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chard\Documents\Plan B\001 AEMO\10 2023 GSOO Prices\Report\"/>
    </mc:Choice>
  </mc:AlternateContent>
  <xr:revisionPtr revIDLastSave="0" documentId="8_{DF1EDD3C-6121-460F-984C-0BF6D7CFD874}" xr6:coauthVersionLast="47" xr6:coauthVersionMax="47" xr10:uidLastSave="{00000000-0000-0000-0000-000000000000}"/>
  <bookViews>
    <workbookView xWindow="-108" yWindow="-108" windowWidth="23256" windowHeight="12576" xr2:uid="{2C5AD6D3-6B0D-47BB-AC78-7E4D6872AA8F}"/>
  </bookViews>
  <sheets>
    <sheet name="NOTES" sheetId="18" r:id="rId1"/>
    <sheet name="SCENARIO COMPARISON" sheetId="9" r:id="rId2"/>
    <sheet name="2023 PROGRESSIVE CHANGE" sheetId="19" r:id="rId3"/>
    <sheet name="2023 HYDROGEN SCENARIO" sheetId="24" r:id="rId4"/>
    <sheet name="2023 STEP CHANGE" sheetId="26" r:id="rId5"/>
    <sheet name="2023 EXPLORING ALTERNATIVES" sheetId="27" r:id="rId6"/>
    <sheet name="2022 STEP CHANGE SCENARIO" sheetId="23" r:id="rId7"/>
    <sheet name="2021 CENTRAL SCENARIO" sheetId="1" r:id="rId8"/>
    <sheet name="Exch Rate Projections" sheetId="28" r:id="rId9"/>
    <sheet name="Oil Price Projections" sheetId="3" r:id="rId10"/>
    <sheet name="Oil Indexation" sheetId="17" r:id="rId11"/>
    <sheet name="GPG Margins" sheetId="2" r:id="rId12"/>
    <sheet name="R&amp;C Load Factor Adjustments" sheetId="12" r:id="rId13"/>
    <sheet name="Oil Index calibration for 2021" sheetId="32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4" i="26" l="1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AG164" i="26"/>
  <c r="AH164" i="26"/>
  <c r="AI164" i="26"/>
  <c r="AJ164" i="26"/>
  <c r="AK164" i="26"/>
  <c r="D164" i="26"/>
  <c r="C164" i="26"/>
  <c r="AK29" i="27" l="1"/>
  <c r="AK38" i="27" s="1"/>
  <c r="AK49" i="27" s="1"/>
  <c r="AK56" i="27" s="1"/>
  <c r="AK65" i="27" s="1"/>
  <c r="AK78" i="27" s="1"/>
  <c r="AK87" i="27" s="1"/>
  <c r="AK75" i="27"/>
  <c r="AK76" i="27"/>
  <c r="AK74" i="9"/>
  <c r="AK65" i="9"/>
  <c r="AK56" i="9"/>
  <c r="AK47" i="9"/>
  <c r="C37" i="9"/>
  <c r="C28" i="9"/>
  <c r="C19" i="9"/>
  <c r="C10" i="9"/>
  <c r="AK29" i="24"/>
  <c r="AK38" i="24" s="1"/>
  <c r="AK49" i="24" s="1"/>
  <c r="AK56" i="24" s="1"/>
  <c r="AK65" i="24" s="1"/>
  <c r="AK78" i="24" s="1"/>
  <c r="AK87" i="24" s="1"/>
  <c r="AK75" i="24"/>
  <c r="AK76" i="24"/>
  <c r="AK97" i="27" l="1"/>
  <c r="AK106" i="27"/>
  <c r="AK6" i="27"/>
  <c r="AK16" i="27" s="1"/>
  <c r="AK97" i="24"/>
  <c r="AK106" i="24"/>
  <c r="AK6" i="24"/>
  <c r="AK16" i="24" s="1"/>
  <c r="AK29" i="19"/>
  <c r="AK6" i="19" s="1"/>
  <c r="AK16" i="19" s="1"/>
  <c r="AK38" i="19"/>
  <c r="AK49" i="19"/>
  <c r="AK56" i="19" s="1"/>
  <c r="AK65" i="19" s="1"/>
  <c r="AK78" i="19" s="1"/>
  <c r="AK87" i="19" s="1"/>
  <c r="AK75" i="19"/>
  <c r="AK76" i="19"/>
  <c r="AK157" i="19" l="1"/>
  <c r="AK97" i="19"/>
  <c r="AK106" i="19"/>
  <c r="AK75" i="26" l="1"/>
  <c r="AK76" i="26"/>
  <c r="C114" i="9"/>
  <c r="C113" i="9"/>
  <c r="C112" i="9"/>
  <c r="C111" i="9"/>
  <c r="C105" i="9"/>
  <c r="C104" i="9"/>
  <c r="C103" i="9"/>
  <c r="C102" i="9"/>
  <c r="C83" i="9"/>
  <c r="C87" i="9"/>
  <c r="C86" i="9"/>
  <c r="C96" i="9"/>
  <c r="C95" i="9"/>
  <c r="C94" i="9"/>
  <c r="C93" i="9"/>
  <c r="C85" i="9"/>
  <c r="C84" i="9"/>
  <c r="C110" i="9"/>
  <c r="C101" i="9"/>
  <c r="C92" i="9"/>
  <c r="B104" i="27"/>
  <c r="B103" i="27"/>
  <c r="B102" i="27"/>
  <c r="B101" i="27"/>
  <c r="B100" i="27"/>
  <c r="B99" i="27"/>
  <c r="B98" i="27"/>
  <c r="AJ97" i="27"/>
  <c r="AI97" i="27"/>
  <c r="AH97" i="27"/>
  <c r="AG97" i="27"/>
  <c r="AF97" i="27"/>
  <c r="AE97" i="27"/>
  <c r="AD97" i="27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104" i="24"/>
  <c r="B103" i="24"/>
  <c r="B102" i="24"/>
  <c r="B101" i="24"/>
  <c r="B100" i="24"/>
  <c r="B99" i="24"/>
  <c r="B98" i="24"/>
  <c r="AJ97" i="24"/>
  <c r="AI97" i="24"/>
  <c r="AH97" i="24"/>
  <c r="AG97" i="24"/>
  <c r="AF97" i="24"/>
  <c r="AE97" i="24"/>
  <c r="AD97" i="24"/>
  <c r="AC97" i="24"/>
  <c r="AB97" i="24"/>
  <c r="AA97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B104" i="23"/>
  <c r="B103" i="23"/>
  <c r="B102" i="23"/>
  <c r="B101" i="23"/>
  <c r="B100" i="23"/>
  <c r="B99" i="23"/>
  <c r="B98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C6" i="27" l="1"/>
  <c r="C6" i="26"/>
  <c r="AI75" i="27"/>
  <c r="AJ75" i="27"/>
  <c r="AI76" i="27"/>
  <c r="AJ76" i="27"/>
  <c r="AI75" i="26"/>
  <c r="AJ75" i="26"/>
  <c r="AI76" i="26"/>
  <c r="AJ76" i="26"/>
  <c r="D29" i="24"/>
  <c r="E29" i="24" s="1"/>
  <c r="C6" i="24"/>
  <c r="AI75" i="24"/>
  <c r="AJ75" i="24"/>
  <c r="AI76" i="24"/>
  <c r="AJ76" i="24"/>
  <c r="C6" i="23"/>
  <c r="AI75" i="23"/>
  <c r="AJ75" i="23"/>
  <c r="AI76" i="23"/>
  <c r="AJ76" i="23"/>
  <c r="C6" i="19"/>
  <c r="AI75" i="19"/>
  <c r="AJ75" i="19"/>
  <c r="AI76" i="19"/>
  <c r="AJ76" i="19"/>
  <c r="AK45" i="9" l="1"/>
  <c r="AJ45" i="9"/>
  <c r="AI45" i="9"/>
  <c r="F29" i="24"/>
  <c r="E6" i="24"/>
  <c r="D6" i="24"/>
  <c r="G29" i="24" l="1"/>
  <c r="F6" i="24"/>
  <c r="H29" i="24" l="1"/>
  <c r="G6" i="24"/>
  <c r="T75" i="27"/>
  <c r="U75" i="27"/>
  <c r="V75" i="27"/>
  <c r="W75" i="27"/>
  <c r="X75" i="27"/>
  <c r="Y75" i="27"/>
  <c r="Z75" i="27"/>
  <c r="AA75" i="27"/>
  <c r="AB75" i="27"/>
  <c r="AC75" i="27"/>
  <c r="AD75" i="27"/>
  <c r="AE75" i="27"/>
  <c r="AF75" i="27"/>
  <c r="AG75" i="27"/>
  <c r="AH75" i="27"/>
  <c r="T76" i="27"/>
  <c r="U76" i="27"/>
  <c r="V76" i="27"/>
  <c r="W76" i="27"/>
  <c r="X76" i="27"/>
  <c r="Y76" i="27"/>
  <c r="Z76" i="27"/>
  <c r="AA76" i="27"/>
  <c r="AB76" i="27"/>
  <c r="AC76" i="27"/>
  <c r="AD76" i="27"/>
  <c r="AE76" i="27"/>
  <c r="AF76" i="27"/>
  <c r="AG76" i="27"/>
  <c r="AH76" i="27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AF75" i="26"/>
  <c r="AG75" i="26"/>
  <c r="AH75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AF76" i="26"/>
  <c r="AG76" i="26"/>
  <c r="AH76" i="26"/>
  <c r="T75" i="24"/>
  <c r="U75" i="24"/>
  <c r="V75" i="24"/>
  <c r="W75" i="24"/>
  <c r="X75" i="24"/>
  <c r="Y75" i="24"/>
  <c r="Z75" i="24"/>
  <c r="AA75" i="24"/>
  <c r="AB75" i="24"/>
  <c r="AC75" i="24"/>
  <c r="AD75" i="24"/>
  <c r="AE75" i="24"/>
  <c r="AF75" i="24"/>
  <c r="AG75" i="24"/>
  <c r="AH75" i="24"/>
  <c r="T76" i="24"/>
  <c r="U76" i="24"/>
  <c r="V76" i="24"/>
  <c r="W76" i="24"/>
  <c r="X76" i="24"/>
  <c r="Y76" i="24"/>
  <c r="Z76" i="24"/>
  <c r="AA76" i="24"/>
  <c r="AB76" i="24"/>
  <c r="AC76" i="24"/>
  <c r="AD76" i="24"/>
  <c r="AE76" i="24"/>
  <c r="AF76" i="24"/>
  <c r="AG76" i="24"/>
  <c r="AH76" i="24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E75" i="19"/>
  <c r="T75" i="19"/>
  <c r="U75" i="19"/>
  <c r="V75" i="19"/>
  <c r="W75" i="19"/>
  <c r="X75" i="19"/>
  <c r="Y75" i="19"/>
  <c r="Z75" i="19"/>
  <c r="AA75" i="19"/>
  <c r="AB75" i="19"/>
  <c r="AC75" i="19"/>
  <c r="AD75" i="19"/>
  <c r="AE75" i="19"/>
  <c r="AF75" i="19"/>
  <c r="AG75" i="19"/>
  <c r="AH75" i="19"/>
  <c r="E76" i="19"/>
  <c r="T76" i="19"/>
  <c r="U76" i="19"/>
  <c r="V76" i="19"/>
  <c r="W76" i="19"/>
  <c r="X76" i="19"/>
  <c r="Y76" i="19"/>
  <c r="Z76" i="19"/>
  <c r="AA76" i="19"/>
  <c r="AB76" i="19"/>
  <c r="AC76" i="19"/>
  <c r="AD76" i="19"/>
  <c r="AE76" i="19"/>
  <c r="AF76" i="19"/>
  <c r="AG76" i="19"/>
  <c r="AH76" i="19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G8" i="32"/>
  <c r="D8" i="32"/>
  <c r="F7" i="32"/>
  <c r="H7" i="32" s="1"/>
  <c r="H6" i="32"/>
  <c r="F6" i="32"/>
  <c r="F8" i="32" s="1"/>
  <c r="H9" i="32" s="1"/>
  <c r="I29" i="24" l="1"/>
  <c r="H6" i="24"/>
  <c r="D76" i="19"/>
  <c r="D76" i="23"/>
  <c r="C76" i="23" s="1"/>
  <c r="D76" i="24"/>
  <c r="C76" i="24" s="1"/>
  <c r="D76" i="26"/>
  <c r="C76" i="26" s="1"/>
  <c r="D76" i="27"/>
  <c r="C76" i="27" s="1"/>
  <c r="E75" i="23"/>
  <c r="E76" i="23"/>
  <c r="H8" i="32"/>
  <c r="AK50" i="24" l="1"/>
  <c r="R75" i="19"/>
  <c r="K76" i="23"/>
  <c r="I75" i="23"/>
  <c r="P76" i="19"/>
  <c r="P75" i="23"/>
  <c r="J75" i="23"/>
  <c r="C76" i="19"/>
  <c r="J29" i="24"/>
  <c r="I6" i="24"/>
  <c r="S76" i="23"/>
  <c r="S75" i="23"/>
  <c r="R76" i="19"/>
  <c r="R76" i="23"/>
  <c r="R75" i="23"/>
  <c r="M75" i="23"/>
  <c r="M76" i="23"/>
  <c r="L76" i="23"/>
  <c r="L75" i="23"/>
  <c r="H76" i="23"/>
  <c r="H75" i="23"/>
  <c r="G76" i="23"/>
  <c r="G75" i="23"/>
  <c r="F76" i="23"/>
  <c r="F75" i="23"/>
  <c r="D75" i="19"/>
  <c r="C75" i="19" s="1"/>
  <c r="E75" i="24"/>
  <c r="E76" i="24"/>
  <c r="AK50" i="26" l="1"/>
  <c r="S75" i="19"/>
  <c r="K76" i="19"/>
  <c r="K75" i="19"/>
  <c r="S76" i="19"/>
  <c r="G76" i="24"/>
  <c r="AK50" i="19"/>
  <c r="AK50" i="27"/>
  <c r="I75" i="19"/>
  <c r="F76" i="19"/>
  <c r="M75" i="19"/>
  <c r="M76" i="19"/>
  <c r="L76" i="19"/>
  <c r="F75" i="19"/>
  <c r="G76" i="19"/>
  <c r="G75" i="19"/>
  <c r="J75" i="19"/>
  <c r="I76" i="19"/>
  <c r="H76" i="19"/>
  <c r="K75" i="24"/>
  <c r="G75" i="24"/>
  <c r="H75" i="19"/>
  <c r="I76" i="23"/>
  <c r="K75" i="23"/>
  <c r="L75" i="19"/>
  <c r="J75" i="24"/>
  <c r="M75" i="24"/>
  <c r="M76" i="24"/>
  <c r="J76" i="24"/>
  <c r="F76" i="24"/>
  <c r="I75" i="24"/>
  <c r="S75" i="24"/>
  <c r="K76" i="24"/>
  <c r="H76" i="24"/>
  <c r="F75" i="24"/>
  <c r="R76" i="24"/>
  <c r="R75" i="24"/>
  <c r="S76" i="24"/>
  <c r="P76" i="23"/>
  <c r="P75" i="19"/>
  <c r="J76" i="19"/>
  <c r="P75" i="24"/>
  <c r="J76" i="23"/>
  <c r="L75" i="24"/>
  <c r="K29" i="24"/>
  <c r="J6" i="24"/>
  <c r="N75" i="19"/>
  <c r="N76" i="19"/>
  <c r="N76" i="24"/>
  <c r="N75" i="24"/>
  <c r="Q75" i="24"/>
  <c r="Q76" i="24"/>
  <c r="O75" i="19"/>
  <c r="O76" i="19"/>
  <c r="Q75" i="19"/>
  <c r="Q76" i="19"/>
  <c r="N75" i="23"/>
  <c r="N76" i="23"/>
  <c r="O76" i="23"/>
  <c r="O75" i="23"/>
  <c r="O76" i="24"/>
  <c r="O75" i="24"/>
  <c r="Q76" i="23"/>
  <c r="Q75" i="23"/>
  <c r="D75" i="23"/>
  <c r="C75" i="23" s="1"/>
  <c r="L76" i="24"/>
  <c r="I76" i="24"/>
  <c r="E76" i="26"/>
  <c r="P76" i="24"/>
  <c r="E75" i="26"/>
  <c r="H75" i="24"/>
  <c r="L29" i="24" l="1"/>
  <c r="K6" i="24"/>
  <c r="D75" i="24"/>
  <c r="C75" i="24" s="1"/>
  <c r="R75" i="26"/>
  <c r="J75" i="26"/>
  <c r="L75" i="26"/>
  <c r="Q75" i="26"/>
  <c r="I75" i="26"/>
  <c r="E75" i="27"/>
  <c r="P75" i="26"/>
  <c r="H75" i="26"/>
  <c r="O75" i="26"/>
  <c r="G75" i="26"/>
  <c r="N75" i="26"/>
  <c r="F75" i="26"/>
  <c r="M75" i="26"/>
  <c r="S75" i="26"/>
  <c r="K75" i="26"/>
  <c r="Q76" i="26"/>
  <c r="I76" i="26"/>
  <c r="E76" i="27"/>
  <c r="P76" i="26"/>
  <c r="H76" i="26"/>
  <c r="S76" i="26"/>
  <c r="O76" i="26"/>
  <c r="G76" i="26"/>
  <c r="N76" i="26"/>
  <c r="F76" i="26"/>
  <c r="M76" i="26"/>
  <c r="L76" i="26"/>
  <c r="K76" i="26"/>
  <c r="R76" i="26"/>
  <c r="J76" i="26"/>
  <c r="M29" i="24" l="1"/>
  <c r="L6" i="24"/>
  <c r="D75" i="26"/>
  <c r="C75" i="26" s="1"/>
  <c r="O75" i="27"/>
  <c r="G75" i="27"/>
  <c r="Q75" i="27"/>
  <c r="I75" i="27"/>
  <c r="N75" i="27"/>
  <c r="F75" i="27"/>
  <c r="M75" i="27"/>
  <c r="L75" i="27"/>
  <c r="S75" i="27"/>
  <c r="K75" i="27"/>
  <c r="R75" i="27"/>
  <c r="J75" i="27"/>
  <c r="P75" i="27"/>
  <c r="H75" i="27"/>
  <c r="N76" i="27"/>
  <c r="F76" i="27"/>
  <c r="M76" i="27"/>
  <c r="H76" i="27"/>
  <c r="L76" i="27"/>
  <c r="P76" i="27"/>
  <c r="S76" i="27"/>
  <c r="K76" i="27"/>
  <c r="R76" i="27"/>
  <c r="J76" i="27"/>
  <c r="Q76" i="27"/>
  <c r="I76" i="27"/>
  <c r="O76" i="27"/>
  <c r="G76" i="27"/>
  <c r="N29" i="24" l="1"/>
  <c r="M6" i="24"/>
  <c r="D75" i="27"/>
  <c r="C75" i="27" s="1"/>
  <c r="O29" i="24" l="1"/>
  <c r="N6" i="24"/>
  <c r="P29" i="24" l="1"/>
  <c r="O6" i="24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E21" i="17"/>
  <c r="T18" i="17"/>
  <c r="AB18" i="17"/>
  <c r="W19" i="17"/>
  <c r="AE19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F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E14" i="17"/>
  <c r="E13" i="17"/>
  <c r="F11" i="17"/>
  <c r="G11" i="17"/>
  <c r="H11" i="17"/>
  <c r="I11" i="17"/>
  <c r="J11" i="17"/>
  <c r="R11" i="17"/>
  <c r="G12" i="17"/>
  <c r="E12" i="17"/>
  <c r="E11" i="17"/>
  <c r="F7" i="17"/>
  <c r="G7" i="17"/>
  <c r="H7" i="17"/>
  <c r="I7" i="17"/>
  <c r="J7" i="17"/>
  <c r="R7" i="17"/>
  <c r="F8" i="17"/>
  <c r="E8" i="17"/>
  <c r="E7" i="17"/>
  <c r="E20" i="17" s="1"/>
  <c r="G6" i="17"/>
  <c r="G8" i="17" s="1"/>
  <c r="F6" i="17"/>
  <c r="F12" i="17" s="1"/>
  <c r="T5" i="17"/>
  <c r="U5" i="17" s="1"/>
  <c r="U11" i="17" s="1"/>
  <c r="S5" i="17"/>
  <c r="S7" i="17" s="1"/>
  <c r="K5" i="17"/>
  <c r="P15" i="17"/>
  <c r="P18" i="17" s="1"/>
  <c r="Q15" i="17"/>
  <c r="Q18" i="17" s="1"/>
  <c r="R15" i="17"/>
  <c r="R18" i="17" s="1"/>
  <c r="S15" i="17"/>
  <c r="T15" i="17"/>
  <c r="U15" i="17"/>
  <c r="U18" i="17" s="1"/>
  <c r="V15" i="17"/>
  <c r="V18" i="17" s="1"/>
  <c r="W15" i="17"/>
  <c r="W18" i="17" s="1"/>
  <c r="X15" i="17"/>
  <c r="X18" i="17" s="1"/>
  <c r="Y15" i="17"/>
  <c r="Y18" i="17" s="1"/>
  <c r="Z15" i="17"/>
  <c r="Z18" i="17" s="1"/>
  <c r="AA15" i="17"/>
  <c r="AB15" i="17"/>
  <c r="AC15" i="17"/>
  <c r="AC18" i="17" s="1"/>
  <c r="AD15" i="17"/>
  <c r="AD18" i="17" s="1"/>
  <c r="AE15" i="17"/>
  <c r="AE18" i="17" s="1"/>
  <c r="AF15" i="17"/>
  <c r="AF18" i="17" s="1"/>
  <c r="AG15" i="17"/>
  <c r="AG18" i="17" s="1"/>
  <c r="AH15" i="17"/>
  <c r="AH18" i="17" s="1"/>
  <c r="F16" i="17"/>
  <c r="P16" i="17"/>
  <c r="P19" i="17" s="1"/>
  <c r="Q16" i="17"/>
  <c r="Q19" i="17" s="1"/>
  <c r="R16" i="17"/>
  <c r="R19" i="17" s="1"/>
  <c r="S16" i="17"/>
  <c r="S19" i="17" s="1"/>
  <c r="T16" i="17"/>
  <c r="T19" i="17" s="1"/>
  <c r="U16" i="17"/>
  <c r="U19" i="17" s="1"/>
  <c r="V16" i="17"/>
  <c r="V19" i="17" s="1"/>
  <c r="W16" i="17"/>
  <c r="X16" i="17"/>
  <c r="X19" i="17" s="1"/>
  <c r="Y16" i="17"/>
  <c r="Y19" i="17" s="1"/>
  <c r="Z16" i="17"/>
  <c r="Z19" i="17" s="1"/>
  <c r="AA16" i="17"/>
  <c r="AA19" i="17" s="1"/>
  <c r="AB16" i="17"/>
  <c r="AB19" i="17" s="1"/>
  <c r="AC16" i="17"/>
  <c r="AC19" i="17" s="1"/>
  <c r="AD16" i="17"/>
  <c r="AD19" i="17" s="1"/>
  <c r="AE16" i="17"/>
  <c r="AF16" i="17"/>
  <c r="AF19" i="17" s="1"/>
  <c r="AG16" i="17"/>
  <c r="AG19" i="17" s="1"/>
  <c r="AH16" i="17"/>
  <c r="AH19" i="17" s="1"/>
  <c r="E16" i="17"/>
  <c r="E19" i="17" s="1"/>
  <c r="E15" i="17"/>
  <c r="E18" i="17" s="1"/>
  <c r="Q29" i="24" l="1"/>
  <c r="P6" i="24"/>
  <c r="T11" i="17"/>
  <c r="S11" i="17"/>
  <c r="K11" i="17"/>
  <c r="F19" i="17"/>
  <c r="AA18" i="17"/>
  <c r="S18" i="17"/>
  <c r="H6" i="17"/>
  <c r="U7" i="17"/>
  <c r="T7" i="17"/>
  <c r="K7" i="17"/>
  <c r="L5" i="17"/>
  <c r="V5" i="17"/>
  <c r="R29" i="24" l="1"/>
  <c r="Q6" i="24"/>
  <c r="I6" i="17"/>
  <c r="H12" i="17"/>
  <c r="H8" i="17"/>
  <c r="V11" i="17"/>
  <c r="V7" i="17"/>
  <c r="M5" i="17"/>
  <c r="L7" i="17"/>
  <c r="L11" i="17"/>
  <c r="W5" i="17"/>
  <c r="S29" i="24" l="1"/>
  <c r="R6" i="24"/>
  <c r="J6" i="17"/>
  <c r="I12" i="17"/>
  <c r="I8" i="17"/>
  <c r="M11" i="17"/>
  <c r="M7" i="17"/>
  <c r="N5" i="17"/>
  <c r="W11" i="17"/>
  <c r="W7" i="17"/>
  <c r="X5" i="17"/>
  <c r="T29" i="24" l="1"/>
  <c r="S6" i="24"/>
  <c r="K6" i="17"/>
  <c r="J12" i="17"/>
  <c r="J8" i="17"/>
  <c r="X7" i="17"/>
  <c r="X11" i="17"/>
  <c r="N11" i="17"/>
  <c r="N7" i="17"/>
  <c r="O5" i="17"/>
  <c r="Y5" i="17"/>
  <c r="U29" i="24" l="1"/>
  <c r="T6" i="24"/>
  <c r="O11" i="17"/>
  <c r="O7" i="17"/>
  <c r="P5" i="17"/>
  <c r="Y7" i="17"/>
  <c r="Y11" i="17"/>
  <c r="L6" i="17"/>
  <c r="K12" i="17"/>
  <c r="K8" i="17"/>
  <c r="Z5" i="17"/>
  <c r="V29" i="24" l="1"/>
  <c r="U6" i="24"/>
  <c r="Z7" i="17"/>
  <c r="Z11" i="17"/>
  <c r="M6" i="17"/>
  <c r="L8" i="17"/>
  <c r="L12" i="17"/>
  <c r="P7" i="17"/>
  <c r="P11" i="17"/>
  <c r="Q5" i="17"/>
  <c r="AA5" i="17"/>
  <c r="W29" i="24" l="1"/>
  <c r="V6" i="24"/>
  <c r="N6" i="17"/>
  <c r="M8" i="17"/>
  <c r="M12" i="17"/>
  <c r="AA7" i="17"/>
  <c r="AA11" i="17"/>
  <c r="Q7" i="17"/>
  <c r="Q11" i="17"/>
  <c r="AB5" i="17"/>
  <c r="X29" i="24" l="1"/>
  <c r="W6" i="24"/>
  <c r="AB7" i="17"/>
  <c r="AB11" i="17"/>
  <c r="O6" i="17"/>
  <c r="N8" i="17"/>
  <c r="N12" i="17"/>
  <c r="AC5" i="17"/>
  <c r="Y29" i="24" l="1"/>
  <c r="X6" i="24"/>
  <c r="P6" i="17"/>
  <c r="O8" i="17"/>
  <c r="O12" i="17"/>
  <c r="AC11" i="17"/>
  <c r="AC7" i="17"/>
  <c r="AD5" i="17"/>
  <c r="Z29" i="24" l="1"/>
  <c r="Y6" i="24"/>
  <c r="AD11" i="17"/>
  <c r="AD7" i="17"/>
  <c r="P12" i="17"/>
  <c r="Q6" i="17"/>
  <c r="P8" i="17"/>
  <c r="AE5" i="17"/>
  <c r="AA29" i="24" l="1"/>
  <c r="Z6" i="24"/>
  <c r="R6" i="17"/>
  <c r="Q12" i="17"/>
  <c r="Q8" i="17"/>
  <c r="AE11" i="17"/>
  <c r="AE7" i="17"/>
  <c r="AF5" i="17"/>
  <c r="AB29" i="24" l="1"/>
  <c r="AA6" i="24"/>
  <c r="AF11" i="17"/>
  <c r="AF7" i="17"/>
  <c r="R12" i="17"/>
  <c r="R8" i="17"/>
  <c r="S6" i="17"/>
  <c r="AG5" i="17"/>
  <c r="AC29" i="24" l="1"/>
  <c r="AB6" i="24"/>
  <c r="S12" i="17"/>
  <c r="S8" i="17"/>
  <c r="T6" i="17"/>
  <c r="AG7" i="17"/>
  <c r="AG11" i="17"/>
  <c r="AH5" i="17"/>
  <c r="AD29" i="24" l="1"/>
  <c r="AC6" i="24"/>
  <c r="T8" i="17"/>
  <c r="T12" i="17"/>
  <c r="U6" i="17"/>
  <c r="AH7" i="17"/>
  <c r="AH11" i="17"/>
  <c r="AE29" i="24" l="1"/>
  <c r="AD6" i="24"/>
  <c r="U8" i="17"/>
  <c r="U12" i="17"/>
  <c r="V6" i="17"/>
  <c r="AF29" i="24" l="1"/>
  <c r="AE6" i="24"/>
  <c r="V8" i="17"/>
  <c r="V12" i="17"/>
  <c r="W6" i="17"/>
  <c r="AG29" i="24" l="1"/>
  <c r="AF6" i="24"/>
  <c r="W12" i="17"/>
  <c r="W8" i="17"/>
  <c r="X6" i="17"/>
  <c r="AH29" i="24" l="1"/>
  <c r="AG6" i="24"/>
  <c r="X12" i="17"/>
  <c r="X8" i="17"/>
  <c r="Y6" i="17"/>
  <c r="AI29" i="24" l="1"/>
  <c r="AH6" i="24"/>
  <c r="Y12" i="17"/>
  <c r="Y8" i="17"/>
  <c r="Z6" i="17"/>
  <c r="AI6" i="24" l="1"/>
  <c r="AI16" i="24" s="1"/>
  <c r="AJ29" i="24"/>
  <c r="AI38" i="24"/>
  <c r="AI49" i="24" s="1"/>
  <c r="AI56" i="24" s="1"/>
  <c r="AI65" i="24" s="1"/>
  <c r="AI78" i="24" s="1"/>
  <c r="AI87" i="24" s="1"/>
  <c r="AI106" i="24" s="1"/>
  <c r="Z12" i="17"/>
  <c r="Z8" i="17"/>
  <c r="AA6" i="17"/>
  <c r="AJ38" i="24" l="1"/>
  <c r="AJ49" i="24" s="1"/>
  <c r="AJ56" i="24" s="1"/>
  <c r="AJ65" i="24" s="1"/>
  <c r="AJ78" i="24" s="1"/>
  <c r="AJ87" i="24" s="1"/>
  <c r="AJ106" i="24" s="1"/>
  <c r="AJ6" i="24"/>
  <c r="AJ16" i="24" s="1"/>
  <c r="AA12" i="17"/>
  <c r="AA8" i="17"/>
  <c r="AB6" i="17"/>
  <c r="AB8" i="17" l="1"/>
  <c r="AB12" i="17"/>
  <c r="AC6" i="17"/>
  <c r="AC8" i="17" l="1"/>
  <c r="AC12" i="17"/>
  <c r="AD6" i="17"/>
  <c r="AD8" i="17" l="1"/>
  <c r="AD12" i="17"/>
  <c r="AE6" i="17"/>
  <c r="AE8" i="17" l="1"/>
  <c r="AE12" i="17"/>
  <c r="AF6" i="17"/>
  <c r="AF12" i="17" l="1"/>
  <c r="AF8" i="17"/>
  <c r="AG6" i="17"/>
  <c r="AG12" i="17" l="1"/>
  <c r="AG8" i="17"/>
  <c r="AH6" i="17"/>
  <c r="AH12" i="17" l="1"/>
  <c r="AH8" i="17"/>
  <c r="G10" i="17" l="1"/>
  <c r="G14" i="17" s="1"/>
  <c r="F9" i="17"/>
  <c r="I48" i="23"/>
  <c r="AI50" i="27" l="1"/>
  <c r="AJ50" i="27"/>
  <c r="AI50" i="26"/>
  <c r="AJ50" i="26"/>
  <c r="AI50" i="24"/>
  <c r="AJ50" i="24"/>
  <c r="AI50" i="19"/>
  <c r="AJ50" i="19"/>
  <c r="G9" i="17"/>
  <c r="F13" i="17"/>
  <c r="F15" i="17"/>
  <c r="H10" i="17"/>
  <c r="H14" i="17" s="1"/>
  <c r="G16" i="17"/>
  <c r="F18" i="17" l="1"/>
  <c r="G19" i="17"/>
  <c r="H9" i="17"/>
  <c r="G13" i="17"/>
  <c r="G15" i="17"/>
  <c r="I10" i="17"/>
  <c r="I14" i="17" s="1"/>
  <c r="H16" i="17"/>
  <c r="I9" i="17" l="1"/>
  <c r="H13" i="17"/>
  <c r="H15" i="17"/>
  <c r="G18" i="17"/>
  <c r="H19" i="17"/>
  <c r="J10" i="17"/>
  <c r="J14" i="17" s="1"/>
  <c r="I16" i="17"/>
  <c r="AK51" i="27"/>
  <c r="AK52" i="27" s="1"/>
  <c r="AK51" i="26"/>
  <c r="AK52" i="26" s="1"/>
  <c r="AK51" i="24"/>
  <c r="AK52" i="24" s="1"/>
  <c r="C40" i="9"/>
  <c r="C31" i="9"/>
  <c r="C22" i="9"/>
  <c r="C13" i="9"/>
  <c r="B22" i="9"/>
  <c r="B40" i="9" s="1"/>
  <c r="B50" i="9" s="1"/>
  <c r="B59" i="9" s="1"/>
  <c r="B62" i="27"/>
  <c r="B71" i="27" s="1"/>
  <c r="B84" i="27" s="1"/>
  <c r="B93" i="27" s="1"/>
  <c r="C38" i="27"/>
  <c r="C49" i="27" s="1"/>
  <c r="C56" i="27" s="1"/>
  <c r="C65" i="27" s="1"/>
  <c r="C78" i="27" s="1"/>
  <c r="C87" i="27" s="1"/>
  <c r="C106" i="27" s="1"/>
  <c r="E29" i="27"/>
  <c r="D29" i="27"/>
  <c r="B23" i="27"/>
  <c r="B36" i="27" s="1"/>
  <c r="B22" i="27"/>
  <c r="B35" i="27" s="1"/>
  <c r="B44" i="27" s="1"/>
  <c r="B21" i="27"/>
  <c r="B34" i="27" s="1"/>
  <c r="B20" i="27"/>
  <c r="B33" i="27" s="1"/>
  <c r="B19" i="27"/>
  <c r="B32" i="27" s="1"/>
  <c r="B18" i="27"/>
  <c r="B31" i="27" s="1"/>
  <c r="B17" i="27"/>
  <c r="B30" i="27" s="1"/>
  <c r="C13" i="27"/>
  <c r="C12" i="27"/>
  <c r="C11" i="27"/>
  <c r="C10" i="27"/>
  <c r="C9" i="27"/>
  <c r="C8" i="27"/>
  <c r="C7" i="27"/>
  <c r="C16" i="27"/>
  <c r="AK51" i="19" l="1"/>
  <c r="AK52" i="19" s="1"/>
  <c r="F29" i="27"/>
  <c r="F6" i="27" s="1"/>
  <c r="F16" i="27" s="1"/>
  <c r="E6" i="27"/>
  <c r="E16" i="27" s="1"/>
  <c r="D38" i="27"/>
  <c r="D49" i="27" s="1"/>
  <c r="D56" i="27" s="1"/>
  <c r="D65" i="27" s="1"/>
  <c r="D78" i="27" s="1"/>
  <c r="D87" i="27" s="1"/>
  <c r="D106" i="27" s="1"/>
  <c r="D6" i="27"/>
  <c r="D16" i="27" s="1"/>
  <c r="AJ51" i="19"/>
  <c r="AJ52" i="19" s="1"/>
  <c r="AI51" i="27"/>
  <c r="AI52" i="27" s="1"/>
  <c r="AJ51" i="27"/>
  <c r="AJ52" i="27" s="1"/>
  <c r="AI51" i="26"/>
  <c r="AI52" i="26" s="1"/>
  <c r="AJ51" i="23"/>
  <c r="AJ52" i="23" s="1"/>
  <c r="AJ51" i="24"/>
  <c r="AJ52" i="24" s="1"/>
  <c r="AJ51" i="26"/>
  <c r="AJ52" i="26" s="1"/>
  <c r="AI51" i="23"/>
  <c r="AI52" i="23" s="1"/>
  <c r="AI51" i="24"/>
  <c r="AI52" i="24" s="1"/>
  <c r="AI51" i="19"/>
  <c r="AI52" i="19" s="1"/>
  <c r="I19" i="17"/>
  <c r="H18" i="17"/>
  <c r="J9" i="17"/>
  <c r="I13" i="17"/>
  <c r="I15" i="17"/>
  <c r="K10" i="17"/>
  <c r="K14" i="17" s="1"/>
  <c r="J16" i="17"/>
  <c r="I51" i="27"/>
  <c r="AB51" i="19"/>
  <c r="B77" i="9"/>
  <c r="B87" i="9" s="1"/>
  <c r="B96" i="9" s="1"/>
  <c r="B105" i="9" s="1"/>
  <c r="B114" i="9" s="1"/>
  <c r="B68" i="9"/>
  <c r="O51" i="19"/>
  <c r="G51" i="19"/>
  <c r="AC51" i="19"/>
  <c r="D51" i="23"/>
  <c r="L51" i="23"/>
  <c r="AH51" i="23"/>
  <c r="Z51" i="23"/>
  <c r="AH51" i="24"/>
  <c r="Z51" i="24"/>
  <c r="R51" i="24"/>
  <c r="J51" i="24"/>
  <c r="AG51" i="26"/>
  <c r="Y51" i="26"/>
  <c r="Q51" i="26"/>
  <c r="I51" i="26"/>
  <c r="AF51" i="27"/>
  <c r="X51" i="27"/>
  <c r="P51" i="27"/>
  <c r="H51" i="27"/>
  <c r="S51" i="23"/>
  <c r="K51" i="23"/>
  <c r="AG51" i="23"/>
  <c r="Y51" i="23"/>
  <c r="AG51" i="24"/>
  <c r="Y51" i="24"/>
  <c r="Q51" i="24"/>
  <c r="I51" i="24"/>
  <c r="AF51" i="26"/>
  <c r="X51" i="26"/>
  <c r="P51" i="26"/>
  <c r="H51" i="26"/>
  <c r="AE51" i="27"/>
  <c r="W51" i="27"/>
  <c r="O51" i="27"/>
  <c r="G51" i="27"/>
  <c r="D51" i="19"/>
  <c r="N51" i="19"/>
  <c r="F51" i="19"/>
  <c r="U51" i="19"/>
  <c r="M51" i="19"/>
  <c r="E51" i="19"/>
  <c r="AA51" i="19"/>
  <c r="R51" i="23"/>
  <c r="J51" i="23"/>
  <c r="AF51" i="23"/>
  <c r="X51" i="23"/>
  <c r="AF51" i="24"/>
  <c r="X51" i="24"/>
  <c r="P51" i="24"/>
  <c r="H51" i="24"/>
  <c r="AE51" i="26"/>
  <c r="W51" i="26"/>
  <c r="O51" i="26"/>
  <c r="G51" i="26"/>
  <c r="AD51" i="27"/>
  <c r="V51" i="27"/>
  <c r="N51" i="27"/>
  <c r="F51" i="27"/>
  <c r="T51" i="19"/>
  <c r="AH51" i="19"/>
  <c r="Z51" i="19"/>
  <c r="Q51" i="23"/>
  <c r="AE51" i="23"/>
  <c r="W51" i="23"/>
  <c r="AE51" i="24"/>
  <c r="W51" i="24"/>
  <c r="O51" i="24"/>
  <c r="G51" i="24"/>
  <c r="AD51" i="26"/>
  <c r="V51" i="26"/>
  <c r="N51" i="26"/>
  <c r="F51" i="26"/>
  <c r="AC51" i="27"/>
  <c r="U51" i="27"/>
  <c r="M51" i="27"/>
  <c r="E51" i="27"/>
  <c r="L51" i="19"/>
  <c r="I51" i="23"/>
  <c r="S51" i="19"/>
  <c r="K51" i="19"/>
  <c r="AG51" i="19"/>
  <c r="Y51" i="19"/>
  <c r="P51" i="23"/>
  <c r="H51" i="23"/>
  <c r="AD51" i="23"/>
  <c r="V51" i="23"/>
  <c r="AD51" i="24"/>
  <c r="V51" i="24"/>
  <c r="N51" i="24"/>
  <c r="F51" i="24"/>
  <c r="AC51" i="26"/>
  <c r="U51" i="26"/>
  <c r="M51" i="26"/>
  <c r="E51" i="26"/>
  <c r="AB51" i="27"/>
  <c r="T51" i="27"/>
  <c r="L51" i="27"/>
  <c r="R51" i="19"/>
  <c r="J51" i="19"/>
  <c r="AF51" i="19"/>
  <c r="X51" i="19"/>
  <c r="O51" i="23"/>
  <c r="G51" i="23"/>
  <c r="AC51" i="23"/>
  <c r="U51" i="23"/>
  <c r="AC51" i="24"/>
  <c r="U51" i="24"/>
  <c r="M51" i="24"/>
  <c r="E51" i="24"/>
  <c r="AB51" i="26"/>
  <c r="T51" i="26"/>
  <c r="L51" i="26"/>
  <c r="D51" i="27"/>
  <c r="AA51" i="27"/>
  <c r="S51" i="27"/>
  <c r="K51" i="27"/>
  <c r="Q51" i="19"/>
  <c r="I51" i="19"/>
  <c r="AE51" i="19"/>
  <c r="W51" i="19"/>
  <c r="N51" i="23"/>
  <c r="F51" i="23"/>
  <c r="AB51" i="23"/>
  <c r="T51" i="23"/>
  <c r="AB51" i="24"/>
  <c r="T51" i="24"/>
  <c r="L51" i="24"/>
  <c r="D51" i="26"/>
  <c r="AA51" i="26"/>
  <c r="S51" i="26"/>
  <c r="K51" i="26"/>
  <c r="AH51" i="27"/>
  <c r="Z51" i="27"/>
  <c r="R51" i="27"/>
  <c r="J51" i="27"/>
  <c r="P51" i="19"/>
  <c r="H51" i="19"/>
  <c r="AD51" i="19"/>
  <c r="V51" i="19"/>
  <c r="M51" i="23"/>
  <c r="E51" i="23"/>
  <c r="AA51" i="23"/>
  <c r="D51" i="24"/>
  <c r="AA51" i="24"/>
  <c r="S51" i="24"/>
  <c r="K51" i="24"/>
  <c r="AH51" i="26"/>
  <c r="Z51" i="26"/>
  <c r="R51" i="26"/>
  <c r="J51" i="26"/>
  <c r="AG51" i="27"/>
  <c r="Y51" i="27"/>
  <c r="Q51" i="27"/>
  <c r="B31" i="9"/>
  <c r="E38" i="27"/>
  <c r="E49" i="27" s="1"/>
  <c r="E56" i="27" s="1"/>
  <c r="E65" i="27" s="1"/>
  <c r="E78" i="27" s="1"/>
  <c r="E87" i="27" s="1"/>
  <c r="E106" i="27" s="1"/>
  <c r="B57" i="27"/>
  <c r="B66" i="27" s="1"/>
  <c r="B79" i="27" s="1"/>
  <c r="B88" i="27" s="1"/>
  <c r="B39" i="27"/>
  <c r="B58" i="27"/>
  <c r="B67" i="27" s="1"/>
  <c r="B80" i="27" s="1"/>
  <c r="B89" i="27" s="1"/>
  <c r="B40" i="27"/>
  <c r="B59" i="27"/>
  <c r="B68" i="27" s="1"/>
  <c r="B81" i="27" s="1"/>
  <c r="B90" i="27" s="1"/>
  <c r="B41" i="27"/>
  <c r="B60" i="27"/>
  <c r="B69" i="27" s="1"/>
  <c r="B82" i="27" s="1"/>
  <c r="B91" i="27" s="1"/>
  <c r="B42" i="27"/>
  <c r="B61" i="27"/>
  <c r="B70" i="27" s="1"/>
  <c r="B83" i="27" s="1"/>
  <c r="B92" i="27" s="1"/>
  <c r="B43" i="27"/>
  <c r="B63" i="27"/>
  <c r="B72" i="27" s="1"/>
  <c r="B85" i="27" s="1"/>
  <c r="B94" i="27" s="1"/>
  <c r="B45" i="27"/>
  <c r="G29" i="27"/>
  <c r="G6" i="27" s="1"/>
  <c r="G16" i="27" s="1"/>
  <c r="F38" i="27"/>
  <c r="F49" i="27" s="1"/>
  <c r="F56" i="27" s="1"/>
  <c r="F65" i="27" s="1"/>
  <c r="F78" i="27" s="1"/>
  <c r="F87" i="27" s="1"/>
  <c r="F106" i="27" s="1"/>
  <c r="V50" i="27"/>
  <c r="W50" i="27"/>
  <c r="X50" i="27"/>
  <c r="Y50" i="27"/>
  <c r="Z50" i="27"/>
  <c r="AA50" i="27"/>
  <c r="AB50" i="27"/>
  <c r="AC50" i="27"/>
  <c r="AD50" i="27"/>
  <c r="AE50" i="27"/>
  <c r="AF50" i="27"/>
  <c r="AG50" i="27"/>
  <c r="AH50" i="27"/>
  <c r="D50" i="27"/>
  <c r="E50" i="27"/>
  <c r="F50" i="27"/>
  <c r="G50" i="27"/>
  <c r="H50" i="27"/>
  <c r="I50" i="27"/>
  <c r="J50" i="27"/>
  <c r="L50" i="27"/>
  <c r="M50" i="27"/>
  <c r="N50" i="27"/>
  <c r="O50" i="27"/>
  <c r="P50" i="27"/>
  <c r="Q50" i="27"/>
  <c r="R50" i="27"/>
  <c r="S50" i="27"/>
  <c r="T50" i="27"/>
  <c r="U50" i="27"/>
  <c r="C50" i="27"/>
  <c r="C52" i="27" s="1"/>
  <c r="AH170" i="9"/>
  <c r="AG170" i="9"/>
  <c r="AF170" i="9"/>
  <c r="AE170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C17" i="9"/>
  <c r="C26" i="9"/>
  <c r="C35" i="9"/>
  <c r="C8" i="9"/>
  <c r="E52" i="27" l="1"/>
  <c r="E53" i="27" s="1"/>
  <c r="F52" i="27"/>
  <c r="D52" i="27"/>
  <c r="V52" i="27"/>
  <c r="AG52" i="27"/>
  <c r="AE52" i="27"/>
  <c r="R52" i="27"/>
  <c r="AC52" i="27"/>
  <c r="I18" i="17"/>
  <c r="K9" i="17"/>
  <c r="J13" i="17"/>
  <c r="J15" i="17"/>
  <c r="J19" i="17"/>
  <c r="L10" i="17"/>
  <c r="L14" i="17" s="1"/>
  <c r="K16" i="17"/>
  <c r="H52" i="27"/>
  <c r="M52" i="27"/>
  <c r="AH52" i="27"/>
  <c r="L52" i="27"/>
  <c r="Y52" i="27"/>
  <c r="X52" i="27"/>
  <c r="AD52" i="27"/>
  <c r="AB52" i="27"/>
  <c r="J52" i="27"/>
  <c r="W52" i="27"/>
  <c r="G52" i="27"/>
  <c r="AA52" i="27"/>
  <c r="T52" i="27"/>
  <c r="O52" i="27"/>
  <c r="I52" i="27"/>
  <c r="Z52" i="27"/>
  <c r="S52" i="27"/>
  <c r="Q52" i="27"/>
  <c r="U52" i="27"/>
  <c r="P52" i="27"/>
  <c r="N52" i="27"/>
  <c r="AF52" i="27"/>
  <c r="H29" i="27"/>
  <c r="H6" i="27" s="1"/>
  <c r="H16" i="27" s="1"/>
  <c r="G38" i="27"/>
  <c r="G49" i="27" s="1"/>
  <c r="G56" i="27" s="1"/>
  <c r="G65" i="27" s="1"/>
  <c r="G78" i="27" s="1"/>
  <c r="G87" i="27" s="1"/>
  <c r="G106" i="27" s="1"/>
  <c r="J18" i="17" l="1"/>
  <c r="L9" i="17"/>
  <c r="K13" i="17"/>
  <c r="K15" i="17"/>
  <c r="K19" i="17"/>
  <c r="M10" i="17"/>
  <c r="M14" i="17" s="1"/>
  <c r="L16" i="17"/>
  <c r="I29" i="27"/>
  <c r="I6" i="27" s="1"/>
  <c r="I16" i="27" s="1"/>
  <c r="H38" i="27"/>
  <c r="H49" i="27" s="1"/>
  <c r="H56" i="27" s="1"/>
  <c r="H65" i="27" s="1"/>
  <c r="H78" i="27" s="1"/>
  <c r="H87" i="27" s="1"/>
  <c r="H106" i="27" s="1"/>
  <c r="L19" i="17" l="1"/>
  <c r="K18" i="17"/>
  <c r="M9" i="17"/>
  <c r="L13" i="17"/>
  <c r="L15" i="17"/>
  <c r="N10" i="17"/>
  <c r="N14" i="17" s="1"/>
  <c r="M16" i="17"/>
  <c r="I38" i="27"/>
  <c r="I49" i="27" s="1"/>
  <c r="I56" i="27" s="1"/>
  <c r="I65" i="27" s="1"/>
  <c r="I78" i="27" s="1"/>
  <c r="I87" i="27" s="1"/>
  <c r="I106" i="27" s="1"/>
  <c r="J29" i="27"/>
  <c r="J6" i="27" s="1"/>
  <c r="J16" i="27" s="1"/>
  <c r="L18" i="17" l="1"/>
  <c r="N9" i="17"/>
  <c r="M13" i="17"/>
  <c r="M15" i="17"/>
  <c r="M19" i="17"/>
  <c r="O10" i="17"/>
  <c r="O14" i="17" s="1"/>
  <c r="N16" i="17"/>
  <c r="K29" i="27"/>
  <c r="K6" i="27" s="1"/>
  <c r="K16" i="27" s="1"/>
  <c r="J38" i="27"/>
  <c r="J49" i="27" s="1"/>
  <c r="J56" i="27" s="1"/>
  <c r="J65" i="27" s="1"/>
  <c r="J78" i="27" s="1"/>
  <c r="J87" i="27" s="1"/>
  <c r="J106" i="27" s="1"/>
  <c r="M18" i="17" l="1"/>
  <c r="O9" i="17"/>
  <c r="N13" i="17"/>
  <c r="N15" i="17"/>
  <c r="N19" i="17"/>
  <c r="O16" i="17"/>
  <c r="K38" i="27"/>
  <c r="K49" i="27" s="1"/>
  <c r="K56" i="27" s="1"/>
  <c r="K65" i="27" s="1"/>
  <c r="K78" i="27" s="1"/>
  <c r="K87" i="27" s="1"/>
  <c r="K106" i="27" s="1"/>
  <c r="L29" i="27"/>
  <c r="L6" i="27" s="1"/>
  <c r="L16" i="27" s="1"/>
  <c r="N18" i="17" l="1"/>
  <c r="O13" i="17"/>
  <c r="O15" i="17"/>
  <c r="O19" i="17"/>
  <c r="L38" i="27"/>
  <c r="L49" i="27" s="1"/>
  <c r="L56" i="27" s="1"/>
  <c r="L65" i="27" s="1"/>
  <c r="L78" i="27" s="1"/>
  <c r="L87" i="27" s="1"/>
  <c r="L106" i="27" s="1"/>
  <c r="M29" i="27"/>
  <c r="M6" i="27" s="1"/>
  <c r="M16" i="27" s="1"/>
  <c r="O18" i="17" l="1"/>
  <c r="N29" i="27"/>
  <c r="N6" i="27" s="1"/>
  <c r="N16" i="27" s="1"/>
  <c r="M38" i="27"/>
  <c r="M49" i="27" s="1"/>
  <c r="M56" i="27" s="1"/>
  <c r="M65" i="27" s="1"/>
  <c r="M78" i="27" s="1"/>
  <c r="M87" i="27" s="1"/>
  <c r="M106" i="27" s="1"/>
  <c r="O29" i="27" l="1"/>
  <c r="O6" i="27" s="1"/>
  <c r="O16" i="27" s="1"/>
  <c r="N38" i="27"/>
  <c r="N49" i="27" s="1"/>
  <c r="N56" i="27" s="1"/>
  <c r="N65" i="27" s="1"/>
  <c r="N78" i="27" s="1"/>
  <c r="N87" i="27" s="1"/>
  <c r="N106" i="27" s="1"/>
  <c r="P29" i="27" l="1"/>
  <c r="P6" i="27" s="1"/>
  <c r="P16" i="27" s="1"/>
  <c r="O38" i="27"/>
  <c r="O49" i="27" s="1"/>
  <c r="O56" i="27" s="1"/>
  <c r="O65" i="27" s="1"/>
  <c r="O78" i="27" s="1"/>
  <c r="O87" i="27" s="1"/>
  <c r="O106" i="27" s="1"/>
  <c r="Q29" i="27" l="1"/>
  <c r="Q6" i="27" s="1"/>
  <c r="Q16" i="27" s="1"/>
  <c r="P38" i="27"/>
  <c r="P49" i="27" s="1"/>
  <c r="P56" i="27" s="1"/>
  <c r="P65" i="27" s="1"/>
  <c r="P78" i="27" s="1"/>
  <c r="P87" i="27" s="1"/>
  <c r="P106" i="27" s="1"/>
  <c r="Q38" i="27" l="1"/>
  <c r="Q49" i="27" s="1"/>
  <c r="Q56" i="27" s="1"/>
  <c r="Q65" i="27" s="1"/>
  <c r="Q78" i="27" s="1"/>
  <c r="Q87" i="27" s="1"/>
  <c r="Q106" i="27" s="1"/>
  <c r="R29" i="27"/>
  <c r="R6" i="27" s="1"/>
  <c r="R16" i="27" s="1"/>
  <c r="S29" i="27" l="1"/>
  <c r="S6" i="27" s="1"/>
  <c r="S16" i="27" s="1"/>
  <c r="R38" i="27"/>
  <c r="R49" i="27" s="1"/>
  <c r="R56" i="27" s="1"/>
  <c r="R65" i="27" s="1"/>
  <c r="R78" i="27" s="1"/>
  <c r="R87" i="27" s="1"/>
  <c r="R106" i="27" s="1"/>
  <c r="S38" i="27" l="1"/>
  <c r="S49" i="27" s="1"/>
  <c r="S56" i="27" s="1"/>
  <c r="S65" i="27" s="1"/>
  <c r="S78" i="27" s="1"/>
  <c r="S87" i="27" s="1"/>
  <c r="S106" i="27" s="1"/>
  <c r="T29" i="27"/>
  <c r="T6" i="27" s="1"/>
  <c r="T16" i="27" s="1"/>
  <c r="U29" i="27" l="1"/>
  <c r="U6" i="27" s="1"/>
  <c r="U16" i="27" s="1"/>
  <c r="T38" i="27"/>
  <c r="T49" i="27" s="1"/>
  <c r="T56" i="27" s="1"/>
  <c r="T65" i="27" s="1"/>
  <c r="T78" i="27" s="1"/>
  <c r="T87" i="27" s="1"/>
  <c r="T106" i="27" s="1"/>
  <c r="V29" i="27" l="1"/>
  <c r="V6" i="27" s="1"/>
  <c r="V16" i="27" s="1"/>
  <c r="U38" i="27"/>
  <c r="U49" i="27" s="1"/>
  <c r="U56" i="27" s="1"/>
  <c r="U65" i="27" s="1"/>
  <c r="U78" i="27" s="1"/>
  <c r="U87" i="27" s="1"/>
  <c r="U106" i="27" s="1"/>
  <c r="W29" i="27" l="1"/>
  <c r="W6" i="27" s="1"/>
  <c r="W16" i="27" s="1"/>
  <c r="V38" i="27"/>
  <c r="V49" i="27" s="1"/>
  <c r="V56" i="27" s="1"/>
  <c r="V65" i="27" s="1"/>
  <c r="V78" i="27" s="1"/>
  <c r="V87" i="27" s="1"/>
  <c r="V106" i="27" s="1"/>
  <c r="X29" i="27" l="1"/>
  <c r="X6" i="27" s="1"/>
  <c r="X16" i="27" s="1"/>
  <c r="W38" i="27"/>
  <c r="W49" i="27" s="1"/>
  <c r="W56" i="27" s="1"/>
  <c r="W65" i="27" s="1"/>
  <c r="W78" i="27" s="1"/>
  <c r="W87" i="27" s="1"/>
  <c r="W106" i="27" s="1"/>
  <c r="Y29" i="27" l="1"/>
  <c r="Y6" i="27" s="1"/>
  <c r="Y16" i="27" s="1"/>
  <c r="X38" i="27"/>
  <c r="X49" i="27" s="1"/>
  <c r="X56" i="27" s="1"/>
  <c r="X65" i="27" s="1"/>
  <c r="X78" i="27" s="1"/>
  <c r="X87" i="27" s="1"/>
  <c r="X106" i="27" s="1"/>
  <c r="Y38" i="27" l="1"/>
  <c r="Y49" i="27" s="1"/>
  <c r="Y56" i="27" s="1"/>
  <c r="Y65" i="27" s="1"/>
  <c r="Y78" i="27" s="1"/>
  <c r="Y87" i="27" s="1"/>
  <c r="Y106" i="27" s="1"/>
  <c r="Z29" i="27"/>
  <c r="Z6" i="27" s="1"/>
  <c r="Z16" i="27" s="1"/>
  <c r="AA29" i="27" l="1"/>
  <c r="AA6" i="27" s="1"/>
  <c r="AA16" i="27" s="1"/>
  <c r="Z38" i="27"/>
  <c r="Z49" i="27" s="1"/>
  <c r="Z56" i="27" s="1"/>
  <c r="Z65" i="27" s="1"/>
  <c r="Z78" i="27" s="1"/>
  <c r="Z87" i="27" s="1"/>
  <c r="Z106" i="27" s="1"/>
  <c r="AA38" i="27" l="1"/>
  <c r="AA49" i="27" s="1"/>
  <c r="AA56" i="27" s="1"/>
  <c r="AA65" i="27" s="1"/>
  <c r="AA78" i="27" s="1"/>
  <c r="AA87" i="27" s="1"/>
  <c r="AA106" i="27" s="1"/>
  <c r="AB29" i="27"/>
  <c r="AB6" i="27" s="1"/>
  <c r="AB16" i="27" s="1"/>
  <c r="AB38" i="27" l="1"/>
  <c r="AB49" i="27" s="1"/>
  <c r="AB56" i="27" s="1"/>
  <c r="AB65" i="27" s="1"/>
  <c r="AB78" i="27" s="1"/>
  <c r="AB87" i="27" s="1"/>
  <c r="AB106" i="27" s="1"/>
  <c r="AC29" i="27"/>
  <c r="AC6" i="27" s="1"/>
  <c r="AC16" i="27" s="1"/>
  <c r="AD29" i="27" l="1"/>
  <c r="AD6" i="27" s="1"/>
  <c r="AD16" i="27" s="1"/>
  <c r="AC38" i="27"/>
  <c r="AC49" i="27" s="1"/>
  <c r="AC56" i="27" s="1"/>
  <c r="AC65" i="27" s="1"/>
  <c r="AC78" i="27" s="1"/>
  <c r="AC87" i="27" s="1"/>
  <c r="AC106" i="27" s="1"/>
  <c r="AE29" i="27" l="1"/>
  <c r="AE6" i="27" s="1"/>
  <c r="AE16" i="27" s="1"/>
  <c r="AD38" i="27"/>
  <c r="AD49" i="27" s="1"/>
  <c r="AD56" i="27" s="1"/>
  <c r="AD65" i="27" s="1"/>
  <c r="AD78" i="27" s="1"/>
  <c r="AD87" i="27" s="1"/>
  <c r="AD106" i="27" s="1"/>
  <c r="C72" i="9"/>
  <c r="N72" i="9"/>
  <c r="H72" i="9"/>
  <c r="M72" i="9"/>
  <c r="G72" i="9"/>
  <c r="L100" i="9"/>
  <c r="R72" i="9"/>
  <c r="I72" i="9"/>
  <c r="D72" i="9"/>
  <c r="C109" i="9"/>
  <c r="P72" i="9"/>
  <c r="F72" i="9"/>
  <c r="E72" i="9"/>
  <c r="K72" i="9"/>
  <c r="O72" i="9"/>
  <c r="L72" i="9"/>
  <c r="Q72" i="9"/>
  <c r="J72" i="9"/>
  <c r="AF29" i="27" l="1"/>
  <c r="AF6" i="27" s="1"/>
  <c r="AF16" i="27" s="1"/>
  <c r="AE38" i="27"/>
  <c r="AE49" i="27" s="1"/>
  <c r="AE56" i="27" s="1"/>
  <c r="AE65" i="27" s="1"/>
  <c r="AE78" i="27" s="1"/>
  <c r="AE87" i="27" s="1"/>
  <c r="AE106" i="27" s="1"/>
  <c r="L63" i="9"/>
  <c r="Q54" i="9"/>
  <c r="O63" i="9"/>
  <c r="H54" i="9"/>
  <c r="R54" i="9"/>
  <c r="J63" i="9"/>
  <c r="F45" i="9"/>
  <c r="N45" i="9"/>
  <c r="G45" i="9"/>
  <c r="C45" i="9"/>
  <c r="C63" i="9"/>
  <c r="Q63" i="9"/>
  <c r="H63" i="9"/>
  <c r="F54" i="9"/>
  <c r="O54" i="9"/>
  <c r="M54" i="9"/>
  <c r="R63" i="9"/>
  <c r="C54" i="9"/>
  <c r="K45" i="9"/>
  <c r="H45" i="9"/>
  <c r="M45" i="9"/>
  <c r="J45" i="9"/>
  <c r="P45" i="9"/>
  <c r="O45" i="9"/>
  <c r="D63" i="9"/>
  <c r="K54" i="9"/>
  <c r="F63" i="9"/>
  <c r="I63" i="9"/>
  <c r="K63" i="9"/>
  <c r="L54" i="9"/>
  <c r="I54" i="9"/>
  <c r="G54" i="9"/>
  <c r="M63" i="9"/>
  <c r="D54" i="9"/>
  <c r="I45" i="9"/>
  <c r="R45" i="9"/>
  <c r="Q45" i="9"/>
  <c r="E45" i="9"/>
  <c r="D45" i="9"/>
  <c r="L45" i="9"/>
  <c r="G63" i="9"/>
  <c r="E54" i="9"/>
  <c r="N63" i="9"/>
  <c r="J54" i="9"/>
  <c r="E63" i="9"/>
  <c r="P63" i="9"/>
  <c r="N54" i="9"/>
  <c r="P54" i="9"/>
  <c r="K82" i="9"/>
  <c r="S72" i="9"/>
  <c r="Q91" i="9"/>
  <c r="F82" i="9"/>
  <c r="I91" i="9"/>
  <c r="N82" i="9"/>
  <c r="I109" i="9"/>
  <c r="R109" i="9"/>
  <c r="N109" i="9"/>
  <c r="M100" i="9"/>
  <c r="C82" i="9"/>
  <c r="G109" i="9"/>
  <c r="I100" i="9"/>
  <c r="P82" i="9"/>
  <c r="O82" i="9"/>
  <c r="E91" i="9"/>
  <c r="P91" i="9"/>
  <c r="D109" i="9"/>
  <c r="Q109" i="9"/>
  <c r="D91" i="9"/>
  <c r="S91" i="9"/>
  <c r="H91" i="9"/>
  <c r="K100" i="9"/>
  <c r="D100" i="9"/>
  <c r="J82" i="9"/>
  <c r="P100" i="9"/>
  <c r="E100" i="9"/>
  <c r="Q82" i="9"/>
  <c r="N100" i="9"/>
  <c r="L82" i="9"/>
  <c r="O91" i="9"/>
  <c r="L109" i="9"/>
  <c r="K109" i="9"/>
  <c r="I82" i="9"/>
  <c r="R100" i="9"/>
  <c r="F109" i="9"/>
  <c r="G91" i="9"/>
  <c r="K91" i="9"/>
  <c r="R82" i="9"/>
  <c r="R91" i="9"/>
  <c r="D82" i="9"/>
  <c r="C100" i="9"/>
  <c r="F100" i="9"/>
  <c r="O100" i="9"/>
  <c r="H109" i="9"/>
  <c r="N91" i="9"/>
  <c r="J100" i="9"/>
  <c r="E82" i="9"/>
  <c r="G82" i="9"/>
  <c r="H82" i="9"/>
  <c r="J91" i="9"/>
  <c r="C91" i="9"/>
  <c r="L91" i="9"/>
  <c r="O109" i="9"/>
  <c r="M109" i="9"/>
  <c r="F91" i="9"/>
  <c r="M91" i="9"/>
  <c r="G100" i="9"/>
  <c r="P109" i="9"/>
  <c r="M82" i="9"/>
  <c r="Q100" i="9"/>
  <c r="H100" i="9"/>
  <c r="J109" i="9"/>
  <c r="E109" i="9"/>
  <c r="AG29" i="27" l="1"/>
  <c r="AG6" i="27" s="1"/>
  <c r="AG16" i="27" s="1"/>
  <c r="AF38" i="27"/>
  <c r="AF49" i="27" s="1"/>
  <c r="AF56" i="27" s="1"/>
  <c r="AF65" i="27" s="1"/>
  <c r="AF78" i="27" s="1"/>
  <c r="AF87" i="27" s="1"/>
  <c r="AF106" i="27" s="1"/>
  <c r="S45" i="9"/>
  <c r="S63" i="9"/>
  <c r="S54" i="9"/>
  <c r="S100" i="9"/>
  <c r="S109" i="9"/>
  <c r="T72" i="9"/>
  <c r="S82" i="9"/>
  <c r="AG38" i="27" l="1"/>
  <c r="AG49" i="27" s="1"/>
  <c r="AG56" i="27" s="1"/>
  <c r="AG65" i="27" s="1"/>
  <c r="AG78" i="27" s="1"/>
  <c r="AG87" i="27" s="1"/>
  <c r="AG106" i="27" s="1"/>
  <c r="AH29" i="27"/>
  <c r="T63" i="9"/>
  <c r="T45" i="9"/>
  <c r="T54" i="9"/>
  <c r="T82" i="9"/>
  <c r="U72" i="9"/>
  <c r="T100" i="9"/>
  <c r="T109" i="9"/>
  <c r="T91" i="9"/>
  <c r="AH38" i="27" l="1"/>
  <c r="AH49" i="27" s="1"/>
  <c r="AH56" i="27" s="1"/>
  <c r="AH65" i="27" s="1"/>
  <c r="AH78" i="27" s="1"/>
  <c r="AH87" i="27" s="1"/>
  <c r="AH106" i="27" s="1"/>
  <c r="AH6" i="27"/>
  <c r="AH16" i="27" s="1"/>
  <c r="AI29" i="27"/>
  <c r="U45" i="9"/>
  <c r="U63" i="9"/>
  <c r="U54" i="9"/>
  <c r="V72" i="9"/>
  <c r="U100" i="9"/>
  <c r="U82" i="9"/>
  <c r="U91" i="9"/>
  <c r="U109" i="9"/>
  <c r="AI6" i="27" l="1"/>
  <c r="AI16" i="27" s="1"/>
  <c r="AJ29" i="27"/>
  <c r="AI38" i="27"/>
  <c r="AI49" i="27" s="1"/>
  <c r="AI56" i="27" s="1"/>
  <c r="AI65" i="27" s="1"/>
  <c r="AI78" i="27" s="1"/>
  <c r="AI87" i="27" s="1"/>
  <c r="AI106" i="27" s="1"/>
  <c r="V54" i="9"/>
  <c r="V45" i="9"/>
  <c r="V63" i="9"/>
  <c r="W72" i="9"/>
  <c r="V82" i="9"/>
  <c r="V109" i="9"/>
  <c r="V91" i="9"/>
  <c r="V100" i="9"/>
  <c r="AJ6" i="27" l="1"/>
  <c r="AJ16" i="27" s="1"/>
  <c r="AJ38" i="27"/>
  <c r="AJ49" i="27" s="1"/>
  <c r="AJ56" i="27" s="1"/>
  <c r="AJ65" i="27" s="1"/>
  <c r="AJ78" i="27" s="1"/>
  <c r="AJ87" i="27" s="1"/>
  <c r="AJ106" i="27" s="1"/>
  <c r="W63" i="9"/>
  <c r="W54" i="9"/>
  <c r="W45" i="9"/>
  <c r="X72" i="9"/>
  <c r="W82" i="9"/>
  <c r="W109" i="9"/>
  <c r="W100" i="9"/>
  <c r="W91" i="9"/>
  <c r="X45" i="9" l="1"/>
  <c r="X54" i="9"/>
  <c r="X63" i="9"/>
  <c r="X82" i="9"/>
  <c r="Y72" i="9"/>
  <c r="X100" i="9"/>
  <c r="X109" i="9"/>
  <c r="X91" i="9"/>
  <c r="Y45" i="9" l="1"/>
  <c r="Y54" i="9"/>
  <c r="Y63" i="9"/>
  <c r="Y82" i="9"/>
  <c r="Y100" i="9"/>
  <c r="Y91" i="9"/>
  <c r="Y109" i="9"/>
  <c r="Z72" i="9"/>
  <c r="Z54" i="9" l="1"/>
  <c r="Z63" i="9"/>
  <c r="Z45" i="9"/>
  <c r="Z91" i="9"/>
  <c r="Z100" i="9"/>
  <c r="AA82" i="9"/>
  <c r="Z109" i="9"/>
  <c r="Z82" i="9"/>
  <c r="AA72" i="9"/>
  <c r="AA63" i="9" l="1"/>
  <c r="AA45" i="9"/>
  <c r="AA54" i="9"/>
  <c r="AB72" i="9"/>
  <c r="AA100" i="9"/>
  <c r="AA91" i="9"/>
  <c r="AA109" i="9"/>
  <c r="AB45" i="9" l="1"/>
  <c r="AB63" i="9"/>
  <c r="AB54" i="9"/>
  <c r="AB82" i="9"/>
  <c r="AB109" i="9"/>
  <c r="AB91" i="9"/>
  <c r="AB100" i="9"/>
  <c r="AC72" i="9"/>
  <c r="AC63" i="9" l="1"/>
  <c r="AC45" i="9"/>
  <c r="AC54" i="9"/>
  <c r="AC109" i="9"/>
  <c r="AD91" i="9"/>
  <c r="AD72" i="9"/>
  <c r="AC100" i="9"/>
  <c r="AC91" i="9"/>
  <c r="AC82" i="9"/>
  <c r="AD54" i="9" l="1"/>
  <c r="AD45" i="9"/>
  <c r="AD63" i="9"/>
  <c r="AE72" i="9"/>
  <c r="AD109" i="9"/>
  <c r="AD100" i="9"/>
  <c r="AD82" i="9"/>
  <c r="AE54" i="9" l="1"/>
  <c r="AE45" i="9"/>
  <c r="AE63" i="9"/>
  <c r="AF72" i="9"/>
  <c r="AE91" i="9"/>
  <c r="AE82" i="9"/>
  <c r="AE109" i="9"/>
  <c r="AE100" i="9"/>
  <c r="AF45" i="9" l="1"/>
  <c r="AF54" i="9"/>
  <c r="AF63" i="9"/>
  <c r="AG72" i="9"/>
  <c r="AF82" i="9"/>
  <c r="AF100" i="9"/>
  <c r="AF109" i="9"/>
  <c r="AH72" i="9"/>
  <c r="AF91" i="9"/>
  <c r="AG54" i="9" l="1"/>
  <c r="AH54" i="9"/>
  <c r="AG63" i="9"/>
  <c r="AG45" i="9"/>
  <c r="AH63" i="9"/>
  <c r="AH45" i="9"/>
  <c r="AH109" i="9"/>
  <c r="AG109" i="9"/>
  <c r="AH100" i="9"/>
  <c r="AG91" i="9"/>
  <c r="AH91" i="9"/>
  <c r="AH82" i="9"/>
  <c r="AG82" i="9"/>
  <c r="AG100" i="9"/>
  <c r="C174" i="9" l="1"/>
  <c r="C173" i="9"/>
  <c r="C172" i="9"/>
  <c r="C171" i="9"/>
  <c r="C167" i="9"/>
  <c r="C166" i="9"/>
  <c r="C165" i="9"/>
  <c r="C164" i="9"/>
  <c r="C160" i="9"/>
  <c r="C159" i="9"/>
  <c r="C158" i="9"/>
  <c r="C157" i="9"/>
  <c r="C153" i="9"/>
  <c r="C152" i="9"/>
  <c r="C151" i="9"/>
  <c r="C150" i="9"/>
  <c r="C155" i="9"/>
  <c r="C162" i="9" s="1"/>
  <c r="D148" i="9"/>
  <c r="D155" i="9" s="1"/>
  <c r="D162" i="9" s="1"/>
  <c r="D169" i="9" l="1"/>
  <c r="E148" i="9"/>
  <c r="C169" i="9"/>
  <c r="E155" i="9" l="1"/>
  <c r="F148" i="9"/>
  <c r="F155" i="9" l="1"/>
  <c r="G148" i="9"/>
  <c r="E162" i="9"/>
  <c r="E169" i="9"/>
  <c r="F162" i="9" l="1"/>
  <c r="F169" i="9"/>
  <c r="H148" i="9"/>
  <c r="G155" i="9"/>
  <c r="G169" i="9" l="1"/>
  <c r="G162" i="9"/>
  <c r="H155" i="9"/>
  <c r="I148" i="9"/>
  <c r="I155" i="9" l="1"/>
  <c r="J148" i="9"/>
  <c r="H162" i="9"/>
  <c r="H169" i="9"/>
  <c r="I162" i="9" l="1"/>
  <c r="I169" i="9"/>
  <c r="J155" i="9"/>
  <c r="K148" i="9"/>
  <c r="L148" i="9" l="1"/>
  <c r="K155" i="9"/>
  <c r="J162" i="9"/>
  <c r="J169" i="9"/>
  <c r="L155" i="9" l="1"/>
  <c r="M148" i="9"/>
  <c r="K162" i="9"/>
  <c r="K169" i="9"/>
  <c r="L162" i="9" l="1"/>
  <c r="L169" i="9"/>
  <c r="M155" i="9"/>
  <c r="N148" i="9"/>
  <c r="N155" i="9" l="1"/>
  <c r="O148" i="9"/>
  <c r="M162" i="9"/>
  <c r="M169" i="9"/>
  <c r="N162" i="9" l="1"/>
  <c r="N169" i="9"/>
  <c r="P148" i="9"/>
  <c r="O155" i="9"/>
  <c r="O162" i="9" l="1"/>
  <c r="O169" i="9"/>
  <c r="P155" i="9"/>
  <c r="Q148" i="9"/>
  <c r="R148" i="9" l="1"/>
  <c r="Q155" i="9"/>
  <c r="P162" i="9"/>
  <c r="P169" i="9"/>
  <c r="Q162" i="9" l="1"/>
  <c r="Q169" i="9"/>
  <c r="S148" i="9"/>
  <c r="R155" i="9"/>
  <c r="R162" i="9" l="1"/>
  <c r="R169" i="9"/>
  <c r="T148" i="9"/>
  <c r="S155" i="9"/>
  <c r="S169" i="9" l="1"/>
  <c r="S162" i="9"/>
  <c r="T155" i="9"/>
  <c r="U148" i="9"/>
  <c r="V148" i="9" l="1"/>
  <c r="U155" i="9"/>
  <c r="T162" i="9"/>
  <c r="T169" i="9"/>
  <c r="C39" i="9"/>
  <c r="C30" i="9"/>
  <c r="C21" i="9"/>
  <c r="C12" i="9"/>
  <c r="B21" i="9"/>
  <c r="B39" i="9" s="1"/>
  <c r="B49" i="9" s="1"/>
  <c r="B58" i="9" s="1"/>
  <c r="C38" i="26"/>
  <c r="C49" i="26" s="1"/>
  <c r="C56" i="26" s="1"/>
  <c r="C65" i="26" s="1"/>
  <c r="C78" i="26" s="1"/>
  <c r="C87" i="26" s="1"/>
  <c r="D29" i="26"/>
  <c r="B23" i="26"/>
  <c r="B36" i="26" s="1"/>
  <c r="B22" i="26"/>
  <c r="B35" i="26" s="1"/>
  <c r="B21" i="26"/>
  <c r="B34" i="26" s="1"/>
  <c r="B20" i="26"/>
  <c r="B33" i="26" s="1"/>
  <c r="B19" i="26"/>
  <c r="B32" i="26" s="1"/>
  <c r="B18" i="26"/>
  <c r="B31" i="26" s="1"/>
  <c r="B17" i="26"/>
  <c r="B30" i="26" s="1"/>
  <c r="C13" i="26"/>
  <c r="C12" i="26"/>
  <c r="C11" i="26"/>
  <c r="C10" i="26"/>
  <c r="C9" i="26"/>
  <c r="C8" i="26"/>
  <c r="C7" i="26"/>
  <c r="C16" i="26"/>
  <c r="C106" i="26" l="1"/>
  <c r="C97" i="26"/>
  <c r="D38" i="26"/>
  <c r="D49" i="26" s="1"/>
  <c r="D56" i="26" s="1"/>
  <c r="D65" i="26" s="1"/>
  <c r="D78" i="26" s="1"/>
  <c r="D87" i="26" s="1"/>
  <c r="D6" i="26"/>
  <c r="D16" i="26" s="1"/>
  <c r="U162" i="9"/>
  <c r="U169" i="9"/>
  <c r="W148" i="9"/>
  <c r="V155" i="9"/>
  <c r="B76" i="9"/>
  <c r="B86" i="9" s="1"/>
  <c r="B95" i="9" s="1"/>
  <c r="B104" i="9" s="1"/>
  <c r="B113" i="9" s="1"/>
  <c r="B153" i="9" s="1"/>
  <c r="B160" i="9" s="1"/>
  <c r="B67" i="9"/>
  <c r="B30" i="9"/>
  <c r="B57" i="26"/>
  <c r="B66" i="26" s="1"/>
  <c r="B79" i="26" s="1"/>
  <c r="B88" i="26" s="1"/>
  <c r="B98" i="26" s="1"/>
  <c r="B39" i="26"/>
  <c r="B58" i="26"/>
  <c r="B67" i="26" s="1"/>
  <c r="B80" i="26" s="1"/>
  <c r="B89" i="26" s="1"/>
  <c r="B99" i="26" s="1"/>
  <c r="B40" i="26"/>
  <c r="B59" i="26"/>
  <c r="B68" i="26" s="1"/>
  <c r="B81" i="26" s="1"/>
  <c r="B90" i="26" s="1"/>
  <c r="B100" i="26" s="1"/>
  <c r="B41" i="26"/>
  <c r="B42" i="26"/>
  <c r="B60" i="26"/>
  <c r="B69" i="26" s="1"/>
  <c r="B82" i="26" s="1"/>
  <c r="B91" i="26" s="1"/>
  <c r="B101" i="26" s="1"/>
  <c r="B43" i="26"/>
  <c r="B61" i="26"/>
  <c r="B70" i="26" s="1"/>
  <c r="B83" i="26" s="1"/>
  <c r="B92" i="26" s="1"/>
  <c r="B102" i="26" s="1"/>
  <c r="B44" i="26"/>
  <c r="B62" i="26"/>
  <c r="B71" i="26" s="1"/>
  <c r="B84" i="26" s="1"/>
  <c r="B93" i="26" s="1"/>
  <c r="B103" i="26" s="1"/>
  <c r="B45" i="26"/>
  <c r="B63" i="26"/>
  <c r="B72" i="26" s="1"/>
  <c r="B85" i="26" s="1"/>
  <c r="B94" i="26" s="1"/>
  <c r="B104" i="26" s="1"/>
  <c r="E29" i="26"/>
  <c r="E6" i="26" s="1"/>
  <c r="E16" i="26" s="1"/>
  <c r="C38" i="9"/>
  <c r="C29" i="9"/>
  <c r="C20" i="9"/>
  <c r="C11" i="9"/>
  <c r="C38" i="24"/>
  <c r="C49" i="24" s="1"/>
  <c r="C56" i="24" s="1"/>
  <c r="C65" i="24" s="1"/>
  <c r="C78" i="24" s="1"/>
  <c r="C87" i="24" s="1"/>
  <c r="C106" i="24" s="1"/>
  <c r="D38" i="24"/>
  <c r="D49" i="24" s="1"/>
  <c r="D56" i="24" s="1"/>
  <c r="D65" i="24" s="1"/>
  <c r="D78" i="24" s="1"/>
  <c r="D87" i="24" s="1"/>
  <c r="D106" i="24" s="1"/>
  <c r="B23" i="24"/>
  <c r="B36" i="24" s="1"/>
  <c r="B22" i="24"/>
  <c r="B35" i="24" s="1"/>
  <c r="B21" i="24"/>
  <c r="B34" i="24" s="1"/>
  <c r="B20" i="24"/>
  <c r="B33" i="24" s="1"/>
  <c r="B19" i="24"/>
  <c r="B32" i="24" s="1"/>
  <c r="B18" i="24"/>
  <c r="B31" i="24" s="1"/>
  <c r="B17" i="24"/>
  <c r="B30" i="24" s="1"/>
  <c r="C13" i="24"/>
  <c r="C12" i="24"/>
  <c r="C11" i="24"/>
  <c r="C10" i="24"/>
  <c r="C9" i="24"/>
  <c r="C8" i="24"/>
  <c r="C7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7" i="9" l="1"/>
  <c r="B174" i="9"/>
  <c r="D106" i="26"/>
  <c r="D97" i="26"/>
  <c r="V162" i="9"/>
  <c r="V169" i="9"/>
  <c r="W155" i="9"/>
  <c r="X148" i="9"/>
  <c r="F29" i="26"/>
  <c r="F6" i="26" s="1"/>
  <c r="F16" i="26" s="1"/>
  <c r="E38" i="26"/>
  <c r="E49" i="26" s="1"/>
  <c r="E56" i="26" s="1"/>
  <c r="E65" i="26" s="1"/>
  <c r="E78" i="26" s="1"/>
  <c r="E87" i="26" s="1"/>
  <c r="B57" i="24"/>
  <c r="B66" i="24" s="1"/>
  <c r="B79" i="24" s="1"/>
  <c r="B88" i="24" s="1"/>
  <c r="B39" i="24"/>
  <c r="B61" i="24"/>
  <c r="B70" i="24" s="1"/>
  <c r="B83" i="24" s="1"/>
  <c r="B92" i="24" s="1"/>
  <c r="B43" i="24"/>
  <c r="B40" i="24"/>
  <c r="B58" i="24"/>
  <c r="B67" i="24" s="1"/>
  <c r="B80" i="24" s="1"/>
  <c r="B89" i="24" s="1"/>
  <c r="B60" i="24"/>
  <c r="B69" i="24" s="1"/>
  <c r="B82" i="24" s="1"/>
  <c r="B91" i="24" s="1"/>
  <c r="B42" i="24"/>
  <c r="B45" i="24"/>
  <c r="B63" i="24"/>
  <c r="B72" i="24" s="1"/>
  <c r="B85" i="24" s="1"/>
  <c r="B94" i="24" s="1"/>
  <c r="B41" i="24"/>
  <c r="B59" i="24"/>
  <c r="B68" i="24" s="1"/>
  <c r="B81" i="24" s="1"/>
  <c r="B90" i="24" s="1"/>
  <c r="B62" i="24"/>
  <c r="B71" i="24" s="1"/>
  <c r="B84" i="24" s="1"/>
  <c r="B93" i="24" s="1"/>
  <c r="B44" i="24"/>
  <c r="C38" i="23"/>
  <c r="C49" i="23" s="1"/>
  <c r="C56" i="23" s="1"/>
  <c r="C65" i="23" s="1"/>
  <c r="C78" i="23" s="1"/>
  <c r="C87" i="23" s="1"/>
  <c r="C106" i="23" s="1"/>
  <c r="AM137" i="23" s="1"/>
  <c r="D29" i="23"/>
  <c r="B23" i="23"/>
  <c r="B36" i="23" s="1"/>
  <c r="B22" i="23"/>
  <c r="B35" i="23" s="1"/>
  <c r="B21" i="23"/>
  <c r="B34" i="23" s="1"/>
  <c r="B20" i="23"/>
  <c r="B33" i="23" s="1"/>
  <c r="B19" i="23"/>
  <c r="B32" i="23" s="1"/>
  <c r="B18" i="23"/>
  <c r="B31" i="23" s="1"/>
  <c r="B17" i="23"/>
  <c r="B30" i="23" s="1"/>
  <c r="C13" i="23"/>
  <c r="C12" i="23"/>
  <c r="C11" i="23"/>
  <c r="C10" i="23"/>
  <c r="C9" i="23"/>
  <c r="C8" i="23"/>
  <c r="C7" i="23"/>
  <c r="C16" i="23"/>
  <c r="E106" i="26" l="1"/>
  <c r="E97" i="26"/>
  <c r="D38" i="23"/>
  <c r="D49" i="23" s="1"/>
  <c r="D56" i="23" s="1"/>
  <c r="D65" i="23" s="1"/>
  <c r="D78" i="23" s="1"/>
  <c r="D87" i="23" s="1"/>
  <c r="D106" i="23" s="1"/>
  <c r="AN137" i="23" s="1"/>
  <c r="D6" i="23"/>
  <c r="D16" i="23" s="1"/>
  <c r="Y148" i="9"/>
  <c r="X155" i="9"/>
  <c r="W162" i="9"/>
  <c r="W169" i="9"/>
  <c r="G29" i="26"/>
  <c r="G6" i="26" s="1"/>
  <c r="G16" i="26" s="1"/>
  <c r="F38" i="26"/>
  <c r="F49" i="26" s="1"/>
  <c r="F56" i="26" s="1"/>
  <c r="F65" i="26" s="1"/>
  <c r="F78" i="26" s="1"/>
  <c r="F87" i="26" s="1"/>
  <c r="E38" i="24"/>
  <c r="E49" i="24" s="1"/>
  <c r="E56" i="24" s="1"/>
  <c r="E65" i="24" s="1"/>
  <c r="E78" i="24" s="1"/>
  <c r="E87" i="24" s="1"/>
  <c r="E106" i="24" s="1"/>
  <c r="B59" i="23"/>
  <c r="B68" i="23" s="1"/>
  <c r="B81" i="23" s="1"/>
  <c r="B90" i="23" s="1"/>
  <c r="B41" i="23"/>
  <c r="B62" i="23"/>
  <c r="B71" i="23" s="1"/>
  <c r="B84" i="23" s="1"/>
  <c r="B93" i="23" s="1"/>
  <c r="B44" i="23"/>
  <c r="B61" i="23"/>
  <c r="B70" i="23" s="1"/>
  <c r="B83" i="23" s="1"/>
  <c r="B92" i="23" s="1"/>
  <c r="B43" i="23"/>
  <c r="B40" i="23"/>
  <c r="B58" i="23"/>
  <c r="B67" i="23" s="1"/>
  <c r="B80" i="23" s="1"/>
  <c r="B89" i="23" s="1"/>
  <c r="B57" i="23"/>
  <c r="B66" i="23" s="1"/>
  <c r="B79" i="23" s="1"/>
  <c r="B88" i="23" s="1"/>
  <c r="B39" i="23"/>
  <c r="B60" i="23"/>
  <c r="B69" i="23" s="1"/>
  <c r="B82" i="23" s="1"/>
  <c r="B91" i="23" s="1"/>
  <c r="B42" i="23"/>
  <c r="B63" i="23"/>
  <c r="B72" i="23" s="1"/>
  <c r="B85" i="23" s="1"/>
  <c r="B94" i="23" s="1"/>
  <c r="B45" i="23"/>
  <c r="E29" i="23"/>
  <c r="E6" i="23" s="1"/>
  <c r="E16" i="23" s="1"/>
  <c r="F106" i="26" l="1"/>
  <c r="F97" i="26"/>
  <c r="X162" i="9"/>
  <c r="X169" i="9"/>
  <c r="Z148" i="9"/>
  <c r="Y155" i="9"/>
  <c r="H29" i="26"/>
  <c r="H6" i="26" s="1"/>
  <c r="H16" i="26" s="1"/>
  <c r="G38" i="26"/>
  <c r="G49" i="26" s="1"/>
  <c r="G56" i="26" s="1"/>
  <c r="G65" i="26" s="1"/>
  <c r="G78" i="26" s="1"/>
  <c r="G87" i="26" s="1"/>
  <c r="F38" i="24"/>
  <c r="F49" i="24" s="1"/>
  <c r="F56" i="24" s="1"/>
  <c r="F65" i="24" s="1"/>
  <c r="F78" i="24" s="1"/>
  <c r="F87" i="24" s="1"/>
  <c r="F106" i="24" s="1"/>
  <c r="E38" i="23"/>
  <c r="E49" i="23" s="1"/>
  <c r="E56" i="23" s="1"/>
  <c r="E65" i="23" s="1"/>
  <c r="E78" i="23" s="1"/>
  <c r="E87" i="23" s="1"/>
  <c r="E106" i="23" s="1"/>
  <c r="AO137" i="23" s="1"/>
  <c r="F29" i="23"/>
  <c r="F6" i="23" s="1"/>
  <c r="F16" i="23" s="1"/>
  <c r="G106" i="26" l="1"/>
  <c r="G97" i="26"/>
  <c r="AA148" i="9"/>
  <c r="Z155" i="9"/>
  <c r="Y162" i="9"/>
  <c r="Y169" i="9"/>
  <c r="I29" i="26"/>
  <c r="I6" i="26" s="1"/>
  <c r="I16" i="26" s="1"/>
  <c r="H38" i="26"/>
  <c r="H49" i="26" s="1"/>
  <c r="H56" i="26" s="1"/>
  <c r="H65" i="26" s="1"/>
  <c r="H78" i="26" s="1"/>
  <c r="H87" i="26" s="1"/>
  <c r="G38" i="24"/>
  <c r="G49" i="24" s="1"/>
  <c r="G56" i="24" s="1"/>
  <c r="G65" i="24" s="1"/>
  <c r="G78" i="24" s="1"/>
  <c r="G87" i="24" s="1"/>
  <c r="G106" i="24" s="1"/>
  <c r="F38" i="23"/>
  <c r="F49" i="23" s="1"/>
  <c r="F56" i="23" s="1"/>
  <c r="F65" i="23" s="1"/>
  <c r="F78" i="23" s="1"/>
  <c r="F87" i="23" s="1"/>
  <c r="F106" i="23" s="1"/>
  <c r="AP137" i="23" s="1"/>
  <c r="G29" i="23"/>
  <c r="G6" i="23" s="1"/>
  <c r="G16" i="23" s="1"/>
  <c r="H106" i="26" l="1"/>
  <c r="H97" i="26"/>
  <c r="Z162" i="9"/>
  <c r="Z169" i="9"/>
  <c r="AB148" i="9"/>
  <c r="AA155" i="9"/>
  <c r="J29" i="26"/>
  <c r="J6" i="26" s="1"/>
  <c r="J16" i="26" s="1"/>
  <c r="I38" i="26"/>
  <c r="I49" i="26" s="1"/>
  <c r="I56" i="26" s="1"/>
  <c r="I65" i="26" s="1"/>
  <c r="I78" i="26" s="1"/>
  <c r="I87" i="26" s="1"/>
  <c r="H38" i="24"/>
  <c r="H49" i="24" s="1"/>
  <c r="H56" i="24" s="1"/>
  <c r="H65" i="24" s="1"/>
  <c r="H78" i="24" s="1"/>
  <c r="H87" i="24" s="1"/>
  <c r="H106" i="24" s="1"/>
  <c r="G38" i="23"/>
  <c r="G49" i="23" s="1"/>
  <c r="G56" i="23" s="1"/>
  <c r="G65" i="23" s="1"/>
  <c r="G78" i="23" s="1"/>
  <c r="G87" i="23" s="1"/>
  <c r="G106" i="23" s="1"/>
  <c r="AQ137" i="23" s="1"/>
  <c r="H29" i="23"/>
  <c r="H6" i="23" s="1"/>
  <c r="H16" i="23" s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C149" i="1"/>
  <c r="B151" i="1"/>
  <c r="B152" i="1"/>
  <c r="B153" i="1"/>
  <c r="B154" i="1"/>
  <c r="B155" i="1"/>
  <c r="B156" i="1"/>
  <c r="B150" i="1"/>
  <c r="I106" i="26" l="1"/>
  <c r="I97" i="26"/>
  <c r="AA169" i="9"/>
  <c r="AA162" i="9"/>
  <c r="AC148" i="9"/>
  <c r="AB155" i="9"/>
  <c r="K29" i="26"/>
  <c r="K6" i="26" s="1"/>
  <c r="K16" i="26" s="1"/>
  <c r="J38" i="26"/>
  <c r="J49" i="26" s="1"/>
  <c r="J56" i="26" s="1"/>
  <c r="J65" i="26" s="1"/>
  <c r="J78" i="26" s="1"/>
  <c r="J87" i="26" s="1"/>
  <c r="I38" i="24"/>
  <c r="I49" i="24" s="1"/>
  <c r="I56" i="24" s="1"/>
  <c r="I65" i="24" s="1"/>
  <c r="I78" i="24" s="1"/>
  <c r="I87" i="24" s="1"/>
  <c r="I106" i="24" s="1"/>
  <c r="H38" i="23"/>
  <c r="H49" i="23" s="1"/>
  <c r="H56" i="23" s="1"/>
  <c r="H65" i="23" s="1"/>
  <c r="H78" i="23" s="1"/>
  <c r="H87" i="23" s="1"/>
  <c r="H106" i="23" s="1"/>
  <c r="AR137" i="23" s="1"/>
  <c r="I29" i="23"/>
  <c r="I6" i="23" s="1"/>
  <c r="I16" i="23" s="1"/>
  <c r="J106" i="26" l="1"/>
  <c r="J97" i="26"/>
  <c r="AB169" i="9"/>
  <c r="AB162" i="9"/>
  <c r="AD148" i="9"/>
  <c r="AC155" i="9"/>
  <c r="L29" i="26"/>
  <c r="L6" i="26" s="1"/>
  <c r="L16" i="26" s="1"/>
  <c r="K38" i="26"/>
  <c r="K49" i="26" s="1"/>
  <c r="K56" i="26" s="1"/>
  <c r="K65" i="26" s="1"/>
  <c r="K78" i="26" s="1"/>
  <c r="K87" i="26" s="1"/>
  <c r="J38" i="24"/>
  <c r="J49" i="24" s="1"/>
  <c r="J56" i="24" s="1"/>
  <c r="J65" i="24" s="1"/>
  <c r="J78" i="24" s="1"/>
  <c r="J87" i="24" s="1"/>
  <c r="J106" i="24" s="1"/>
  <c r="I38" i="23"/>
  <c r="I49" i="23" s="1"/>
  <c r="I56" i="23" s="1"/>
  <c r="I65" i="23" s="1"/>
  <c r="I78" i="23" s="1"/>
  <c r="I87" i="23" s="1"/>
  <c r="I106" i="23" s="1"/>
  <c r="AS137" i="23" s="1"/>
  <c r="J29" i="23"/>
  <c r="J6" i="23" s="1"/>
  <c r="J16" i="23" s="1"/>
  <c r="K106" i="26" l="1"/>
  <c r="K97" i="26"/>
  <c r="AC162" i="9"/>
  <c r="AC169" i="9"/>
  <c r="AD155" i="9"/>
  <c r="AE148" i="9"/>
  <c r="L38" i="26"/>
  <c r="L49" i="26" s="1"/>
  <c r="L56" i="26" s="1"/>
  <c r="L65" i="26" s="1"/>
  <c r="L78" i="26" s="1"/>
  <c r="L87" i="26" s="1"/>
  <c r="M29" i="26"/>
  <c r="M6" i="26" s="1"/>
  <c r="M16" i="26" s="1"/>
  <c r="K38" i="24"/>
  <c r="K49" i="24" s="1"/>
  <c r="K56" i="24" s="1"/>
  <c r="K65" i="24" s="1"/>
  <c r="K78" i="24" s="1"/>
  <c r="K87" i="24" s="1"/>
  <c r="K106" i="24" s="1"/>
  <c r="J38" i="23"/>
  <c r="J49" i="23" s="1"/>
  <c r="J56" i="23" s="1"/>
  <c r="J65" i="23" s="1"/>
  <c r="J78" i="23" s="1"/>
  <c r="J87" i="23" s="1"/>
  <c r="J106" i="23" s="1"/>
  <c r="AT137" i="23" s="1"/>
  <c r="K29" i="23"/>
  <c r="K6" i="23" s="1"/>
  <c r="K16" i="23" s="1"/>
  <c r="L106" i="26" l="1"/>
  <c r="L97" i="26"/>
  <c r="AE155" i="9"/>
  <c r="AF148" i="9"/>
  <c r="AD162" i="9"/>
  <c r="AD169" i="9"/>
  <c r="N29" i="26"/>
  <c r="N6" i="26" s="1"/>
  <c r="N16" i="26" s="1"/>
  <c r="M38" i="26"/>
  <c r="M49" i="26" s="1"/>
  <c r="M56" i="26" s="1"/>
  <c r="M65" i="26" s="1"/>
  <c r="M78" i="26" s="1"/>
  <c r="M87" i="26" s="1"/>
  <c r="L38" i="24"/>
  <c r="L49" i="24" s="1"/>
  <c r="L56" i="24" s="1"/>
  <c r="L65" i="24" s="1"/>
  <c r="L78" i="24" s="1"/>
  <c r="L87" i="24" s="1"/>
  <c r="L106" i="24" s="1"/>
  <c r="L29" i="23"/>
  <c r="L6" i="23" s="1"/>
  <c r="L16" i="23" s="1"/>
  <c r="K38" i="23"/>
  <c r="K49" i="23" s="1"/>
  <c r="K56" i="23" s="1"/>
  <c r="K65" i="23" s="1"/>
  <c r="K78" i="23" s="1"/>
  <c r="K87" i="23" s="1"/>
  <c r="K106" i="23" s="1"/>
  <c r="AU137" i="23" s="1"/>
  <c r="C38" i="19"/>
  <c r="C49" i="19" s="1"/>
  <c r="C56" i="19" s="1"/>
  <c r="C65" i="19" s="1"/>
  <c r="C78" i="19" s="1"/>
  <c r="C87" i="19" s="1"/>
  <c r="C97" i="19" s="1"/>
  <c r="D29" i="19"/>
  <c r="B23" i="19"/>
  <c r="B36" i="19" s="1"/>
  <c r="B22" i="19"/>
  <c r="B35" i="19" s="1"/>
  <c r="B21" i="19"/>
  <c r="B34" i="19" s="1"/>
  <c r="B20" i="19"/>
  <c r="B33" i="19" s="1"/>
  <c r="B19" i="19"/>
  <c r="B32" i="19" s="1"/>
  <c r="B18" i="19"/>
  <c r="B31" i="19" s="1"/>
  <c r="B17" i="19"/>
  <c r="B30" i="19" s="1"/>
  <c r="C16" i="19"/>
  <c r="M106" i="26" l="1"/>
  <c r="M97" i="26"/>
  <c r="C106" i="19"/>
  <c r="C157" i="19"/>
  <c r="D38" i="19"/>
  <c r="D49" i="19" s="1"/>
  <c r="D56" i="19" s="1"/>
  <c r="D65" i="19" s="1"/>
  <c r="D78" i="19" s="1"/>
  <c r="D87" i="19" s="1"/>
  <c r="D97" i="19" s="1"/>
  <c r="D6" i="19"/>
  <c r="D16" i="19" s="1"/>
  <c r="AG148" i="9"/>
  <c r="AF155" i="9"/>
  <c r="AE162" i="9"/>
  <c r="AE169" i="9"/>
  <c r="O29" i="26"/>
  <c r="O6" i="26" s="1"/>
  <c r="O16" i="26" s="1"/>
  <c r="N38" i="26"/>
  <c r="N49" i="26" s="1"/>
  <c r="N56" i="26" s="1"/>
  <c r="N65" i="26" s="1"/>
  <c r="N78" i="26" s="1"/>
  <c r="N87" i="26" s="1"/>
  <c r="M38" i="24"/>
  <c r="M49" i="24" s="1"/>
  <c r="M56" i="24" s="1"/>
  <c r="M65" i="24" s="1"/>
  <c r="M78" i="24" s="1"/>
  <c r="M87" i="24" s="1"/>
  <c r="M106" i="24" s="1"/>
  <c r="M29" i="23"/>
  <c r="M6" i="23" s="1"/>
  <c r="M16" i="23" s="1"/>
  <c r="L38" i="23"/>
  <c r="L49" i="23" s="1"/>
  <c r="L56" i="23" s="1"/>
  <c r="L65" i="23" s="1"/>
  <c r="L78" i="23" s="1"/>
  <c r="L87" i="23" s="1"/>
  <c r="L106" i="23" s="1"/>
  <c r="AV137" i="23" s="1"/>
  <c r="B57" i="19"/>
  <c r="B66" i="19" s="1"/>
  <c r="B79" i="19" s="1"/>
  <c r="B88" i="19" s="1"/>
  <c r="B39" i="19"/>
  <c r="B58" i="19"/>
  <c r="B67" i="19" s="1"/>
  <c r="B80" i="19" s="1"/>
  <c r="B89" i="19" s="1"/>
  <c r="B40" i="19"/>
  <c r="B59" i="19"/>
  <c r="B68" i="19" s="1"/>
  <c r="B81" i="19" s="1"/>
  <c r="B90" i="19" s="1"/>
  <c r="B41" i="19"/>
  <c r="B60" i="19"/>
  <c r="B69" i="19" s="1"/>
  <c r="B82" i="19" s="1"/>
  <c r="B91" i="19" s="1"/>
  <c r="B42" i="19"/>
  <c r="B61" i="19"/>
  <c r="B70" i="19" s="1"/>
  <c r="B83" i="19" s="1"/>
  <c r="B92" i="19" s="1"/>
  <c r="B43" i="19"/>
  <c r="B62" i="19"/>
  <c r="B71" i="19" s="1"/>
  <c r="B84" i="19" s="1"/>
  <c r="B93" i="19" s="1"/>
  <c r="B44" i="19"/>
  <c r="B63" i="19"/>
  <c r="B72" i="19" s="1"/>
  <c r="B85" i="19" s="1"/>
  <c r="B94" i="19" s="1"/>
  <c r="B45" i="19"/>
  <c r="E29" i="19"/>
  <c r="E6" i="19" s="1"/>
  <c r="E16" i="19" s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C96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C87" i="1"/>
  <c r="C38" i="1"/>
  <c r="C49" i="1" s="1"/>
  <c r="C56" i="1" s="1"/>
  <c r="C65" i="1" s="1"/>
  <c r="C78" i="1" s="1"/>
  <c r="N106" i="26" l="1"/>
  <c r="N97" i="26"/>
  <c r="B163" i="19"/>
  <c r="B103" i="19"/>
  <c r="B160" i="19"/>
  <c r="B100" i="19"/>
  <c r="B161" i="19"/>
  <c r="B101" i="19"/>
  <c r="B159" i="19"/>
  <c r="B99" i="19"/>
  <c r="B164" i="19"/>
  <c r="B104" i="19"/>
  <c r="B158" i="19"/>
  <c r="B98" i="19"/>
  <c r="B162" i="19"/>
  <c r="B102" i="19"/>
  <c r="D106" i="19"/>
  <c r="D157" i="19"/>
  <c r="AF169" i="9"/>
  <c r="AF162" i="9"/>
  <c r="AH148" i="9"/>
  <c r="AH155" i="9" s="1"/>
  <c r="AG155" i="9"/>
  <c r="P29" i="26"/>
  <c r="P6" i="26" s="1"/>
  <c r="P16" i="26" s="1"/>
  <c r="O38" i="26"/>
  <c r="O49" i="26" s="1"/>
  <c r="O56" i="26" s="1"/>
  <c r="O65" i="26" s="1"/>
  <c r="O78" i="26" s="1"/>
  <c r="O87" i="26" s="1"/>
  <c r="N38" i="24"/>
  <c r="N49" i="24" s="1"/>
  <c r="N56" i="24" s="1"/>
  <c r="N65" i="24" s="1"/>
  <c r="N78" i="24" s="1"/>
  <c r="N87" i="24" s="1"/>
  <c r="N106" i="24" s="1"/>
  <c r="N29" i="23"/>
  <c r="N6" i="23" s="1"/>
  <c r="N16" i="23" s="1"/>
  <c r="M38" i="23"/>
  <c r="M49" i="23" s="1"/>
  <c r="M56" i="23" s="1"/>
  <c r="M65" i="23" s="1"/>
  <c r="M78" i="23" s="1"/>
  <c r="M87" i="23" s="1"/>
  <c r="M106" i="23" s="1"/>
  <c r="AW137" i="23" s="1"/>
  <c r="E38" i="19"/>
  <c r="E49" i="19" s="1"/>
  <c r="E56" i="19" s="1"/>
  <c r="E65" i="19" s="1"/>
  <c r="E78" i="19" s="1"/>
  <c r="E87" i="19" s="1"/>
  <c r="E97" i="19" s="1"/>
  <c r="F29" i="19"/>
  <c r="F6" i="19" s="1"/>
  <c r="F16" i="19" s="1"/>
  <c r="O106" i="26" l="1"/>
  <c r="O97" i="26"/>
  <c r="E106" i="19"/>
  <c r="E157" i="19"/>
  <c r="AG169" i="9"/>
  <c r="AG162" i="9"/>
  <c r="AH169" i="9"/>
  <c r="AH162" i="9"/>
  <c r="Q29" i="26"/>
  <c r="Q6" i="26" s="1"/>
  <c r="Q16" i="26" s="1"/>
  <c r="P38" i="26"/>
  <c r="P49" i="26" s="1"/>
  <c r="P56" i="26" s="1"/>
  <c r="P65" i="26" s="1"/>
  <c r="P78" i="26" s="1"/>
  <c r="P87" i="26" s="1"/>
  <c r="O38" i="24"/>
  <c r="O49" i="24" s="1"/>
  <c r="O56" i="24" s="1"/>
  <c r="O65" i="24" s="1"/>
  <c r="O78" i="24" s="1"/>
  <c r="O87" i="24" s="1"/>
  <c r="O106" i="24" s="1"/>
  <c r="N38" i="23"/>
  <c r="N49" i="23" s="1"/>
  <c r="N56" i="23" s="1"/>
  <c r="N65" i="23" s="1"/>
  <c r="N78" i="23" s="1"/>
  <c r="N87" i="23" s="1"/>
  <c r="N106" i="23" s="1"/>
  <c r="AX137" i="23" s="1"/>
  <c r="O29" i="23"/>
  <c r="O6" i="23" s="1"/>
  <c r="O16" i="23" s="1"/>
  <c r="F38" i="19"/>
  <c r="F49" i="19" s="1"/>
  <c r="F56" i="19" s="1"/>
  <c r="F65" i="19" s="1"/>
  <c r="F78" i="19" s="1"/>
  <c r="F87" i="19" s="1"/>
  <c r="F97" i="19" s="1"/>
  <c r="G29" i="19"/>
  <c r="G6" i="19" s="1"/>
  <c r="G16" i="19" s="1"/>
  <c r="P106" i="26" l="1"/>
  <c r="P97" i="26"/>
  <c r="F106" i="19"/>
  <c r="F157" i="19"/>
  <c r="R29" i="26"/>
  <c r="R6" i="26" s="1"/>
  <c r="R16" i="26" s="1"/>
  <c r="Q38" i="26"/>
  <c r="Q49" i="26" s="1"/>
  <c r="Q56" i="26" s="1"/>
  <c r="Q65" i="26" s="1"/>
  <c r="Q78" i="26" s="1"/>
  <c r="Q87" i="26" s="1"/>
  <c r="P38" i="24"/>
  <c r="P49" i="24" s="1"/>
  <c r="P56" i="24" s="1"/>
  <c r="P65" i="24" s="1"/>
  <c r="P78" i="24" s="1"/>
  <c r="P87" i="24" s="1"/>
  <c r="P106" i="24" s="1"/>
  <c r="O38" i="23"/>
  <c r="O49" i="23" s="1"/>
  <c r="O56" i="23" s="1"/>
  <c r="O65" i="23" s="1"/>
  <c r="O78" i="23" s="1"/>
  <c r="O87" i="23" s="1"/>
  <c r="O106" i="23" s="1"/>
  <c r="AY137" i="23" s="1"/>
  <c r="P29" i="23"/>
  <c r="P6" i="23" s="1"/>
  <c r="P16" i="23" s="1"/>
  <c r="G38" i="19"/>
  <c r="G49" i="19" s="1"/>
  <c r="G56" i="19" s="1"/>
  <c r="G65" i="19" s="1"/>
  <c r="G78" i="19" s="1"/>
  <c r="G87" i="19" s="1"/>
  <c r="G97" i="19" s="1"/>
  <c r="H29" i="19"/>
  <c r="H6" i="19" s="1"/>
  <c r="H16" i="19" s="1"/>
  <c r="Q106" i="26" l="1"/>
  <c r="Q97" i="26"/>
  <c r="G106" i="19"/>
  <c r="G157" i="19"/>
  <c r="S29" i="26"/>
  <c r="S6" i="26" s="1"/>
  <c r="S16" i="26" s="1"/>
  <c r="R38" i="26"/>
  <c r="R49" i="26" s="1"/>
  <c r="R56" i="26" s="1"/>
  <c r="R65" i="26" s="1"/>
  <c r="R78" i="26" s="1"/>
  <c r="R87" i="26" s="1"/>
  <c r="Q38" i="24"/>
  <c r="Q49" i="24" s="1"/>
  <c r="Q56" i="24" s="1"/>
  <c r="Q65" i="24" s="1"/>
  <c r="Q78" i="24" s="1"/>
  <c r="Q87" i="24" s="1"/>
  <c r="Q106" i="24" s="1"/>
  <c r="P38" i="23"/>
  <c r="P49" i="23" s="1"/>
  <c r="P56" i="23" s="1"/>
  <c r="P65" i="23" s="1"/>
  <c r="P78" i="23" s="1"/>
  <c r="P87" i="23" s="1"/>
  <c r="P106" i="23" s="1"/>
  <c r="AZ137" i="23" s="1"/>
  <c r="Q29" i="23"/>
  <c r="Q6" i="23" s="1"/>
  <c r="Q16" i="23" s="1"/>
  <c r="H38" i="19"/>
  <c r="H49" i="19" s="1"/>
  <c r="H56" i="19" s="1"/>
  <c r="H65" i="19" s="1"/>
  <c r="H78" i="19" s="1"/>
  <c r="H87" i="19" s="1"/>
  <c r="H97" i="19" s="1"/>
  <c r="I29" i="19"/>
  <c r="I6" i="19" s="1"/>
  <c r="I16" i="19" s="1"/>
  <c r="R106" i="26" l="1"/>
  <c r="R97" i="26"/>
  <c r="H106" i="19"/>
  <c r="H157" i="19"/>
  <c r="T29" i="26"/>
  <c r="T6" i="26" s="1"/>
  <c r="T16" i="26" s="1"/>
  <c r="S38" i="26"/>
  <c r="S49" i="26" s="1"/>
  <c r="S56" i="26" s="1"/>
  <c r="S65" i="26" s="1"/>
  <c r="S78" i="26" s="1"/>
  <c r="S87" i="26" s="1"/>
  <c r="R38" i="24"/>
  <c r="R49" i="24" s="1"/>
  <c r="R56" i="24" s="1"/>
  <c r="R65" i="24" s="1"/>
  <c r="R78" i="24" s="1"/>
  <c r="R87" i="24" s="1"/>
  <c r="R106" i="24" s="1"/>
  <c r="Q38" i="23"/>
  <c r="Q49" i="23" s="1"/>
  <c r="Q56" i="23" s="1"/>
  <c r="Q65" i="23" s="1"/>
  <c r="Q78" i="23" s="1"/>
  <c r="Q87" i="23" s="1"/>
  <c r="Q106" i="23" s="1"/>
  <c r="BA137" i="23" s="1"/>
  <c r="R29" i="23"/>
  <c r="R6" i="23" s="1"/>
  <c r="R16" i="23" s="1"/>
  <c r="I38" i="19"/>
  <c r="I49" i="19" s="1"/>
  <c r="I56" i="19" s="1"/>
  <c r="I65" i="19" s="1"/>
  <c r="I78" i="19" s="1"/>
  <c r="I87" i="19" s="1"/>
  <c r="I97" i="19" s="1"/>
  <c r="J29" i="19"/>
  <c r="J6" i="19" s="1"/>
  <c r="J16" i="19" s="1"/>
  <c r="S106" i="26" l="1"/>
  <c r="S97" i="26"/>
  <c r="I106" i="19"/>
  <c r="I157" i="19"/>
  <c r="T38" i="26"/>
  <c r="T49" i="26" s="1"/>
  <c r="T56" i="26" s="1"/>
  <c r="T65" i="26" s="1"/>
  <c r="T78" i="26" s="1"/>
  <c r="T87" i="26" s="1"/>
  <c r="U29" i="26"/>
  <c r="U6" i="26" s="1"/>
  <c r="U16" i="26" s="1"/>
  <c r="S38" i="24"/>
  <c r="S49" i="24" s="1"/>
  <c r="S56" i="24" s="1"/>
  <c r="S65" i="24" s="1"/>
  <c r="S78" i="24" s="1"/>
  <c r="S87" i="24" s="1"/>
  <c r="S106" i="24" s="1"/>
  <c r="R38" i="23"/>
  <c r="R49" i="23" s="1"/>
  <c r="R56" i="23" s="1"/>
  <c r="R65" i="23" s="1"/>
  <c r="R78" i="23" s="1"/>
  <c r="R87" i="23" s="1"/>
  <c r="R106" i="23" s="1"/>
  <c r="BB137" i="23" s="1"/>
  <c r="S29" i="23"/>
  <c r="S6" i="23" s="1"/>
  <c r="S16" i="23" s="1"/>
  <c r="J38" i="19"/>
  <c r="J49" i="19" s="1"/>
  <c r="J56" i="19" s="1"/>
  <c r="J65" i="19" s="1"/>
  <c r="J78" i="19" s="1"/>
  <c r="J87" i="19" s="1"/>
  <c r="J97" i="19" s="1"/>
  <c r="K29" i="19"/>
  <c r="K6" i="19" s="1"/>
  <c r="K16" i="19" s="1"/>
  <c r="T106" i="26" l="1"/>
  <c r="T97" i="26"/>
  <c r="J106" i="19"/>
  <c r="J157" i="19"/>
  <c r="V29" i="26"/>
  <c r="V6" i="26" s="1"/>
  <c r="V16" i="26" s="1"/>
  <c r="U38" i="26"/>
  <c r="U49" i="26" s="1"/>
  <c r="U56" i="26" s="1"/>
  <c r="U65" i="26" s="1"/>
  <c r="U78" i="26" s="1"/>
  <c r="U87" i="26" s="1"/>
  <c r="T38" i="24"/>
  <c r="T49" i="24" s="1"/>
  <c r="T56" i="24" s="1"/>
  <c r="T65" i="24" s="1"/>
  <c r="T78" i="24" s="1"/>
  <c r="T87" i="24" s="1"/>
  <c r="T106" i="24" s="1"/>
  <c r="S38" i="23"/>
  <c r="S49" i="23" s="1"/>
  <c r="S56" i="23" s="1"/>
  <c r="S65" i="23" s="1"/>
  <c r="S78" i="23" s="1"/>
  <c r="S87" i="23" s="1"/>
  <c r="S106" i="23" s="1"/>
  <c r="BC137" i="23" s="1"/>
  <c r="T29" i="23"/>
  <c r="T6" i="23" s="1"/>
  <c r="T16" i="23" s="1"/>
  <c r="K38" i="19"/>
  <c r="K49" i="19" s="1"/>
  <c r="K56" i="19" s="1"/>
  <c r="K65" i="19" s="1"/>
  <c r="K78" i="19" s="1"/>
  <c r="K87" i="19" s="1"/>
  <c r="K97" i="19" s="1"/>
  <c r="L29" i="19"/>
  <c r="L6" i="19" s="1"/>
  <c r="L16" i="19" s="1"/>
  <c r="U106" i="26" l="1"/>
  <c r="U97" i="26"/>
  <c r="K106" i="19"/>
  <c r="K157" i="19"/>
  <c r="W29" i="26"/>
  <c r="W6" i="26" s="1"/>
  <c r="W16" i="26" s="1"/>
  <c r="V38" i="26"/>
  <c r="V49" i="26" s="1"/>
  <c r="V56" i="26" s="1"/>
  <c r="V65" i="26" s="1"/>
  <c r="V78" i="26" s="1"/>
  <c r="V87" i="26" s="1"/>
  <c r="U38" i="24"/>
  <c r="U49" i="24" s="1"/>
  <c r="U56" i="24" s="1"/>
  <c r="U65" i="24" s="1"/>
  <c r="U78" i="24" s="1"/>
  <c r="U87" i="24" s="1"/>
  <c r="U106" i="24" s="1"/>
  <c r="T38" i="23"/>
  <c r="T49" i="23" s="1"/>
  <c r="T56" i="23" s="1"/>
  <c r="T65" i="23" s="1"/>
  <c r="T78" i="23" s="1"/>
  <c r="T87" i="23" s="1"/>
  <c r="T106" i="23" s="1"/>
  <c r="BD137" i="23" s="1"/>
  <c r="U29" i="23"/>
  <c r="U6" i="23" s="1"/>
  <c r="U16" i="23" s="1"/>
  <c r="M29" i="19"/>
  <c r="M6" i="19" s="1"/>
  <c r="M16" i="19" s="1"/>
  <c r="L38" i="19"/>
  <c r="L49" i="19" s="1"/>
  <c r="L56" i="19" s="1"/>
  <c r="L65" i="19" s="1"/>
  <c r="L78" i="19" s="1"/>
  <c r="L87" i="19" s="1"/>
  <c r="L97" i="19" s="1"/>
  <c r="V106" i="26" l="1"/>
  <c r="V97" i="26"/>
  <c r="L106" i="19"/>
  <c r="L157" i="19"/>
  <c r="X29" i="26"/>
  <c r="X6" i="26" s="1"/>
  <c r="X16" i="26" s="1"/>
  <c r="W38" i="26"/>
  <c r="W49" i="26" s="1"/>
  <c r="W56" i="26" s="1"/>
  <c r="W65" i="26" s="1"/>
  <c r="W78" i="26" s="1"/>
  <c r="W87" i="26" s="1"/>
  <c r="V38" i="24"/>
  <c r="V49" i="24" s="1"/>
  <c r="V56" i="24" s="1"/>
  <c r="V65" i="24" s="1"/>
  <c r="V78" i="24" s="1"/>
  <c r="V87" i="24" s="1"/>
  <c r="V106" i="24" s="1"/>
  <c r="U38" i="23"/>
  <c r="U49" i="23" s="1"/>
  <c r="U56" i="23" s="1"/>
  <c r="U65" i="23" s="1"/>
  <c r="U78" i="23" s="1"/>
  <c r="U87" i="23" s="1"/>
  <c r="U106" i="23" s="1"/>
  <c r="BE137" i="23" s="1"/>
  <c r="V29" i="23"/>
  <c r="V6" i="23" s="1"/>
  <c r="V16" i="23" s="1"/>
  <c r="N29" i="19"/>
  <c r="N6" i="19" s="1"/>
  <c r="N16" i="19" s="1"/>
  <c r="M38" i="19"/>
  <c r="M49" i="19" s="1"/>
  <c r="M56" i="19" s="1"/>
  <c r="M65" i="19" s="1"/>
  <c r="M78" i="19" s="1"/>
  <c r="M87" i="19" s="1"/>
  <c r="M97" i="19" s="1"/>
  <c r="W106" i="26" l="1"/>
  <c r="W97" i="26"/>
  <c r="M106" i="19"/>
  <c r="M157" i="19"/>
  <c r="Y29" i="26"/>
  <c r="Y6" i="26" s="1"/>
  <c r="Y16" i="26" s="1"/>
  <c r="X38" i="26"/>
  <c r="X49" i="26" s="1"/>
  <c r="X56" i="26" s="1"/>
  <c r="X65" i="26" s="1"/>
  <c r="X78" i="26" s="1"/>
  <c r="X87" i="26" s="1"/>
  <c r="W38" i="24"/>
  <c r="W49" i="24" s="1"/>
  <c r="W56" i="24" s="1"/>
  <c r="W65" i="24" s="1"/>
  <c r="W78" i="24" s="1"/>
  <c r="W87" i="24" s="1"/>
  <c r="W106" i="24" s="1"/>
  <c r="V38" i="23"/>
  <c r="V49" i="23" s="1"/>
  <c r="V56" i="23" s="1"/>
  <c r="V65" i="23" s="1"/>
  <c r="V78" i="23" s="1"/>
  <c r="V87" i="23" s="1"/>
  <c r="V106" i="23" s="1"/>
  <c r="BF137" i="23" s="1"/>
  <c r="W29" i="23"/>
  <c r="W6" i="23" s="1"/>
  <c r="W16" i="23" s="1"/>
  <c r="O29" i="19"/>
  <c r="O6" i="19" s="1"/>
  <c r="O16" i="19" s="1"/>
  <c r="N38" i="19"/>
  <c r="N49" i="19" s="1"/>
  <c r="N56" i="19" s="1"/>
  <c r="N65" i="19" s="1"/>
  <c r="N78" i="19" s="1"/>
  <c r="N87" i="19" s="1"/>
  <c r="N97" i="19" s="1"/>
  <c r="B18" i="1"/>
  <c r="B31" i="1" s="1"/>
  <c r="B19" i="1"/>
  <c r="B32" i="1" s="1"/>
  <c r="B20" i="1"/>
  <c r="B33" i="1" s="1"/>
  <c r="B21" i="1"/>
  <c r="B34" i="1" s="1"/>
  <c r="B22" i="1"/>
  <c r="B35" i="1" s="1"/>
  <c r="B23" i="1"/>
  <c r="B36" i="1" s="1"/>
  <c r="B17" i="1"/>
  <c r="B30" i="1" s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X106" i="26" l="1"/>
  <c r="X97" i="26"/>
  <c r="N106" i="19"/>
  <c r="N157" i="19"/>
  <c r="Z29" i="26"/>
  <c r="Z6" i="26" s="1"/>
  <c r="Z16" i="26" s="1"/>
  <c r="Y38" i="26"/>
  <c r="Y49" i="26" s="1"/>
  <c r="Y56" i="26" s="1"/>
  <c r="Y65" i="26" s="1"/>
  <c r="Y78" i="26" s="1"/>
  <c r="Y87" i="26" s="1"/>
  <c r="X38" i="24"/>
  <c r="X49" i="24" s="1"/>
  <c r="X56" i="24" s="1"/>
  <c r="X65" i="24" s="1"/>
  <c r="X78" i="24" s="1"/>
  <c r="X87" i="24" s="1"/>
  <c r="X106" i="24" s="1"/>
  <c r="X29" i="23"/>
  <c r="X6" i="23" s="1"/>
  <c r="X16" i="23" s="1"/>
  <c r="W38" i="23"/>
  <c r="W49" i="23" s="1"/>
  <c r="W56" i="23" s="1"/>
  <c r="W65" i="23" s="1"/>
  <c r="W78" i="23" s="1"/>
  <c r="W87" i="23" s="1"/>
  <c r="W106" i="23" s="1"/>
  <c r="BG137" i="23" s="1"/>
  <c r="O38" i="19"/>
  <c r="O49" i="19" s="1"/>
  <c r="O56" i="19" s="1"/>
  <c r="O65" i="19" s="1"/>
  <c r="O78" i="19" s="1"/>
  <c r="O87" i="19" s="1"/>
  <c r="O97" i="19" s="1"/>
  <c r="P29" i="19"/>
  <c r="P6" i="19" s="1"/>
  <c r="P16" i="19" s="1"/>
  <c r="B57" i="1"/>
  <c r="B66" i="1" s="1"/>
  <c r="B79" i="1" s="1"/>
  <c r="B88" i="1" s="1"/>
  <c r="B39" i="1"/>
  <c r="B58" i="1"/>
  <c r="B67" i="1" s="1"/>
  <c r="B80" i="1" s="1"/>
  <c r="B89" i="1" s="1"/>
  <c r="B40" i="1"/>
  <c r="B63" i="1"/>
  <c r="B72" i="1" s="1"/>
  <c r="B85" i="1" s="1"/>
  <c r="B94" i="1" s="1"/>
  <c r="B45" i="1"/>
  <c r="B62" i="1"/>
  <c r="B71" i="1" s="1"/>
  <c r="B84" i="1" s="1"/>
  <c r="B93" i="1" s="1"/>
  <c r="B44" i="1"/>
  <c r="B61" i="1"/>
  <c r="B70" i="1" s="1"/>
  <c r="B83" i="1" s="1"/>
  <c r="B92" i="1" s="1"/>
  <c r="B43" i="1"/>
  <c r="B60" i="1"/>
  <c r="B69" i="1" s="1"/>
  <c r="B82" i="1" s="1"/>
  <c r="B91" i="1" s="1"/>
  <c r="B42" i="1"/>
  <c r="B59" i="1"/>
  <c r="B68" i="1" s="1"/>
  <c r="B81" i="1" s="1"/>
  <c r="B90" i="1" s="1"/>
  <c r="B41" i="1"/>
  <c r="Y106" i="26" l="1"/>
  <c r="Y97" i="26"/>
  <c r="O106" i="19"/>
  <c r="O157" i="19"/>
  <c r="AA29" i="26"/>
  <c r="AA6" i="26" s="1"/>
  <c r="AA16" i="26" s="1"/>
  <c r="Z38" i="26"/>
  <c r="Z49" i="26" s="1"/>
  <c r="Z56" i="26" s="1"/>
  <c r="Z65" i="26" s="1"/>
  <c r="Z78" i="26" s="1"/>
  <c r="Z87" i="26" s="1"/>
  <c r="Y38" i="24"/>
  <c r="Y49" i="24" s="1"/>
  <c r="Y56" i="24" s="1"/>
  <c r="Y65" i="24" s="1"/>
  <c r="Y78" i="24" s="1"/>
  <c r="Y87" i="24" s="1"/>
  <c r="Y106" i="24" s="1"/>
  <c r="Y29" i="23"/>
  <c r="Y6" i="23" s="1"/>
  <c r="Y16" i="23" s="1"/>
  <c r="X38" i="23"/>
  <c r="X49" i="23" s="1"/>
  <c r="X56" i="23" s="1"/>
  <c r="X65" i="23" s="1"/>
  <c r="X78" i="23" s="1"/>
  <c r="X87" i="23" s="1"/>
  <c r="X106" i="23" s="1"/>
  <c r="BH137" i="23" s="1"/>
  <c r="P38" i="19"/>
  <c r="P49" i="19" s="1"/>
  <c r="P56" i="19" s="1"/>
  <c r="P65" i="19" s="1"/>
  <c r="P78" i="19" s="1"/>
  <c r="P87" i="19" s="1"/>
  <c r="P97" i="19" s="1"/>
  <c r="Q29" i="19"/>
  <c r="Q6" i="19" s="1"/>
  <c r="Q16" i="19" s="1"/>
  <c r="D45" i="17"/>
  <c r="D83" i="17" s="1"/>
  <c r="Z106" i="26" l="1"/>
  <c r="Z97" i="26"/>
  <c r="P106" i="19"/>
  <c r="P157" i="19"/>
  <c r="AB29" i="26"/>
  <c r="AB6" i="26" s="1"/>
  <c r="AB16" i="26" s="1"/>
  <c r="AA38" i="26"/>
  <c r="AA49" i="26" s="1"/>
  <c r="AA56" i="26" s="1"/>
  <c r="AA65" i="26" s="1"/>
  <c r="AA78" i="26" s="1"/>
  <c r="AA87" i="26" s="1"/>
  <c r="Z38" i="24"/>
  <c r="Z49" i="24" s="1"/>
  <c r="Z56" i="24" s="1"/>
  <c r="Z65" i="24" s="1"/>
  <c r="Z78" i="24" s="1"/>
  <c r="Z87" i="24" s="1"/>
  <c r="Z106" i="24" s="1"/>
  <c r="Z29" i="23"/>
  <c r="Z6" i="23" s="1"/>
  <c r="Z16" i="23" s="1"/>
  <c r="Y38" i="23"/>
  <c r="Y49" i="23" s="1"/>
  <c r="Y56" i="23" s="1"/>
  <c r="Y65" i="23" s="1"/>
  <c r="Y78" i="23" s="1"/>
  <c r="Y87" i="23" s="1"/>
  <c r="Y106" i="23" s="1"/>
  <c r="BI137" i="23" s="1"/>
  <c r="Q38" i="19"/>
  <c r="Q49" i="19" s="1"/>
  <c r="Q56" i="19" s="1"/>
  <c r="Q65" i="19" s="1"/>
  <c r="Q78" i="19" s="1"/>
  <c r="Q87" i="19" s="1"/>
  <c r="Q97" i="19" s="1"/>
  <c r="R29" i="19"/>
  <c r="R6" i="19" s="1"/>
  <c r="R16" i="19" s="1"/>
  <c r="B49" i="17"/>
  <c r="C49" i="17" s="1"/>
  <c r="B48" i="17"/>
  <c r="B50" i="17" s="1"/>
  <c r="B52" i="17" s="1"/>
  <c r="C47" i="17"/>
  <c r="C46" i="17"/>
  <c r="AA106" i="26" l="1"/>
  <c r="AA97" i="26"/>
  <c r="Q106" i="19"/>
  <c r="Q157" i="19"/>
  <c r="AB38" i="26"/>
  <c r="AB49" i="26" s="1"/>
  <c r="AB56" i="26" s="1"/>
  <c r="AB65" i="26" s="1"/>
  <c r="AB78" i="26" s="1"/>
  <c r="AB87" i="26" s="1"/>
  <c r="AC29" i="26"/>
  <c r="AC6" i="26" s="1"/>
  <c r="AC16" i="26" s="1"/>
  <c r="AA38" i="24"/>
  <c r="AA49" i="24" s="1"/>
  <c r="AA56" i="24" s="1"/>
  <c r="AA65" i="24" s="1"/>
  <c r="AA78" i="24" s="1"/>
  <c r="AA87" i="24" s="1"/>
  <c r="AA106" i="24" s="1"/>
  <c r="Z38" i="23"/>
  <c r="Z49" i="23" s="1"/>
  <c r="Z56" i="23" s="1"/>
  <c r="Z65" i="23" s="1"/>
  <c r="Z78" i="23" s="1"/>
  <c r="Z87" i="23" s="1"/>
  <c r="Z106" i="23" s="1"/>
  <c r="BJ137" i="23" s="1"/>
  <c r="AA29" i="23"/>
  <c r="AA6" i="23" s="1"/>
  <c r="AA16" i="23" s="1"/>
  <c r="C52" i="17"/>
  <c r="R38" i="19"/>
  <c r="R49" i="19" s="1"/>
  <c r="R56" i="19" s="1"/>
  <c r="R65" i="19" s="1"/>
  <c r="R78" i="19" s="1"/>
  <c r="R87" i="19" s="1"/>
  <c r="R97" i="19" s="1"/>
  <c r="S29" i="19"/>
  <c r="S6" i="19" s="1"/>
  <c r="S16" i="19" s="1"/>
  <c r="C48" i="17"/>
  <c r="B51" i="17"/>
  <c r="B53" i="17" s="1"/>
  <c r="C50" i="17"/>
  <c r="D6" i="17"/>
  <c r="D5" i="17"/>
  <c r="C8" i="17"/>
  <c r="C10" i="17" s="1"/>
  <c r="C7" i="17"/>
  <c r="C9" i="17" s="1"/>
  <c r="AB106" i="26" l="1"/>
  <c r="AB97" i="26"/>
  <c r="R106" i="19"/>
  <c r="R157" i="19"/>
  <c r="AD29" i="26"/>
  <c r="AD6" i="26" s="1"/>
  <c r="AD16" i="26" s="1"/>
  <c r="AC38" i="26"/>
  <c r="AC49" i="26" s="1"/>
  <c r="AC56" i="26" s="1"/>
  <c r="AC65" i="26" s="1"/>
  <c r="AC78" i="26" s="1"/>
  <c r="AC87" i="26" s="1"/>
  <c r="AB38" i="24"/>
  <c r="AB49" i="24" s="1"/>
  <c r="AB56" i="24" s="1"/>
  <c r="AB65" i="24" s="1"/>
  <c r="AB78" i="24" s="1"/>
  <c r="AB87" i="24" s="1"/>
  <c r="AB106" i="24" s="1"/>
  <c r="AB29" i="23"/>
  <c r="AB6" i="23" s="1"/>
  <c r="AB16" i="23" s="1"/>
  <c r="AA38" i="23"/>
  <c r="AA49" i="23" s="1"/>
  <c r="AA56" i="23" s="1"/>
  <c r="AA65" i="23" s="1"/>
  <c r="AA78" i="23" s="1"/>
  <c r="AA87" i="23" s="1"/>
  <c r="AA106" i="23" s="1"/>
  <c r="BK137" i="23" s="1"/>
  <c r="C12" i="17"/>
  <c r="C11" i="17"/>
  <c r="C53" i="17"/>
  <c r="D10" i="17"/>
  <c r="D8" i="17"/>
  <c r="D7" i="17"/>
  <c r="D9" i="17"/>
  <c r="S38" i="19"/>
  <c r="S49" i="19" s="1"/>
  <c r="S56" i="19" s="1"/>
  <c r="S65" i="19" s="1"/>
  <c r="S78" i="19" s="1"/>
  <c r="S87" i="19" s="1"/>
  <c r="S97" i="19" s="1"/>
  <c r="T29" i="19"/>
  <c r="T6" i="19" s="1"/>
  <c r="T16" i="19" s="1"/>
  <c r="C51" i="17"/>
  <c r="AC106" i="26" l="1"/>
  <c r="AC97" i="26"/>
  <c r="S106" i="19"/>
  <c r="S157" i="19"/>
  <c r="D11" i="17"/>
  <c r="C13" i="17"/>
  <c r="D12" i="17"/>
  <c r="C14" i="17"/>
  <c r="AE29" i="26"/>
  <c r="AE6" i="26" s="1"/>
  <c r="AE16" i="26" s="1"/>
  <c r="AD38" i="26"/>
  <c r="AD49" i="26" s="1"/>
  <c r="AD56" i="26" s="1"/>
  <c r="AD65" i="26" s="1"/>
  <c r="AD78" i="26" s="1"/>
  <c r="AD87" i="26" s="1"/>
  <c r="AC38" i="24"/>
  <c r="AC49" i="24" s="1"/>
  <c r="AC56" i="24" s="1"/>
  <c r="AC65" i="24" s="1"/>
  <c r="AC78" i="24" s="1"/>
  <c r="AC87" i="24" s="1"/>
  <c r="AC106" i="24" s="1"/>
  <c r="AB38" i="23"/>
  <c r="AB49" i="23" s="1"/>
  <c r="AB56" i="23" s="1"/>
  <c r="AB65" i="23" s="1"/>
  <c r="AB78" i="23" s="1"/>
  <c r="AB87" i="23" s="1"/>
  <c r="AB106" i="23" s="1"/>
  <c r="BL137" i="23" s="1"/>
  <c r="AC29" i="23"/>
  <c r="AC6" i="23" s="1"/>
  <c r="AC16" i="23" s="1"/>
  <c r="T38" i="19"/>
  <c r="T49" i="19" s="1"/>
  <c r="T56" i="19" s="1"/>
  <c r="T65" i="19" s="1"/>
  <c r="T78" i="19" s="1"/>
  <c r="T87" i="19" s="1"/>
  <c r="T97" i="19" s="1"/>
  <c r="U29" i="19"/>
  <c r="U6" i="19" s="1"/>
  <c r="U16" i="19" s="1"/>
  <c r="AD106" i="26" l="1"/>
  <c r="AD97" i="26"/>
  <c r="T106" i="19"/>
  <c r="T157" i="19"/>
  <c r="C16" i="17"/>
  <c r="C19" i="17"/>
  <c r="D19" i="17" s="1"/>
  <c r="D14" i="17"/>
  <c r="C15" i="17"/>
  <c r="C18" i="17"/>
  <c r="D18" i="17" s="1"/>
  <c r="D13" i="17"/>
  <c r="AF29" i="26"/>
  <c r="AF6" i="26" s="1"/>
  <c r="AF16" i="26" s="1"/>
  <c r="AE38" i="26"/>
  <c r="AE49" i="26" s="1"/>
  <c r="AE56" i="26" s="1"/>
  <c r="AE65" i="26" s="1"/>
  <c r="AE78" i="26" s="1"/>
  <c r="AE87" i="26" s="1"/>
  <c r="AD38" i="24"/>
  <c r="AD49" i="24" s="1"/>
  <c r="AD56" i="24" s="1"/>
  <c r="AD65" i="24" s="1"/>
  <c r="AD78" i="24" s="1"/>
  <c r="AD87" i="24" s="1"/>
  <c r="AD106" i="24" s="1"/>
  <c r="AC38" i="23"/>
  <c r="AC49" i="23" s="1"/>
  <c r="AC56" i="23" s="1"/>
  <c r="AC65" i="23" s="1"/>
  <c r="AC78" i="23" s="1"/>
  <c r="AC87" i="23" s="1"/>
  <c r="AC106" i="23" s="1"/>
  <c r="BM137" i="23" s="1"/>
  <c r="AD29" i="23"/>
  <c r="AD6" i="23" s="1"/>
  <c r="AD16" i="23" s="1"/>
  <c r="U38" i="19"/>
  <c r="U49" i="19" s="1"/>
  <c r="U56" i="19" s="1"/>
  <c r="U65" i="19" s="1"/>
  <c r="U78" i="19" s="1"/>
  <c r="U87" i="19" s="1"/>
  <c r="U97" i="19" s="1"/>
  <c r="V29" i="19"/>
  <c r="V6" i="19" s="1"/>
  <c r="V16" i="19" s="1"/>
  <c r="AE106" i="26" l="1"/>
  <c r="AE97" i="26"/>
  <c r="U106" i="19"/>
  <c r="U157" i="19"/>
  <c r="C20" i="17"/>
  <c r="D20" i="17" s="1"/>
  <c r="D15" i="17"/>
  <c r="C21" i="17"/>
  <c r="D21" i="17" s="1"/>
  <c r="D16" i="17"/>
  <c r="AG29" i="26"/>
  <c r="AG6" i="26" s="1"/>
  <c r="AG16" i="26" s="1"/>
  <c r="AF38" i="26"/>
  <c r="AF49" i="26" s="1"/>
  <c r="AF56" i="26" s="1"/>
  <c r="AF65" i="26" s="1"/>
  <c r="AF78" i="26" s="1"/>
  <c r="AF87" i="26" s="1"/>
  <c r="AE38" i="24"/>
  <c r="AE49" i="24" s="1"/>
  <c r="AE56" i="24" s="1"/>
  <c r="AE65" i="24" s="1"/>
  <c r="AE78" i="24" s="1"/>
  <c r="AE87" i="24" s="1"/>
  <c r="AE106" i="24" s="1"/>
  <c r="AD38" i="23"/>
  <c r="AD49" i="23" s="1"/>
  <c r="AD56" i="23" s="1"/>
  <c r="AD65" i="23" s="1"/>
  <c r="AD78" i="23" s="1"/>
  <c r="AD87" i="23" s="1"/>
  <c r="AD106" i="23" s="1"/>
  <c r="BN137" i="23" s="1"/>
  <c r="AE29" i="23"/>
  <c r="AE6" i="23" s="1"/>
  <c r="AE16" i="23" s="1"/>
  <c r="V38" i="19"/>
  <c r="V49" i="19" s="1"/>
  <c r="V56" i="19" s="1"/>
  <c r="V65" i="19" s="1"/>
  <c r="V78" i="19" s="1"/>
  <c r="V87" i="19" s="1"/>
  <c r="V97" i="19" s="1"/>
  <c r="W29" i="19"/>
  <c r="W6" i="19" s="1"/>
  <c r="W16" i="19" s="1"/>
  <c r="AF106" i="26" l="1"/>
  <c r="AF97" i="26"/>
  <c r="V106" i="19"/>
  <c r="V157" i="19"/>
  <c r="AH29" i="26"/>
  <c r="AG38" i="26"/>
  <c r="AG49" i="26" s="1"/>
  <c r="AG56" i="26" s="1"/>
  <c r="AG65" i="26" s="1"/>
  <c r="AG78" i="26" s="1"/>
  <c r="AG87" i="26" s="1"/>
  <c r="AF38" i="24"/>
  <c r="AF49" i="24" s="1"/>
  <c r="AF56" i="24" s="1"/>
  <c r="AF65" i="24" s="1"/>
  <c r="AF78" i="24" s="1"/>
  <c r="AF87" i="24" s="1"/>
  <c r="AF106" i="24" s="1"/>
  <c r="AE38" i="23"/>
  <c r="AE49" i="23" s="1"/>
  <c r="AE56" i="23" s="1"/>
  <c r="AE65" i="23" s="1"/>
  <c r="AE78" i="23" s="1"/>
  <c r="AE87" i="23" s="1"/>
  <c r="AE106" i="23" s="1"/>
  <c r="BO137" i="23" s="1"/>
  <c r="AF29" i="23"/>
  <c r="AF6" i="23" s="1"/>
  <c r="AF16" i="23" s="1"/>
  <c r="W38" i="19"/>
  <c r="W49" i="19" s="1"/>
  <c r="W56" i="19" s="1"/>
  <c r="W65" i="19" s="1"/>
  <c r="W78" i="19" s="1"/>
  <c r="W87" i="19" s="1"/>
  <c r="W97" i="19" s="1"/>
  <c r="X29" i="19"/>
  <c r="X6" i="19" s="1"/>
  <c r="X16" i="19" s="1"/>
  <c r="AG106" i="26" l="1"/>
  <c r="AG97" i="26"/>
  <c r="AH38" i="26"/>
  <c r="AH49" i="26" s="1"/>
  <c r="AH56" i="26" s="1"/>
  <c r="AH65" i="26" s="1"/>
  <c r="AH78" i="26" s="1"/>
  <c r="AH87" i="26" s="1"/>
  <c r="AI29" i="26"/>
  <c r="AH6" i="26"/>
  <c r="AH16" i="26" s="1"/>
  <c r="W106" i="19"/>
  <c r="W157" i="19"/>
  <c r="AH38" i="24"/>
  <c r="AH49" i="24" s="1"/>
  <c r="AH56" i="24" s="1"/>
  <c r="AH65" i="24" s="1"/>
  <c r="AH78" i="24" s="1"/>
  <c r="AH87" i="24" s="1"/>
  <c r="AH106" i="24" s="1"/>
  <c r="AG38" i="24"/>
  <c r="AG49" i="24" s="1"/>
  <c r="AG56" i="24" s="1"/>
  <c r="AG65" i="24" s="1"/>
  <c r="AG78" i="24" s="1"/>
  <c r="AG87" i="24" s="1"/>
  <c r="AG106" i="24" s="1"/>
  <c r="AF38" i="23"/>
  <c r="AF49" i="23" s="1"/>
  <c r="AF56" i="23" s="1"/>
  <c r="AF65" i="23" s="1"/>
  <c r="AF78" i="23" s="1"/>
  <c r="AF87" i="23" s="1"/>
  <c r="AF106" i="23" s="1"/>
  <c r="BP137" i="23" s="1"/>
  <c r="AG29" i="23"/>
  <c r="AG6" i="23" s="1"/>
  <c r="AG16" i="23" s="1"/>
  <c r="Y29" i="19"/>
  <c r="Y6" i="19" s="1"/>
  <c r="Y16" i="19" s="1"/>
  <c r="X38" i="19"/>
  <c r="X49" i="19" s="1"/>
  <c r="X56" i="19" s="1"/>
  <c r="X65" i="19" s="1"/>
  <c r="X78" i="19" s="1"/>
  <c r="X87" i="19" s="1"/>
  <c r="X97" i="19" s="1"/>
  <c r="AH106" i="26" l="1"/>
  <c r="AH97" i="26"/>
  <c r="AJ29" i="26"/>
  <c r="AK29" i="26" s="1"/>
  <c r="AI38" i="26"/>
  <c r="AI49" i="26" s="1"/>
  <c r="AI56" i="26" s="1"/>
  <c r="AI65" i="26" s="1"/>
  <c r="AI78" i="26" s="1"/>
  <c r="AI87" i="26" s="1"/>
  <c r="AI6" i="26"/>
  <c r="AI16" i="26" s="1"/>
  <c r="X106" i="19"/>
  <c r="X157" i="19"/>
  <c r="AG38" i="23"/>
  <c r="AG49" i="23" s="1"/>
  <c r="AG56" i="23" s="1"/>
  <c r="AG65" i="23" s="1"/>
  <c r="AG78" i="23" s="1"/>
  <c r="AG87" i="23" s="1"/>
  <c r="AG106" i="23" s="1"/>
  <c r="BQ137" i="23" s="1"/>
  <c r="AH29" i="23"/>
  <c r="Z29" i="19"/>
  <c r="Z6" i="19" s="1"/>
  <c r="Z16" i="19" s="1"/>
  <c r="Y38" i="19"/>
  <c r="Y49" i="19" s="1"/>
  <c r="Y56" i="19" s="1"/>
  <c r="Y65" i="19" s="1"/>
  <c r="Y78" i="19" s="1"/>
  <c r="Y87" i="19" s="1"/>
  <c r="Y97" i="19" s="1"/>
  <c r="AK38" i="26" l="1"/>
  <c r="AK49" i="26" s="1"/>
  <c r="AK56" i="26" s="1"/>
  <c r="AK65" i="26" s="1"/>
  <c r="AK78" i="26" s="1"/>
  <c r="AK87" i="26" s="1"/>
  <c r="AK6" i="26"/>
  <c r="AK16" i="26" s="1"/>
  <c r="AI106" i="26"/>
  <c r="AI97" i="26"/>
  <c r="AJ6" i="26"/>
  <c r="AJ16" i="26" s="1"/>
  <c r="AJ38" i="26"/>
  <c r="AJ49" i="26" s="1"/>
  <c r="AJ56" i="26" s="1"/>
  <c r="AJ65" i="26" s="1"/>
  <c r="AJ78" i="26" s="1"/>
  <c r="AJ87" i="26" s="1"/>
  <c r="AH38" i="23"/>
  <c r="AH49" i="23" s="1"/>
  <c r="AH56" i="23" s="1"/>
  <c r="AH65" i="23" s="1"/>
  <c r="AH78" i="23" s="1"/>
  <c r="AH87" i="23" s="1"/>
  <c r="AH106" i="23" s="1"/>
  <c r="BR137" i="23" s="1"/>
  <c r="AH6" i="23"/>
  <c r="AH16" i="23" s="1"/>
  <c r="AI29" i="23"/>
  <c r="Y106" i="19"/>
  <c r="Y157" i="19"/>
  <c r="AA29" i="19"/>
  <c r="AA6" i="19" s="1"/>
  <c r="AA16" i="19" s="1"/>
  <c r="Z38" i="19"/>
  <c r="Z49" i="19" s="1"/>
  <c r="Z56" i="19" s="1"/>
  <c r="Z65" i="19" s="1"/>
  <c r="Z78" i="19" s="1"/>
  <c r="Z87" i="19" s="1"/>
  <c r="Z97" i="19" s="1"/>
  <c r="AK97" i="26" l="1"/>
  <c r="AK106" i="26"/>
  <c r="AJ106" i="26"/>
  <c r="AJ97" i="26"/>
  <c r="AJ29" i="23"/>
  <c r="AI38" i="23"/>
  <c r="AI49" i="23" s="1"/>
  <c r="AI56" i="23" s="1"/>
  <c r="AI65" i="23" s="1"/>
  <c r="AI78" i="23" s="1"/>
  <c r="AI87" i="23" s="1"/>
  <c r="AI106" i="23" s="1"/>
  <c r="AI6" i="23"/>
  <c r="AI16" i="23" s="1"/>
  <c r="Z106" i="19"/>
  <c r="Z157" i="19"/>
  <c r="AA38" i="19"/>
  <c r="AA49" i="19" s="1"/>
  <c r="AA56" i="19" s="1"/>
  <c r="AA65" i="19" s="1"/>
  <c r="AA78" i="19" s="1"/>
  <c r="AA87" i="19" s="1"/>
  <c r="AA97" i="19" s="1"/>
  <c r="AB29" i="19"/>
  <c r="AB6" i="19" s="1"/>
  <c r="AB16" i="19" s="1"/>
  <c r="AJ38" i="23" l="1"/>
  <c r="AJ49" i="23" s="1"/>
  <c r="AJ56" i="23" s="1"/>
  <c r="AJ65" i="23" s="1"/>
  <c r="AJ78" i="23" s="1"/>
  <c r="AJ87" i="23" s="1"/>
  <c r="AJ106" i="23" s="1"/>
  <c r="AJ6" i="23"/>
  <c r="AJ16" i="23" s="1"/>
  <c r="AA106" i="19"/>
  <c r="AA157" i="19"/>
  <c r="AB38" i="19"/>
  <c r="AB49" i="19" s="1"/>
  <c r="AB56" i="19" s="1"/>
  <c r="AB65" i="19" s="1"/>
  <c r="AB78" i="19" s="1"/>
  <c r="AB87" i="19" s="1"/>
  <c r="AB97" i="19" s="1"/>
  <c r="AC29" i="19"/>
  <c r="AC6" i="19" s="1"/>
  <c r="AC16" i="19" s="1"/>
  <c r="AB106" i="19" l="1"/>
  <c r="AB157" i="19"/>
  <c r="AC38" i="19"/>
  <c r="AC49" i="19" s="1"/>
  <c r="AC56" i="19" s="1"/>
  <c r="AC65" i="19" s="1"/>
  <c r="AC78" i="19" s="1"/>
  <c r="AC87" i="19" s="1"/>
  <c r="AC97" i="19" s="1"/>
  <c r="AD29" i="19"/>
  <c r="AD6" i="19" s="1"/>
  <c r="AD16" i="19" s="1"/>
  <c r="AC106" i="19" l="1"/>
  <c r="AC157" i="19"/>
  <c r="AD38" i="19"/>
  <c r="AD49" i="19" s="1"/>
  <c r="AD56" i="19" s="1"/>
  <c r="AD65" i="19" s="1"/>
  <c r="AD78" i="19" s="1"/>
  <c r="AD87" i="19" s="1"/>
  <c r="AD97" i="19" s="1"/>
  <c r="AE29" i="19"/>
  <c r="AE6" i="19" s="1"/>
  <c r="AE16" i="19" s="1"/>
  <c r="AD106" i="19" l="1"/>
  <c r="AD157" i="19"/>
  <c r="AE38" i="19"/>
  <c r="AE49" i="19" s="1"/>
  <c r="AE56" i="19" s="1"/>
  <c r="AE65" i="19" s="1"/>
  <c r="AE78" i="19" s="1"/>
  <c r="AE87" i="19" s="1"/>
  <c r="AE97" i="19" s="1"/>
  <c r="AF29" i="19"/>
  <c r="AF6" i="19" s="1"/>
  <c r="AF16" i="19" s="1"/>
  <c r="AE106" i="19" l="1"/>
  <c r="AE157" i="19"/>
  <c r="AF38" i="19"/>
  <c r="AF49" i="19" s="1"/>
  <c r="AF56" i="19" s="1"/>
  <c r="AF65" i="19" s="1"/>
  <c r="AF78" i="19" s="1"/>
  <c r="AF87" i="19" s="1"/>
  <c r="AF97" i="19" s="1"/>
  <c r="AG29" i="19"/>
  <c r="AG6" i="19" s="1"/>
  <c r="AG16" i="19" s="1"/>
  <c r="AF106" i="19" l="1"/>
  <c r="AF157" i="19"/>
  <c r="AG38" i="19"/>
  <c r="AG49" i="19" s="1"/>
  <c r="AG56" i="19" s="1"/>
  <c r="AG65" i="19" s="1"/>
  <c r="AG78" i="19" s="1"/>
  <c r="AG87" i="19" s="1"/>
  <c r="AG97" i="19" s="1"/>
  <c r="AH29" i="19"/>
  <c r="AB50" i="19"/>
  <c r="AB52" i="19" s="1"/>
  <c r="AE50" i="19"/>
  <c r="AE52" i="19" s="1"/>
  <c r="AG106" i="19" l="1"/>
  <c r="AG157" i="19"/>
  <c r="AH38" i="19"/>
  <c r="AH49" i="19" s="1"/>
  <c r="AH56" i="19" s="1"/>
  <c r="AH65" i="19" s="1"/>
  <c r="AH78" i="19" s="1"/>
  <c r="AH87" i="19" s="1"/>
  <c r="AH97" i="19" s="1"/>
  <c r="AI29" i="19"/>
  <c r="AH6" i="19"/>
  <c r="AH16" i="19" s="1"/>
  <c r="AF50" i="26"/>
  <c r="AF52" i="26" s="1"/>
  <c r="AF50" i="24"/>
  <c r="AF52" i="24" s="1"/>
  <c r="AF52" i="23"/>
  <c r="X50" i="26"/>
  <c r="X52" i="26" s="1"/>
  <c r="X50" i="24"/>
  <c r="X52" i="24" s="1"/>
  <c r="X52" i="23"/>
  <c r="P50" i="26"/>
  <c r="P52" i="26" s="1"/>
  <c r="P50" i="24"/>
  <c r="P52" i="24" s="1"/>
  <c r="P52" i="23"/>
  <c r="H50" i="26"/>
  <c r="H52" i="26" s="1"/>
  <c r="H50" i="24"/>
  <c r="H52" i="24" s="1"/>
  <c r="H52" i="23"/>
  <c r="AE50" i="26"/>
  <c r="AE52" i="26" s="1"/>
  <c r="AE50" i="24"/>
  <c r="AE52" i="24" s="1"/>
  <c r="AE52" i="23"/>
  <c r="W50" i="26"/>
  <c r="W52" i="26" s="1"/>
  <c r="W50" i="24"/>
  <c r="W52" i="24" s="1"/>
  <c r="W52" i="23"/>
  <c r="O50" i="26"/>
  <c r="O52" i="26" s="1"/>
  <c r="O50" i="24"/>
  <c r="O52" i="24" s="1"/>
  <c r="O52" i="23"/>
  <c r="G50" i="26"/>
  <c r="G52" i="26" s="1"/>
  <c r="G50" i="24"/>
  <c r="G52" i="24" s="1"/>
  <c r="G52" i="23"/>
  <c r="AD50" i="26"/>
  <c r="AD52" i="26" s="1"/>
  <c r="AD50" i="24"/>
  <c r="AD52" i="24" s="1"/>
  <c r="AD52" i="23"/>
  <c r="V50" i="26"/>
  <c r="V52" i="26" s="1"/>
  <c r="V50" i="24"/>
  <c r="V52" i="24" s="1"/>
  <c r="V52" i="23"/>
  <c r="N50" i="26"/>
  <c r="N52" i="26" s="1"/>
  <c r="N50" i="24"/>
  <c r="N52" i="24" s="1"/>
  <c r="N52" i="23"/>
  <c r="F50" i="26"/>
  <c r="F52" i="26" s="1"/>
  <c r="F50" i="24"/>
  <c r="F52" i="24" s="1"/>
  <c r="F52" i="23"/>
  <c r="AC50" i="26"/>
  <c r="AC52" i="26" s="1"/>
  <c r="AC50" i="24"/>
  <c r="AC52" i="24" s="1"/>
  <c r="AC52" i="23"/>
  <c r="E50" i="26"/>
  <c r="E52" i="26" s="1"/>
  <c r="E53" i="26" s="1"/>
  <c r="E50" i="24"/>
  <c r="E52" i="24" s="1"/>
  <c r="E53" i="24" s="1"/>
  <c r="E52" i="23"/>
  <c r="E53" i="23" s="1"/>
  <c r="AB50" i="26"/>
  <c r="AB52" i="26" s="1"/>
  <c r="AB50" i="24"/>
  <c r="AB52" i="24" s="1"/>
  <c r="AB52" i="23"/>
  <c r="T50" i="26"/>
  <c r="T52" i="26" s="1"/>
  <c r="T50" i="24"/>
  <c r="T52" i="24" s="1"/>
  <c r="T52" i="23"/>
  <c r="L50" i="26"/>
  <c r="L52" i="26" s="1"/>
  <c r="L50" i="24"/>
  <c r="L52" i="24" s="1"/>
  <c r="L52" i="23"/>
  <c r="D50" i="26"/>
  <c r="D52" i="26" s="1"/>
  <c r="D50" i="24"/>
  <c r="D52" i="24" s="1"/>
  <c r="D52" i="23"/>
  <c r="C50" i="26"/>
  <c r="C52" i="26" s="1"/>
  <c r="C50" i="24"/>
  <c r="C52" i="24" s="1"/>
  <c r="C52" i="23"/>
  <c r="AA50" i="26"/>
  <c r="AA52" i="26" s="1"/>
  <c r="AA50" i="24"/>
  <c r="AA52" i="24" s="1"/>
  <c r="AA52" i="23"/>
  <c r="S50" i="26"/>
  <c r="S52" i="26" s="1"/>
  <c r="S50" i="24"/>
  <c r="S52" i="24" s="1"/>
  <c r="S52" i="23"/>
  <c r="M50" i="26"/>
  <c r="M52" i="26" s="1"/>
  <c r="M50" i="24"/>
  <c r="M52" i="24" s="1"/>
  <c r="M52" i="23"/>
  <c r="AH50" i="26"/>
  <c r="AH52" i="26" s="1"/>
  <c r="AH50" i="24"/>
  <c r="AH52" i="24" s="1"/>
  <c r="AH52" i="23"/>
  <c r="Z50" i="26"/>
  <c r="Z52" i="26" s="1"/>
  <c r="Z50" i="24"/>
  <c r="Z52" i="24" s="1"/>
  <c r="Z52" i="23"/>
  <c r="R50" i="26"/>
  <c r="R52" i="26" s="1"/>
  <c r="R50" i="24"/>
  <c r="R52" i="24" s="1"/>
  <c r="R52" i="23"/>
  <c r="J50" i="26"/>
  <c r="J52" i="26" s="1"/>
  <c r="J50" i="24"/>
  <c r="J52" i="24" s="1"/>
  <c r="J52" i="23"/>
  <c r="U50" i="26"/>
  <c r="U52" i="26" s="1"/>
  <c r="U50" i="24"/>
  <c r="U52" i="24" s="1"/>
  <c r="U52" i="23"/>
  <c r="AG50" i="26"/>
  <c r="AG52" i="26" s="1"/>
  <c r="AG50" i="24"/>
  <c r="AG52" i="24" s="1"/>
  <c r="AG52" i="23"/>
  <c r="Y50" i="26"/>
  <c r="Y52" i="26" s="1"/>
  <c r="Y50" i="24"/>
  <c r="Y52" i="24" s="1"/>
  <c r="Y52" i="23"/>
  <c r="Q50" i="26"/>
  <c r="Q52" i="26" s="1"/>
  <c r="Q50" i="24"/>
  <c r="Q52" i="24" s="1"/>
  <c r="Q52" i="23"/>
  <c r="I50" i="26"/>
  <c r="I52" i="26" s="1"/>
  <c r="I50" i="24"/>
  <c r="I52" i="24" s="1"/>
  <c r="I52" i="23"/>
  <c r="AH50" i="19"/>
  <c r="AH52" i="19" s="1"/>
  <c r="V50" i="19"/>
  <c r="V52" i="19" s="1"/>
  <c r="J50" i="19"/>
  <c r="J52" i="19" s="1"/>
  <c r="AG50" i="19"/>
  <c r="AG52" i="19" s="1"/>
  <c r="U50" i="19"/>
  <c r="U52" i="19" s="1"/>
  <c r="I50" i="19"/>
  <c r="I52" i="19" s="1"/>
  <c r="AF50" i="19"/>
  <c r="AF52" i="19" s="1"/>
  <c r="T50" i="19"/>
  <c r="T52" i="19" s="1"/>
  <c r="H50" i="19"/>
  <c r="H52" i="19" s="1"/>
  <c r="S50" i="19"/>
  <c r="S52" i="19" s="1"/>
  <c r="G50" i="19"/>
  <c r="G52" i="19" s="1"/>
  <c r="AD50" i="19"/>
  <c r="AD52" i="19" s="1"/>
  <c r="R50" i="19"/>
  <c r="R52" i="19" s="1"/>
  <c r="F50" i="19"/>
  <c r="F52" i="19" s="1"/>
  <c r="AC50" i="19"/>
  <c r="AC52" i="19" s="1"/>
  <c r="Q50" i="19"/>
  <c r="Q52" i="19" s="1"/>
  <c r="E50" i="19"/>
  <c r="E52" i="19" s="1"/>
  <c r="E53" i="19" s="1"/>
  <c r="P50" i="19"/>
  <c r="P52" i="19" s="1"/>
  <c r="D50" i="19"/>
  <c r="D52" i="19" s="1"/>
  <c r="AA50" i="19"/>
  <c r="AA52" i="19" s="1"/>
  <c r="O50" i="19"/>
  <c r="O52" i="19" s="1"/>
  <c r="Z50" i="19"/>
  <c r="Z52" i="19" s="1"/>
  <c r="N50" i="19"/>
  <c r="N52" i="19" s="1"/>
  <c r="Y50" i="19"/>
  <c r="Y52" i="19" s="1"/>
  <c r="M50" i="19"/>
  <c r="M52" i="19" s="1"/>
  <c r="X50" i="19"/>
  <c r="X52" i="19" s="1"/>
  <c r="L50" i="19"/>
  <c r="L52" i="19" s="1"/>
  <c r="C50" i="19"/>
  <c r="C52" i="19" s="1"/>
  <c r="W50" i="19"/>
  <c r="W52" i="19" s="1"/>
  <c r="AH106" i="19" l="1"/>
  <c r="AH157" i="19"/>
  <c r="AJ29" i="19"/>
  <c r="AI38" i="19"/>
  <c r="AI49" i="19" s="1"/>
  <c r="AI56" i="19" s="1"/>
  <c r="AI65" i="19" s="1"/>
  <c r="AI78" i="19" s="1"/>
  <c r="AI87" i="19" s="1"/>
  <c r="AI97" i="19" s="1"/>
  <c r="AI6" i="19"/>
  <c r="AI16" i="19" s="1"/>
  <c r="AI106" i="19" l="1"/>
  <c r="AI157" i="19"/>
  <c r="AJ38" i="19"/>
  <c r="AJ49" i="19" s="1"/>
  <c r="AJ56" i="19" s="1"/>
  <c r="AJ65" i="19" s="1"/>
  <c r="AJ78" i="19" s="1"/>
  <c r="AJ87" i="19" s="1"/>
  <c r="AJ97" i="19" s="1"/>
  <c r="AJ6" i="19"/>
  <c r="AJ16" i="19" s="1"/>
  <c r="B18" i="9"/>
  <c r="B19" i="9"/>
  <c r="B20" i="9"/>
  <c r="B17" i="9"/>
  <c r="AJ106" i="19" l="1"/>
  <c r="AJ157" i="19"/>
  <c r="B35" i="9"/>
  <c r="B45" i="9" s="1"/>
  <c r="B54" i="9" s="1"/>
  <c r="B26" i="9"/>
  <c r="B37" i="9"/>
  <c r="B47" i="9" s="1"/>
  <c r="B56" i="9" s="1"/>
  <c r="B28" i="9"/>
  <c r="B36" i="9"/>
  <c r="B46" i="9" s="1"/>
  <c r="B55" i="9" s="1"/>
  <c r="B27" i="9"/>
  <c r="B38" i="9"/>
  <c r="B48" i="9" s="1"/>
  <c r="B57" i="9" s="1"/>
  <c r="B29" i="9"/>
  <c r="B72" i="9" l="1"/>
  <c r="B82" i="9" s="1"/>
  <c r="B91" i="9" s="1"/>
  <c r="B100" i="9" s="1"/>
  <c r="B109" i="9" s="1"/>
  <c r="B149" i="9" s="1"/>
  <c r="B156" i="9" s="1"/>
  <c r="B63" i="9"/>
  <c r="B74" i="9"/>
  <c r="B84" i="9" s="1"/>
  <c r="B93" i="9" s="1"/>
  <c r="B102" i="9" s="1"/>
  <c r="B111" i="9" s="1"/>
  <c r="B151" i="9" s="1"/>
  <c r="B158" i="9" s="1"/>
  <c r="B65" i="9"/>
  <c r="B73" i="9"/>
  <c r="B83" i="9" s="1"/>
  <c r="B92" i="9" s="1"/>
  <c r="B101" i="9" s="1"/>
  <c r="B110" i="9" s="1"/>
  <c r="B150" i="9" s="1"/>
  <c r="B157" i="9" s="1"/>
  <c r="B64" i="9"/>
  <c r="B75" i="9"/>
  <c r="B85" i="9" s="1"/>
  <c r="B94" i="9" s="1"/>
  <c r="B103" i="9" s="1"/>
  <c r="B112" i="9" s="1"/>
  <c r="B152" i="9" s="1"/>
  <c r="B159" i="9" s="1"/>
  <c r="B66" i="9"/>
  <c r="B165" i="9" l="1"/>
  <c r="B172" i="9"/>
  <c r="B164" i="9"/>
  <c r="B171" i="9"/>
  <c r="B163" i="9"/>
  <c r="B170" i="9"/>
  <c r="B166" i="9"/>
  <c r="B173" i="9"/>
  <c r="F3" i="2"/>
  <c r="G3" i="2"/>
  <c r="H3" i="2" s="1"/>
  <c r="I3" i="2" s="1"/>
  <c r="J3" i="2" s="1"/>
  <c r="E3" i="2"/>
  <c r="C44" i="9" l="1"/>
  <c r="C53" i="9" s="1"/>
  <c r="C16" i="9"/>
  <c r="C34" i="9" l="1"/>
  <c r="C25" i="9"/>
  <c r="C71" i="9"/>
  <c r="C81" i="9" s="1"/>
  <c r="C90" i="9" s="1"/>
  <c r="C99" i="9" s="1"/>
  <c r="C108" i="9" s="1"/>
  <c r="C62" i="9"/>
  <c r="D7" i="9"/>
  <c r="D44" i="9" s="1"/>
  <c r="D53" i="9" s="1"/>
  <c r="D71" i="9" l="1"/>
  <c r="D81" i="9" s="1"/>
  <c r="D90" i="9" s="1"/>
  <c r="D99" i="9" s="1"/>
  <c r="D108" i="9" s="1"/>
  <c r="D62" i="9"/>
  <c r="E7" i="9"/>
  <c r="E44" i="9" s="1"/>
  <c r="E53" i="9" s="1"/>
  <c r="D16" i="9"/>
  <c r="E71" i="9" l="1"/>
  <c r="E81" i="9" s="1"/>
  <c r="E90" i="9" s="1"/>
  <c r="E99" i="9" s="1"/>
  <c r="E108" i="9" s="1"/>
  <c r="E62" i="9"/>
  <c r="D34" i="9"/>
  <c r="D25" i="9"/>
  <c r="F7" i="9"/>
  <c r="F44" i="9" s="1"/>
  <c r="F53" i="9" s="1"/>
  <c r="E16" i="9"/>
  <c r="E34" i="9" l="1"/>
  <c r="E25" i="9"/>
  <c r="F71" i="9"/>
  <c r="F81" i="9" s="1"/>
  <c r="F90" i="9" s="1"/>
  <c r="F99" i="9" s="1"/>
  <c r="F108" i="9" s="1"/>
  <c r="F62" i="9"/>
  <c r="G7" i="9"/>
  <c r="G44" i="9" s="1"/>
  <c r="G53" i="9" s="1"/>
  <c r="F16" i="9"/>
  <c r="F34" i="9" l="1"/>
  <c r="F25" i="9"/>
  <c r="G71" i="9"/>
  <c r="G81" i="9" s="1"/>
  <c r="G90" i="9" s="1"/>
  <c r="G99" i="9" s="1"/>
  <c r="G108" i="9" s="1"/>
  <c r="G62" i="9"/>
  <c r="H7" i="9"/>
  <c r="H44" i="9" s="1"/>
  <c r="H53" i="9" s="1"/>
  <c r="G16" i="9"/>
  <c r="G34" i="9" l="1"/>
  <c r="G25" i="9"/>
  <c r="H71" i="9"/>
  <c r="H81" i="9" s="1"/>
  <c r="H90" i="9" s="1"/>
  <c r="H99" i="9" s="1"/>
  <c r="H108" i="9" s="1"/>
  <c r="H62" i="9"/>
  <c r="I7" i="9"/>
  <c r="I44" i="9" s="1"/>
  <c r="I53" i="9" s="1"/>
  <c r="H16" i="9"/>
  <c r="I71" i="9" l="1"/>
  <c r="I81" i="9" s="1"/>
  <c r="I90" i="9" s="1"/>
  <c r="I99" i="9" s="1"/>
  <c r="I108" i="9" s="1"/>
  <c r="I62" i="9"/>
  <c r="H34" i="9"/>
  <c r="H25" i="9"/>
  <c r="J7" i="9"/>
  <c r="J44" i="9" s="1"/>
  <c r="J53" i="9" s="1"/>
  <c r="I16" i="9"/>
  <c r="J71" i="9" l="1"/>
  <c r="J81" i="9" s="1"/>
  <c r="J90" i="9" s="1"/>
  <c r="J99" i="9" s="1"/>
  <c r="J108" i="9" s="1"/>
  <c r="J62" i="9"/>
  <c r="I34" i="9"/>
  <c r="I25" i="9"/>
  <c r="K7" i="9"/>
  <c r="K44" i="9" s="1"/>
  <c r="K53" i="9" s="1"/>
  <c r="J16" i="9"/>
  <c r="K71" i="9" l="1"/>
  <c r="K81" i="9" s="1"/>
  <c r="K90" i="9" s="1"/>
  <c r="K99" i="9" s="1"/>
  <c r="K108" i="9" s="1"/>
  <c r="K62" i="9"/>
  <c r="J34" i="9"/>
  <c r="J25" i="9"/>
  <c r="L7" i="9"/>
  <c r="L44" i="9" s="1"/>
  <c r="L53" i="9" s="1"/>
  <c r="K16" i="9"/>
  <c r="L71" i="9" l="1"/>
  <c r="L81" i="9" s="1"/>
  <c r="L90" i="9" s="1"/>
  <c r="L99" i="9" s="1"/>
  <c r="L108" i="9" s="1"/>
  <c r="L62" i="9"/>
  <c r="K34" i="9"/>
  <c r="K25" i="9"/>
  <c r="M7" i="9"/>
  <c r="M44" i="9" s="1"/>
  <c r="M53" i="9" s="1"/>
  <c r="L16" i="9"/>
  <c r="M71" i="9" l="1"/>
  <c r="M81" i="9" s="1"/>
  <c r="M90" i="9" s="1"/>
  <c r="M99" i="9" s="1"/>
  <c r="M108" i="9" s="1"/>
  <c r="M62" i="9"/>
  <c r="L34" i="9"/>
  <c r="L25" i="9"/>
  <c r="N7" i="9"/>
  <c r="N44" i="9" s="1"/>
  <c r="N53" i="9" s="1"/>
  <c r="M16" i="9"/>
  <c r="N71" i="9" l="1"/>
  <c r="N81" i="9" s="1"/>
  <c r="N90" i="9" s="1"/>
  <c r="N99" i="9" s="1"/>
  <c r="N108" i="9" s="1"/>
  <c r="N62" i="9"/>
  <c r="M34" i="9"/>
  <c r="M25" i="9"/>
  <c r="O7" i="9"/>
  <c r="O44" i="9" s="1"/>
  <c r="O53" i="9" s="1"/>
  <c r="N16" i="9"/>
  <c r="O71" i="9" l="1"/>
  <c r="O81" i="9" s="1"/>
  <c r="O90" i="9" s="1"/>
  <c r="O99" i="9" s="1"/>
  <c r="O108" i="9" s="1"/>
  <c r="O62" i="9"/>
  <c r="N34" i="9"/>
  <c r="N25" i="9"/>
  <c r="P7" i="9"/>
  <c r="P44" i="9" s="1"/>
  <c r="P53" i="9" s="1"/>
  <c r="O16" i="9"/>
  <c r="P71" i="9" l="1"/>
  <c r="P81" i="9" s="1"/>
  <c r="P90" i="9" s="1"/>
  <c r="P99" i="9" s="1"/>
  <c r="P108" i="9" s="1"/>
  <c r="P62" i="9"/>
  <c r="O34" i="9"/>
  <c r="O25" i="9"/>
  <c r="Q7" i="9"/>
  <c r="Q44" i="9" s="1"/>
  <c r="Q53" i="9" s="1"/>
  <c r="P16" i="9"/>
  <c r="Q71" i="9" l="1"/>
  <c r="Q81" i="9" s="1"/>
  <c r="Q90" i="9" s="1"/>
  <c r="Q99" i="9" s="1"/>
  <c r="Q108" i="9" s="1"/>
  <c r="Q62" i="9"/>
  <c r="P34" i="9"/>
  <c r="P25" i="9"/>
  <c r="R7" i="9"/>
  <c r="R44" i="9" s="1"/>
  <c r="R53" i="9" s="1"/>
  <c r="Q16" i="9"/>
  <c r="Q34" i="9" l="1"/>
  <c r="Q25" i="9"/>
  <c r="R71" i="9"/>
  <c r="R81" i="9" s="1"/>
  <c r="R90" i="9" s="1"/>
  <c r="R99" i="9" s="1"/>
  <c r="R108" i="9" s="1"/>
  <c r="R62" i="9"/>
  <c r="S7" i="9"/>
  <c r="S44" i="9" s="1"/>
  <c r="S53" i="9" s="1"/>
  <c r="R16" i="9"/>
  <c r="S71" i="9" l="1"/>
  <c r="S81" i="9" s="1"/>
  <c r="S90" i="9" s="1"/>
  <c r="S99" i="9" s="1"/>
  <c r="S108" i="9" s="1"/>
  <c r="S62" i="9"/>
  <c r="R34" i="9"/>
  <c r="R25" i="9"/>
  <c r="T7" i="9"/>
  <c r="T44" i="9" s="1"/>
  <c r="T53" i="9" s="1"/>
  <c r="S16" i="9"/>
  <c r="T71" i="9" l="1"/>
  <c r="T81" i="9" s="1"/>
  <c r="T90" i="9" s="1"/>
  <c r="T99" i="9" s="1"/>
  <c r="T108" i="9" s="1"/>
  <c r="T62" i="9"/>
  <c r="S34" i="9"/>
  <c r="S25" i="9"/>
  <c r="U7" i="9"/>
  <c r="U44" i="9" s="1"/>
  <c r="U53" i="9" s="1"/>
  <c r="T16" i="9"/>
  <c r="U71" i="9" l="1"/>
  <c r="U81" i="9" s="1"/>
  <c r="U90" i="9" s="1"/>
  <c r="U99" i="9" s="1"/>
  <c r="U108" i="9" s="1"/>
  <c r="U62" i="9"/>
  <c r="T34" i="9"/>
  <c r="T25" i="9"/>
  <c r="V7" i="9"/>
  <c r="V44" i="9" s="1"/>
  <c r="V53" i="9" s="1"/>
  <c r="U16" i="9"/>
  <c r="V71" i="9" l="1"/>
  <c r="V81" i="9" s="1"/>
  <c r="V90" i="9" s="1"/>
  <c r="V99" i="9" s="1"/>
  <c r="V108" i="9" s="1"/>
  <c r="V62" i="9"/>
  <c r="U34" i="9"/>
  <c r="U25" i="9"/>
  <c r="W7" i="9"/>
  <c r="W44" i="9" s="1"/>
  <c r="W53" i="9" s="1"/>
  <c r="V16" i="9"/>
  <c r="W71" i="9" l="1"/>
  <c r="W81" i="9" s="1"/>
  <c r="W90" i="9" s="1"/>
  <c r="W99" i="9" s="1"/>
  <c r="W108" i="9" s="1"/>
  <c r="W62" i="9"/>
  <c r="V34" i="9"/>
  <c r="V25" i="9"/>
  <c r="X7" i="9"/>
  <c r="Y7" i="9" s="1"/>
  <c r="W16" i="9"/>
  <c r="Y16" i="9" l="1"/>
  <c r="Z7" i="9"/>
  <c r="Y44" i="9"/>
  <c r="Y53" i="9" s="1"/>
  <c r="W34" i="9"/>
  <c r="W25" i="9"/>
  <c r="X16" i="9"/>
  <c r="X44" i="9"/>
  <c r="X53" i="9" s="1"/>
  <c r="X34" i="9" l="1"/>
  <c r="X25" i="9"/>
  <c r="Z44" i="9"/>
  <c r="Z53" i="9" s="1"/>
  <c r="Z16" i="9"/>
  <c r="AA7" i="9"/>
  <c r="Y62" i="9"/>
  <c r="Y71" i="9"/>
  <c r="Y81" i="9" s="1"/>
  <c r="Y90" i="9" s="1"/>
  <c r="Y99" i="9" s="1"/>
  <c r="Y108" i="9" s="1"/>
  <c r="X71" i="9"/>
  <c r="X81" i="9" s="1"/>
  <c r="X90" i="9" s="1"/>
  <c r="X99" i="9" s="1"/>
  <c r="X108" i="9" s="1"/>
  <c r="X62" i="9"/>
  <c r="Y25" i="9"/>
  <c r="Y34" i="9"/>
  <c r="Z25" i="9" l="1"/>
  <c r="Z34" i="9"/>
  <c r="AB7" i="9"/>
  <c r="AA16" i="9"/>
  <c r="AA44" i="9"/>
  <c r="AA53" i="9" s="1"/>
  <c r="Z62" i="9"/>
  <c r="Z71" i="9"/>
  <c r="Z81" i="9" s="1"/>
  <c r="Z90" i="9" s="1"/>
  <c r="Z99" i="9" s="1"/>
  <c r="Z108" i="9" s="1"/>
  <c r="AA25" i="9" l="1"/>
  <c r="AA34" i="9"/>
  <c r="AA62" i="9"/>
  <c r="AA71" i="9"/>
  <c r="AA81" i="9" s="1"/>
  <c r="AA90" i="9" s="1"/>
  <c r="AA99" i="9" s="1"/>
  <c r="AA108" i="9" s="1"/>
  <c r="AC7" i="9"/>
  <c r="AB44" i="9"/>
  <c r="AB53" i="9" s="1"/>
  <c r="AB16" i="9"/>
  <c r="AB34" i="9" l="1"/>
  <c r="AB25" i="9"/>
  <c r="AB71" i="9"/>
  <c r="AB81" i="9" s="1"/>
  <c r="AB90" i="9" s="1"/>
  <c r="AB99" i="9" s="1"/>
  <c r="AB108" i="9" s="1"/>
  <c r="AB62" i="9"/>
  <c r="AD7" i="9"/>
  <c r="AC44" i="9"/>
  <c r="AC53" i="9" s="1"/>
  <c r="AC16" i="9"/>
  <c r="AC34" i="9" l="1"/>
  <c r="AC25" i="9"/>
  <c r="AE7" i="9"/>
  <c r="AD44" i="9"/>
  <c r="AD53" i="9" s="1"/>
  <c r="AD16" i="9"/>
  <c r="AC71" i="9"/>
  <c r="AC81" i="9" s="1"/>
  <c r="AC90" i="9" s="1"/>
  <c r="AC99" i="9" s="1"/>
  <c r="AC108" i="9" s="1"/>
  <c r="AC62" i="9"/>
  <c r="D29" i="1"/>
  <c r="D38" i="1" s="1"/>
  <c r="D49" i="1" s="1"/>
  <c r="D56" i="1" s="1"/>
  <c r="D65" i="1" s="1"/>
  <c r="D78" i="1" s="1"/>
  <c r="AD71" i="9" l="1"/>
  <c r="AD81" i="9" s="1"/>
  <c r="AD90" i="9" s="1"/>
  <c r="AD99" i="9" s="1"/>
  <c r="AD108" i="9" s="1"/>
  <c r="AD62" i="9"/>
  <c r="AD34" i="9"/>
  <c r="AD25" i="9"/>
  <c r="AF7" i="9"/>
  <c r="AE16" i="9"/>
  <c r="AE44" i="9"/>
  <c r="AE53" i="9" s="1"/>
  <c r="E29" i="1"/>
  <c r="E38" i="1" s="1"/>
  <c r="E49" i="1" s="1"/>
  <c r="E56" i="1" s="1"/>
  <c r="E65" i="1" s="1"/>
  <c r="E78" i="1" s="1"/>
  <c r="AE34" i="9" l="1"/>
  <c r="AE25" i="9"/>
  <c r="AE71" i="9"/>
  <c r="AE81" i="9" s="1"/>
  <c r="AE90" i="9" s="1"/>
  <c r="AE99" i="9" s="1"/>
  <c r="AE108" i="9" s="1"/>
  <c r="AE62" i="9"/>
  <c r="AF16" i="9"/>
  <c r="AG7" i="9"/>
  <c r="AF44" i="9"/>
  <c r="AF53" i="9" s="1"/>
  <c r="F29" i="1"/>
  <c r="F38" i="1" s="1"/>
  <c r="F49" i="1" s="1"/>
  <c r="F56" i="1" s="1"/>
  <c r="F65" i="1" s="1"/>
  <c r="F78" i="1" s="1"/>
  <c r="E4" i="17"/>
  <c r="E45" i="17" s="1"/>
  <c r="E56" i="17" s="1"/>
  <c r="AF71" i="9" l="1"/>
  <c r="AF81" i="9" s="1"/>
  <c r="AF90" i="9" s="1"/>
  <c r="AF99" i="9" s="1"/>
  <c r="AF108" i="9" s="1"/>
  <c r="AF62" i="9"/>
  <c r="AG16" i="9"/>
  <c r="AG44" i="9"/>
  <c r="AG53" i="9" s="1"/>
  <c r="AH7" i="9"/>
  <c r="AI7" i="9" s="1"/>
  <c r="AF34" i="9"/>
  <c r="AF25" i="9"/>
  <c r="G29" i="1"/>
  <c r="G38" i="1" s="1"/>
  <c r="G49" i="1" s="1"/>
  <c r="G56" i="1" s="1"/>
  <c r="G65" i="1" s="1"/>
  <c r="G78" i="1" s="1"/>
  <c r="F4" i="17"/>
  <c r="F45" i="17" s="1"/>
  <c r="AJ7" i="9" l="1"/>
  <c r="AK7" i="9" s="1"/>
  <c r="AI44" i="9"/>
  <c r="AI53" i="9" s="1"/>
  <c r="AI16" i="9"/>
  <c r="AH16" i="9"/>
  <c r="AH44" i="9"/>
  <c r="AH53" i="9" s="1"/>
  <c r="AG71" i="9"/>
  <c r="AG81" i="9" s="1"/>
  <c r="AG90" i="9" s="1"/>
  <c r="AG99" i="9" s="1"/>
  <c r="AG108" i="9" s="1"/>
  <c r="AG62" i="9"/>
  <c r="AG34" i="9"/>
  <c r="AG25" i="9"/>
  <c r="H29" i="1"/>
  <c r="H38" i="1" s="1"/>
  <c r="H49" i="1" s="1"/>
  <c r="H56" i="1" s="1"/>
  <c r="H65" i="1" s="1"/>
  <c r="H78" i="1" s="1"/>
  <c r="G4" i="17"/>
  <c r="G45" i="17" s="1"/>
  <c r="AK16" i="9" l="1"/>
  <c r="AK44" i="9"/>
  <c r="AK53" i="9" s="1"/>
  <c r="AI25" i="9"/>
  <c r="AI34" i="9"/>
  <c r="AI71" i="9"/>
  <c r="AI81" i="9" s="1"/>
  <c r="AI90" i="9" s="1"/>
  <c r="AI99" i="9" s="1"/>
  <c r="AI108" i="9" s="1"/>
  <c r="AI62" i="9"/>
  <c r="AJ16" i="9"/>
  <c r="AJ44" i="9"/>
  <c r="AJ53" i="9" s="1"/>
  <c r="AH71" i="9"/>
  <c r="AH81" i="9" s="1"/>
  <c r="AH90" i="9" s="1"/>
  <c r="AH99" i="9" s="1"/>
  <c r="AH108" i="9" s="1"/>
  <c r="AH62" i="9"/>
  <c r="AH34" i="9"/>
  <c r="AH25" i="9"/>
  <c r="I29" i="1"/>
  <c r="I38" i="1" s="1"/>
  <c r="I49" i="1" s="1"/>
  <c r="I56" i="1" s="1"/>
  <c r="I65" i="1" s="1"/>
  <c r="I78" i="1" s="1"/>
  <c r="H4" i="17"/>
  <c r="H45" i="17" s="1"/>
  <c r="AK62" i="9" l="1"/>
  <c r="AK71" i="9"/>
  <c r="AK81" i="9" s="1"/>
  <c r="AK90" i="9" s="1"/>
  <c r="AK99" i="9" s="1"/>
  <c r="AK108" i="9" s="1"/>
  <c r="AK25" i="9"/>
  <c r="AK34" i="9"/>
  <c r="AJ62" i="9"/>
  <c r="AJ71" i="9"/>
  <c r="AJ81" i="9" s="1"/>
  <c r="AJ90" i="9" s="1"/>
  <c r="AJ99" i="9" s="1"/>
  <c r="AJ108" i="9" s="1"/>
  <c r="AJ34" i="9"/>
  <c r="AJ25" i="9"/>
  <c r="J29" i="1"/>
  <c r="J38" i="1" s="1"/>
  <c r="J49" i="1" s="1"/>
  <c r="J56" i="1" s="1"/>
  <c r="J65" i="1" s="1"/>
  <c r="J78" i="1" s="1"/>
  <c r="I4" i="17"/>
  <c r="I45" i="17" s="1"/>
  <c r="K29" i="1" l="1"/>
  <c r="K38" i="1" s="1"/>
  <c r="K49" i="1" s="1"/>
  <c r="K56" i="1" s="1"/>
  <c r="K65" i="1" s="1"/>
  <c r="K78" i="1" s="1"/>
  <c r="J4" i="17"/>
  <c r="J45" i="17" s="1"/>
  <c r="L29" i="1" l="1"/>
  <c r="L38" i="1" s="1"/>
  <c r="L49" i="1" s="1"/>
  <c r="L56" i="1" s="1"/>
  <c r="L65" i="1" s="1"/>
  <c r="L78" i="1" s="1"/>
  <c r="K4" i="17"/>
  <c r="K45" i="17" s="1"/>
  <c r="M29" i="1" l="1"/>
  <c r="M38" i="1" s="1"/>
  <c r="M49" i="1" s="1"/>
  <c r="M56" i="1" s="1"/>
  <c r="M65" i="1" s="1"/>
  <c r="M78" i="1" s="1"/>
  <c r="L4" i="17"/>
  <c r="L45" i="17" s="1"/>
  <c r="N29" i="1" l="1"/>
  <c r="N38" i="1" s="1"/>
  <c r="N49" i="1" s="1"/>
  <c r="N56" i="1" s="1"/>
  <c r="N65" i="1" s="1"/>
  <c r="N78" i="1" s="1"/>
  <c r="M4" i="17"/>
  <c r="M45" i="17" s="1"/>
  <c r="O29" i="1" l="1"/>
  <c r="O38" i="1" s="1"/>
  <c r="O49" i="1" s="1"/>
  <c r="O56" i="1" s="1"/>
  <c r="O65" i="1" s="1"/>
  <c r="O78" i="1" s="1"/>
  <c r="N4" i="17"/>
  <c r="N45" i="17" s="1"/>
  <c r="P29" i="1" l="1"/>
  <c r="P38" i="1" s="1"/>
  <c r="P49" i="1" s="1"/>
  <c r="P56" i="1" s="1"/>
  <c r="P65" i="1" s="1"/>
  <c r="P78" i="1" s="1"/>
  <c r="O4" i="17"/>
  <c r="O45" i="17" s="1"/>
  <c r="Q29" i="1" l="1"/>
  <c r="Q38" i="1" s="1"/>
  <c r="Q49" i="1" s="1"/>
  <c r="Q56" i="1" s="1"/>
  <c r="Q65" i="1" s="1"/>
  <c r="Q78" i="1" s="1"/>
  <c r="P4" i="17"/>
  <c r="P45" i="17" s="1"/>
  <c r="R29" i="1" l="1"/>
  <c r="R38" i="1" s="1"/>
  <c r="R49" i="1" s="1"/>
  <c r="R56" i="1" s="1"/>
  <c r="R65" i="1" s="1"/>
  <c r="R78" i="1" s="1"/>
  <c r="Q4" i="17"/>
  <c r="Q45" i="17" s="1"/>
  <c r="S29" i="1" l="1"/>
  <c r="S38" i="1" s="1"/>
  <c r="S49" i="1" s="1"/>
  <c r="S56" i="1" s="1"/>
  <c r="S65" i="1" s="1"/>
  <c r="S78" i="1" s="1"/>
  <c r="R4" i="17"/>
  <c r="R45" i="17" s="1"/>
  <c r="T29" i="1" l="1"/>
  <c r="T38" i="1" s="1"/>
  <c r="T49" i="1" s="1"/>
  <c r="T56" i="1" s="1"/>
  <c r="T65" i="1" s="1"/>
  <c r="T78" i="1" s="1"/>
  <c r="S4" i="17"/>
  <c r="S45" i="17" s="1"/>
  <c r="U29" i="1" l="1"/>
  <c r="U38" i="1" s="1"/>
  <c r="U49" i="1" s="1"/>
  <c r="U56" i="1" s="1"/>
  <c r="U65" i="1" s="1"/>
  <c r="U78" i="1" s="1"/>
  <c r="T4" i="17"/>
  <c r="T45" i="17" s="1"/>
  <c r="V29" i="1" l="1"/>
  <c r="V38" i="1" s="1"/>
  <c r="V49" i="1" s="1"/>
  <c r="V56" i="1" s="1"/>
  <c r="V65" i="1" s="1"/>
  <c r="V78" i="1" s="1"/>
  <c r="U4" i="17"/>
  <c r="U45" i="17" s="1"/>
  <c r="W29" i="1" l="1"/>
  <c r="W38" i="1" s="1"/>
  <c r="W49" i="1" s="1"/>
  <c r="W56" i="1" s="1"/>
  <c r="W65" i="1" s="1"/>
  <c r="W78" i="1" s="1"/>
  <c r="V4" i="17"/>
  <c r="V45" i="17" s="1"/>
  <c r="X29" i="1" l="1"/>
  <c r="X38" i="1" s="1"/>
  <c r="X49" i="1" s="1"/>
  <c r="X56" i="1" s="1"/>
  <c r="X65" i="1" s="1"/>
  <c r="X78" i="1" s="1"/>
  <c r="W4" i="17"/>
  <c r="W45" i="17" s="1"/>
  <c r="X4" i="17" l="1"/>
  <c r="X45" i="17" s="1"/>
  <c r="Y29" i="1"/>
  <c r="Y38" i="1" s="1"/>
  <c r="Y49" i="1" s="1"/>
  <c r="Y56" i="1" s="1"/>
  <c r="Y65" i="1" s="1"/>
  <c r="Y78" i="1" s="1"/>
  <c r="Y4" i="17" l="1"/>
  <c r="Y45" i="17" s="1"/>
  <c r="Z29" i="1"/>
  <c r="Z38" i="1" s="1"/>
  <c r="Z49" i="1" s="1"/>
  <c r="Z56" i="1" s="1"/>
  <c r="Z65" i="1" s="1"/>
  <c r="Z78" i="1" s="1"/>
  <c r="Z4" i="17" l="1"/>
  <c r="Z45" i="17" s="1"/>
  <c r="AA29" i="1"/>
  <c r="AA38" i="1" s="1"/>
  <c r="AA49" i="1" s="1"/>
  <c r="AA56" i="1" s="1"/>
  <c r="AA65" i="1" s="1"/>
  <c r="AA78" i="1" s="1"/>
  <c r="AA4" i="17" l="1"/>
  <c r="AA45" i="17" s="1"/>
  <c r="AB29" i="1"/>
  <c r="AB38" i="1" s="1"/>
  <c r="AB49" i="1" s="1"/>
  <c r="AB56" i="1" s="1"/>
  <c r="AB65" i="1" s="1"/>
  <c r="AB78" i="1" s="1"/>
  <c r="AC29" i="1" l="1"/>
  <c r="AC38" i="1" s="1"/>
  <c r="AC49" i="1" s="1"/>
  <c r="AC56" i="1" s="1"/>
  <c r="AC65" i="1" s="1"/>
  <c r="AC78" i="1" s="1"/>
  <c r="AB4" i="17"/>
  <c r="AB45" i="17" s="1"/>
  <c r="AD29" i="1" l="1"/>
  <c r="AD38" i="1" s="1"/>
  <c r="AD49" i="1" s="1"/>
  <c r="AD56" i="1" s="1"/>
  <c r="AD65" i="1" s="1"/>
  <c r="AD78" i="1" s="1"/>
  <c r="AC4" i="17"/>
  <c r="AC45" i="17" s="1"/>
  <c r="AE29" i="1" l="1"/>
  <c r="AE38" i="1" s="1"/>
  <c r="AE49" i="1" s="1"/>
  <c r="AE56" i="1" s="1"/>
  <c r="AE65" i="1" s="1"/>
  <c r="AE78" i="1" s="1"/>
  <c r="AD4" i="17"/>
  <c r="AD45" i="17" s="1"/>
  <c r="AF29" i="1" l="1"/>
  <c r="AF38" i="1" s="1"/>
  <c r="AF49" i="1" s="1"/>
  <c r="AF56" i="1" s="1"/>
  <c r="AF65" i="1" s="1"/>
  <c r="AF78" i="1" s="1"/>
  <c r="AE4" i="17"/>
  <c r="AE45" i="17" s="1"/>
  <c r="AG29" i="1" l="1"/>
  <c r="AG38" i="1" s="1"/>
  <c r="AG49" i="1" s="1"/>
  <c r="AG56" i="1" s="1"/>
  <c r="AG65" i="1" s="1"/>
  <c r="AG78" i="1" s="1"/>
  <c r="AF4" i="17"/>
  <c r="AF45" i="17" s="1"/>
  <c r="AH29" i="1" l="1"/>
  <c r="AH38" i="1" s="1"/>
  <c r="AH49" i="1" s="1"/>
  <c r="AH56" i="1" s="1"/>
  <c r="AH65" i="1" s="1"/>
  <c r="AH78" i="1" s="1"/>
  <c r="AG4" i="17"/>
  <c r="AG45" i="17" s="1"/>
  <c r="AH4" i="17" l="1"/>
  <c r="AH45" i="17" s="1"/>
  <c r="AK9" i="1" l="1"/>
  <c r="AK12" i="1" l="1"/>
  <c r="AK10" i="1"/>
  <c r="AK7" i="1"/>
  <c r="AK11" i="1"/>
  <c r="AK8" i="1"/>
  <c r="AJ12" i="1" l="1"/>
  <c r="AJ11" i="1"/>
  <c r="AJ9" i="1"/>
  <c r="AJ8" i="1"/>
  <c r="AJ10" i="1"/>
  <c r="AJ7" i="1"/>
  <c r="C12" i="19" l="1"/>
  <c r="C11" i="19"/>
  <c r="C27" i="9" l="1"/>
  <c r="C9" i="19"/>
  <c r="C36" i="9"/>
  <c r="C10" i="19"/>
  <c r="C7" i="19"/>
  <c r="C9" i="9"/>
  <c r="C13" i="19"/>
  <c r="C8" i="19"/>
  <c r="C18" i="9"/>
  <c r="E59" i="17" l="1"/>
  <c r="E57" i="17"/>
  <c r="E60" i="17"/>
  <c r="E65" i="17" s="1"/>
  <c r="E58" i="17"/>
  <c r="E62" i="17"/>
  <c r="E61" i="17"/>
  <c r="E64" i="17" l="1"/>
  <c r="E66" i="17"/>
  <c r="A71" i="1" l="1"/>
  <c r="A69" i="1"/>
  <c r="A66" i="1"/>
  <c r="A67" i="1"/>
  <c r="A70" i="1"/>
  <c r="A68" i="1"/>
  <c r="A72" i="1"/>
  <c r="AM145" i="23" l="1"/>
  <c r="AM142" i="23"/>
  <c r="AM147" i="23"/>
  <c r="AM143" i="23"/>
  <c r="AM146" i="23"/>
  <c r="AM140" i="23"/>
  <c r="AM141" i="23"/>
  <c r="AM139" i="23"/>
  <c r="AM148" i="23"/>
  <c r="AM144" i="23"/>
  <c r="AM150" i="23" l="1"/>
  <c r="AM149" i="23"/>
  <c r="K50" i="27" l="1"/>
  <c r="K52" i="27" s="1"/>
  <c r="K50" i="24" l="1"/>
  <c r="K52" i="24" s="1"/>
  <c r="K50" i="26"/>
  <c r="K52" i="26" s="1"/>
  <c r="K50" i="19"/>
  <c r="K52" i="19" s="1"/>
  <c r="K52" i="23"/>
  <c r="AD13" i="24" l="1"/>
  <c r="U13" i="24"/>
  <c r="Z13" i="24"/>
  <c r="AG13" i="24"/>
  <c r="R13" i="24"/>
  <c r="V13" i="24"/>
  <c r="F13" i="24"/>
  <c r="AI13" i="24"/>
  <c r="AB13" i="24"/>
  <c r="X13" i="24"/>
  <c r="M13" i="24"/>
  <c r="E13" i="24"/>
  <c r="AC13" i="24"/>
  <c r="Q13" i="24"/>
  <c r="AJ13" i="24"/>
  <c r="G13" i="24"/>
  <c r="O13" i="24"/>
  <c r="L13" i="24"/>
  <c r="Y13" i="24"/>
  <c r="N13" i="24"/>
  <c r="AH13" i="24"/>
  <c r="D13" i="24"/>
  <c r="K13" i="24"/>
  <c r="I13" i="24"/>
  <c r="AA13" i="24"/>
  <c r="P13" i="24"/>
  <c r="AF13" i="24"/>
  <c r="S13" i="24"/>
  <c r="AE13" i="24"/>
  <c r="AK13" i="24"/>
  <c r="H13" i="24"/>
  <c r="J13" i="24"/>
  <c r="T13" i="24"/>
  <c r="W13" i="24"/>
  <c r="S63" i="24" l="1"/>
  <c r="S45" i="24"/>
  <c r="S72" i="24"/>
  <c r="I45" i="24"/>
  <c r="I63" i="24"/>
  <c r="I72" i="24"/>
  <c r="U63" i="24"/>
  <c r="U72" i="24"/>
  <c r="U45" i="24"/>
  <c r="H45" i="24"/>
  <c r="H72" i="24"/>
  <c r="H63" i="24"/>
  <c r="P45" i="24"/>
  <c r="P63" i="24"/>
  <c r="P72" i="24"/>
  <c r="AC45" i="24"/>
  <c r="AC72" i="24"/>
  <c r="AC63" i="24"/>
  <c r="X72" i="24"/>
  <c r="X45" i="24"/>
  <c r="X63" i="24"/>
  <c r="AG45" i="24"/>
  <c r="AG72" i="24"/>
  <c r="AG63" i="24"/>
  <c r="AK72" i="24"/>
  <c r="AK45" i="24"/>
  <c r="AK63" i="24"/>
  <c r="K72" i="24"/>
  <c r="K45" i="24"/>
  <c r="K63" i="24"/>
  <c r="Z72" i="24"/>
  <c r="Z63" i="24"/>
  <c r="Z45" i="24"/>
  <c r="W72" i="24"/>
  <c r="W63" i="24"/>
  <c r="W45" i="24"/>
  <c r="AH72" i="24"/>
  <c r="AH63" i="24"/>
  <c r="AH45" i="24"/>
  <c r="AB72" i="24"/>
  <c r="AB45" i="24"/>
  <c r="AB63" i="24"/>
  <c r="AF72" i="24"/>
  <c r="AF63" i="24"/>
  <c r="AF45" i="24"/>
  <c r="Y63" i="24"/>
  <c r="Y72" i="24"/>
  <c r="Y45" i="24"/>
  <c r="O72" i="24"/>
  <c r="O45" i="24"/>
  <c r="O63" i="24"/>
  <c r="AI63" i="24"/>
  <c r="AI45" i="24"/>
  <c r="AI72" i="24"/>
  <c r="V72" i="24"/>
  <c r="V45" i="24"/>
  <c r="V63" i="24"/>
  <c r="AD63" i="24"/>
  <c r="AD72" i="24"/>
  <c r="AD45" i="24"/>
  <c r="T45" i="24"/>
  <c r="T72" i="24"/>
  <c r="T63" i="24"/>
  <c r="J72" i="24"/>
  <c r="J45" i="24"/>
  <c r="J63" i="24"/>
  <c r="AA63" i="24"/>
  <c r="AA45" i="24"/>
  <c r="AA72" i="24"/>
  <c r="N45" i="24"/>
  <c r="N63" i="24"/>
  <c r="N72" i="24"/>
  <c r="L72" i="24"/>
  <c r="L45" i="24"/>
  <c r="L63" i="24"/>
  <c r="Q45" i="24"/>
  <c r="Q63" i="24"/>
  <c r="Q72" i="24"/>
  <c r="AE45" i="24"/>
  <c r="AE63" i="24"/>
  <c r="AE72" i="24"/>
  <c r="G45" i="24"/>
  <c r="G63" i="24"/>
  <c r="G72" i="24"/>
  <c r="E63" i="24"/>
  <c r="C63" i="24"/>
  <c r="C85" i="24" s="1"/>
  <c r="C104" i="24" s="1"/>
  <c r="C72" i="24"/>
  <c r="C94" i="24" s="1"/>
  <c r="E72" i="24"/>
  <c r="E45" i="24"/>
  <c r="M72" i="24"/>
  <c r="M63" i="24"/>
  <c r="M45" i="24"/>
  <c r="F72" i="24"/>
  <c r="F63" i="24"/>
  <c r="F45" i="24"/>
  <c r="D45" i="24"/>
  <c r="D63" i="24"/>
  <c r="D72" i="24"/>
  <c r="AJ63" i="24"/>
  <c r="AJ45" i="24"/>
  <c r="AJ72" i="24"/>
  <c r="R63" i="24"/>
  <c r="R45" i="24"/>
  <c r="R72" i="24"/>
  <c r="A94" i="24" l="1"/>
  <c r="AA94" i="24"/>
  <c r="X94" i="24"/>
  <c r="AB94" i="24"/>
  <c r="D94" i="24"/>
  <c r="Q94" i="24"/>
  <c r="AC94" i="24"/>
  <c r="L94" i="24"/>
  <c r="P94" i="24"/>
  <c r="M94" i="24"/>
  <c r="AD94" i="24"/>
  <c r="J94" i="24"/>
  <c r="Y94" i="24"/>
  <c r="S94" i="24"/>
  <c r="H149" i="24"/>
  <c r="H150" i="24" s="1"/>
  <c r="H85" i="24"/>
  <c r="H104" i="24" s="1"/>
  <c r="M149" i="24"/>
  <c r="M150" i="24" s="1"/>
  <c r="M85" i="24"/>
  <c r="M104" i="24" s="1"/>
  <c r="L149" i="24"/>
  <c r="L150" i="24" s="1"/>
  <c r="L85" i="24"/>
  <c r="L104" i="24" s="1"/>
  <c r="AA149" i="24"/>
  <c r="AA150" i="24" s="1"/>
  <c r="AA85" i="24"/>
  <c r="AA104" i="24" s="1"/>
  <c r="J149" i="24"/>
  <c r="J150" i="24" s="1"/>
  <c r="J85" i="24"/>
  <c r="J104" i="24" s="1"/>
  <c r="K149" i="24"/>
  <c r="K150" i="24" s="1"/>
  <c r="K85" i="24"/>
  <c r="K104" i="24" s="1"/>
  <c r="U149" i="24"/>
  <c r="U150" i="24" s="1"/>
  <c r="U85" i="24"/>
  <c r="U104" i="24" s="1"/>
  <c r="F94" i="24"/>
  <c r="O149" i="24"/>
  <c r="O150" i="24" s="1"/>
  <c r="O85" i="24"/>
  <c r="O104" i="24" s="1"/>
  <c r="Z94" i="24"/>
  <c r="H94" i="24"/>
  <c r="I149" i="24"/>
  <c r="I150" i="24" s="1"/>
  <c r="I85" i="24"/>
  <c r="I104" i="24" s="1"/>
  <c r="F149" i="24"/>
  <c r="F150" i="24" s="1"/>
  <c r="F85" i="24"/>
  <c r="F104" i="24" s="1"/>
  <c r="E94" i="24"/>
  <c r="AD149" i="24"/>
  <c r="AD150" i="24" s="1"/>
  <c r="AD85" i="24"/>
  <c r="AD104" i="24" s="1"/>
  <c r="O94" i="24"/>
  <c r="Z149" i="24"/>
  <c r="Z150" i="24" s="1"/>
  <c r="Z85" i="24"/>
  <c r="Z104" i="24" s="1"/>
  <c r="K94" i="24"/>
  <c r="AG149" i="24"/>
  <c r="AG150" i="24" s="1"/>
  <c r="AG85" i="24"/>
  <c r="AG104" i="24" s="1"/>
  <c r="P149" i="24"/>
  <c r="P150" i="24" s="1"/>
  <c r="P85" i="24"/>
  <c r="P104" i="24" s="1"/>
  <c r="I94" i="24"/>
  <c r="D149" i="24"/>
  <c r="D150" i="24" s="1"/>
  <c r="D85" i="24"/>
  <c r="D104" i="24" s="1"/>
  <c r="Q149" i="24"/>
  <c r="Q150" i="24" s="1"/>
  <c r="Q85" i="24"/>
  <c r="Q104" i="24" s="1"/>
  <c r="T149" i="24"/>
  <c r="T150" i="24" s="1"/>
  <c r="T85" i="24"/>
  <c r="T104" i="24" s="1"/>
  <c r="AC149" i="24"/>
  <c r="AC150" i="24" s="1"/>
  <c r="AC85" i="24"/>
  <c r="AC104" i="24" s="1"/>
  <c r="AE149" i="24"/>
  <c r="AE150" i="24" s="1"/>
  <c r="AE85" i="24"/>
  <c r="AE104" i="24" s="1"/>
  <c r="N149" i="24"/>
  <c r="N150" i="24" s="1"/>
  <c r="N85" i="24"/>
  <c r="N104" i="24" s="1"/>
  <c r="AI94" i="24"/>
  <c r="AG94" i="24"/>
  <c r="X149" i="24"/>
  <c r="X150" i="24" s="1"/>
  <c r="X85" i="24"/>
  <c r="X104" i="24" s="1"/>
  <c r="R94" i="24"/>
  <c r="AJ149" i="24"/>
  <c r="AJ150" i="24" s="1"/>
  <c r="AJ85" i="24"/>
  <c r="AJ104" i="24" s="1"/>
  <c r="A104" i="24"/>
  <c r="G149" i="24"/>
  <c r="G150" i="24" s="1"/>
  <c r="G85" i="24"/>
  <c r="G104" i="24" s="1"/>
  <c r="AE94" i="24"/>
  <c r="N94" i="24"/>
  <c r="T94" i="24"/>
  <c r="V149" i="24"/>
  <c r="V150" i="24" s="1"/>
  <c r="V85" i="24"/>
  <c r="V104" i="24" s="1"/>
  <c r="AI149" i="24"/>
  <c r="AI150" i="24" s="1"/>
  <c r="AI85" i="24"/>
  <c r="AI104" i="24" s="1"/>
  <c r="AF94" i="24"/>
  <c r="AH94" i="24"/>
  <c r="W94" i="24"/>
  <c r="AK149" i="24"/>
  <c r="AK150" i="24" s="1"/>
  <c r="AK85" i="24"/>
  <c r="AK104" i="24" s="1"/>
  <c r="AJ94" i="24"/>
  <c r="R149" i="24"/>
  <c r="R150" i="24" s="1"/>
  <c r="R85" i="24"/>
  <c r="R104" i="24" s="1"/>
  <c r="E149" i="24"/>
  <c r="E150" i="24" s="1"/>
  <c r="E85" i="24"/>
  <c r="E104" i="24" s="1"/>
  <c r="G94" i="24"/>
  <c r="V94" i="24"/>
  <c r="Y149" i="24"/>
  <c r="Y150" i="24" s="1"/>
  <c r="Y85" i="24"/>
  <c r="Y104" i="24" s="1"/>
  <c r="AF149" i="24"/>
  <c r="AF150" i="24" s="1"/>
  <c r="AF85" i="24"/>
  <c r="AF104" i="24" s="1"/>
  <c r="AB149" i="24"/>
  <c r="AB150" i="24" s="1"/>
  <c r="AB85" i="24"/>
  <c r="AB104" i="24" s="1"/>
  <c r="AH149" i="24"/>
  <c r="AH150" i="24" s="1"/>
  <c r="AH85" i="24"/>
  <c r="AH104" i="24" s="1"/>
  <c r="W149" i="24"/>
  <c r="W150" i="24" s="1"/>
  <c r="W85" i="24"/>
  <c r="W104" i="24" s="1"/>
  <c r="AK94" i="24"/>
  <c r="U94" i="24"/>
  <c r="S149" i="24"/>
  <c r="S150" i="24" s="1"/>
  <c r="S85" i="24"/>
  <c r="S104" i="24" s="1"/>
  <c r="F13" i="27" l="1"/>
  <c r="J13" i="27"/>
  <c r="AF13" i="27"/>
  <c r="W13" i="27"/>
  <c r="M13" i="27"/>
  <c r="N13" i="27"/>
  <c r="AB13" i="27"/>
  <c r="AD13" i="27"/>
  <c r="G13" i="27"/>
  <c r="P13" i="27"/>
  <c r="S13" i="27"/>
  <c r="AE13" i="27"/>
  <c r="AA13" i="27"/>
  <c r="V13" i="27"/>
  <c r="E13" i="27"/>
  <c r="H13" i="27"/>
  <c r="AJ13" i="27"/>
  <c r="L13" i="27"/>
  <c r="K13" i="27"/>
  <c r="AH13" i="27"/>
  <c r="D13" i="27"/>
  <c r="Y13" i="27"/>
  <c r="AC13" i="27"/>
  <c r="R13" i="27"/>
  <c r="X13" i="27"/>
  <c r="AK13" i="27"/>
  <c r="I13" i="27"/>
  <c r="U13" i="27"/>
  <c r="Z13" i="27"/>
  <c r="O13" i="27"/>
  <c r="Q13" i="27"/>
  <c r="T13" i="27"/>
  <c r="AG13" i="27"/>
  <c r="AI13" i="27"/>
  <c r="T63" i="27" l="1"/>
  <c r="T45" i="27"/>
  <c r="T72" i="27"/>
  <c r="O45" i="27"/>
  <c r="O63" i="27"/>
  <c r="O72" i="27"/>
  <c r="R63" i="27"/>
  <c r="R45" i="27"/>
  <c r="R72" i="27"/>
  <c r="L72" i="27"/>
  <c r="L63" i="27"/>
  <c r="L45" i="27"/>
  <c r="C72" i="27"/>
  <c r="C94" i="27" s="1"/>
  <c r="E63" i="27"/>
  <c r="E72" i="27"/>
  <c r="E45" i="27"/>
  <c r="C63" i="27"/>
  <c r="C85" i="27" s="1"/>
  <c r="C104" i="27" s="1"/>
  <c r="AE63" i="27"/>
  <c r="AE45" i="27"/>
  <c r="AE72" i="27"/>
  <c r="AB45" i="27"/>
  <c r="AB72" i="27"/>
  <c r="AB63" i="27"/>
  <c r="W63" i="27"/>
  <c r="W45" i="27"/>
  <c r="W72" i="27"/>
  <c r="AG63" i="27"/>
  <c r="AG45" i="27"/>
  <c r="AG72" i="27"/>
  <c r="G45" i="27"/>
  <c r="G63" i="27"/>
  <c r="G72" i="27"/>
  <c r="U72" i="27"/>
  <c r="U63" i="27"/>
  <c r="U45" i="27"/>
  <c r="Y63" i="27"/>
  <c r="Y45" i="27"/>
  <c r="Y72" i="27"/>
  <c r="K45" i="27"/>
  <c r="K72" i="27"/>
  <c r="K63" i="27"/>
  <c r="J45" i="27"/>
  <c r="J63" i="27"/>
  <c r="J72" i="27"/>
  <c r="N63" i="27"/>
  <c r="N72" i="27"/>
  <c r="N45" i="27"/>
  <c r="AI45" i="27"/>
  <c r="AI63" i="27"/>
  <c r="AI72" i="27"/>
  <c r="Q63" i="27"/>
  <c r="Q45" i="27"/>
  <c r="Q72" i="27"/>
  <c r="Z45" i="27"/>
  <c r="Z63" i="27"/>
  <c r="Z72" i="27"/>
  <c r="I72" i="27"/>
  <c r="I45" i="27"/>
  <c r="I63" i="27"/>
  <c r="X72" i="27"/>
  <c r="X63" i="27"/>
  <c r="X45" i="27"/>
  <c r="AJ72" i="27"/>
  <c r="AJ45" i="27"/>
  <c r="AJ63" i="27"/>
  <c r="H45" i="27"/>
  <c r="H72" i="27"/>
  <c r="H63" i="27"/>
  <c r="AC72" i="27"/>
  <c r="AC45" i="27"/>
  <c r="AC63" i="27"/>
  <c r="M45" i="27"/>
  <c r="M63" i="27"/>
  <c r="M72" i="27"/>
  <c r="F63" i="27"/>
  <c r="F45" i="27"/>
  <c r="F72" i="27"/>
  <c r="AK63" i="27"/>
  <c r="AK45" i="27"/>
  <c r="AK72" i="27"/>
  <c r="D63" i="27"/>
  <c r="D45" i="27"/>
  <c r="D72" i="27"/>
  <c r="AH45" i="27"/>
  <c r="AH72" i="27"/>
  <c r="AH63" i="27"/>
  <c r="V45" i="27"/>
  <c r="V72" i="27"/>
  <c r="V63" i="27"/>
  <c r="AA63" i="27"/>
  <c r="AA45" i="27"/>
  <c r="AA72" i="27"/>
  <c r="S45" i="27"/>
  <c r="S63" i="27"/>
  <c r="S72" i="27"/>
  <c r="AD63" i="27"/>
  <c r="AD45" i="27"/>
  <c r="AD72" i="27"/>
  <c r="P72" i="27"/>
  <c r="P63" i="27"/>
  <c r="P45" i="27"/>
  <c r="AF45" i="27"/>
  <c r="AF63" i="27"/>
  <c r="AF72" i="27"/>
  <c r="D94" i="27" l="1"/>
  <c r="AF94" i="27"/>
  <c r="G94" i="27"/>
  <c r="I94" i="27"/>
  <c r="Q94" i="27"/>
  <c r="P94" i="27"/>
  <c r="H94" i="27"/>
  <c r="U94" i="27"/>
  <c r="AG94" i="27"/>
  <c r="AC94" i="27"/>
  <c r="L94" i="27"/>
  <c r="A104" i="27"/>
  <c r="E94" i="27"/>
  <c r="D149" i="27"/>
  <c r="D150" i="27" s="1"/>
  <c r="D85" i="27"/>
  <c r="D104" i="27" s="1"/>
  <c r="W149" i="27"/>
  <c r="W150" i="27" s="1"/>
  <c r="W85" i="27"/>
  <c r="W104" i="27" s="1"/>
  <c r="P149" i="27"/>
  <c r="P150" i="27" s="1"/>
  <c r="P85" i="27"/>
  <c r="P104" i="27" s="1"/>
  <c r="S149" i="27"/>
  <c r="S150" i="27" s="1"/>
  <c r="S85" i="27"/>
  <c r="S104" i="27" s="1"/>
  <c r="V149" i="27"/>
  <c r="V150" i="27" s="1"/>
  <c r="V85" i="27"/>
  <c r="V104" i="27" s="1"/>
  <c r="AK94" i="27"/>
  <c r="AC149" i="27"/>
  <c r="AC150" i="27" s="1"/>
  <c r="AC85" i="27"/>
  <c r="AC104" i="27" s="1"/>
  <c r="AI149" i="27"/>
  <c r="AI150" i="27" s="1"/>
  <c r="AI85" i="27"/>
  <c r="AI104" i="27" s="1"/>
  <c r="K94" i="27"/>
  <c r="Y94" i="27"/>
  <c r="U149" i="27"/>
  <c r="U150" i="27" s="1"/>
  <c r="U85" i="27"/>
  <c r="U104" i="27" s="1"/>
  <c r="AB149" i="27"/>
  <c r="AB150" i="27" s="1"/>
  <c r="AB85" i="27"/>
  <c r="AB104" i="27" s="1"/>
  <c r="AE94" i="27"/>
  <c r="AD94" i="27"/>
  <c r="S94" i="27"/>
  <c r="AK149" i="27"/>
  <c r="AK150" i="27" s="1"/>
  <c r="AK85" i="27"/>
  <c r="AK104" i="27" s="1"/>
  <c r="F94" i="27"/>
  <c r="AI94" i="27"/>
  <c r="Y149" i="27"/>
  <c r="Y150" i="27" s="1"/>
  <c r="Y85" i="27"/>
  <c r="Y104" i="27" s="1"/>
  <c r="AE149" i="27"/>
  <c r="AE150" i="27" s="1"/>
  <c r="AE85" i="27"/>
  <c r="AE104" i="27" s="1"/>
  <c r="L149" i="27"/>
  <c r="L150" i="27" s="1"/>
  <c r="L85" i="27"/>
  <c r="L104" i="27" s="1"/>
  <c r="R94" i="27"/>
  <c r="AD149" i="27"/>
  <c r="AD150" i="27" s="1"/>
  <c r="AD85" i="27"/>
  <c r="AD104" i="27" s="1"/>
  <c r="V94" i="27"/>
  <c r="AH149" i="27"/>
  <c r="AH150" i="27" s="1"/>
  <c r="AH85" i="27"/>
  <c r="AH104" i="27" s="1"/>
  <c r="F149" i="27"/>
  <c r="F150" i="27" s="1"/>
  <c r="F85" i="27"/>
  <c r="F104" i="27" s="1"/>
  <c r="M149" i="27"/>
  <c r="M150" i="27" s="1"/>
  <c r="M85" i="27"/>
  <c r="M104" i="27" s="1"/>
  <c r="X94" i="27"/>
  <c r="Z149" i="27"/>
  <c r="Z150" i="27" s="1"/>
  <c r="Z85" i="27"/>
  <c r="Z104" i="27" s="1"/>
  <c r="J149" i="27"/>
  <c r="J150" i="27" s="1"/>
  <c r="J85" i="27"/>
  <c r="J104" i="27" s="1"/>
  <c r="AB94" i="27"/>
  <c r="R149" i="27"/>
  <c r="R150" i="27" s="1"/>
  <c r="R85" i="27"/>
  <c r="R104" i="27" s="1"/>
  <c r="O149" i="27"/>
  <c r="O150" i="27" s="1"/>
  <c r="O85" i="27"/>
  <c r="O104" i="27" s="1"/>
  <c r="AA94" i="27"/>
  <c r="M94" i="27"/>
  <c r="AJ149" i="27"/>
  <c r="AJ150" i="27" s="1"/>
  <c r="AJ85" i="27"/>
  <c r="AJ104" i="27" s="1"/>
  <c r="X149" i="27"/>
  <c r="X150" i="27" s="1"/>
  <c r="X85" i="27"/>
  <c r="X104" i="27" s="1"/>
  <c r="Z94" i="27"/>
  <c r="N94" i="27"/>
  <c r="J94" i="27"/>
  <c r="AG149" i="27"/>
  <c r="AG150" i="27" s="1"/>
  <c r="AG85" i="27"/>
  <c r="AG104" i="27" s="1"/>
  <c r="O94" i="27"/>
  <c r="AA149" i="27"/>
  <c r="AA150" i="27" s="1"/>
  <c r="AA85" i="27"/>
  <c r="AA104" i="27" s="1"/>
  <c r="AH94" i="27"/>
  <c r="AJ94" i="27"/>
  <c r="AF149" i="27"/>
  <c r="AF150" i="27" s="1"/>
  <c r="AF85" i="27"/>
  <c r="AF104" i="27" s="1"/>
  <c r="H149" i="27"/>
  <c r="H150" i="27" s="1"/>
  <c r="H85" i="27"/>
  <c r="H104" i="27" s="1"/>
  <c r="N149" i="27"/>
  <c r="N150" i="27" s="1"/>
  <c r="N85" i="27"/>
  <c r="N104" i="27" s="1"/>
  <c r="G149" i="27"/>
  <c r="G150" i="27" s="1"/>
  <c r="G85" i="27"/>
  <c r="G104" i="27" s="1"/>
  <c r="E149" i="27"/>
  <c r="E150" i="27" s="1"/>
  <c r="E85" i="27"/>
  <c r="E104" i="27" s="1"/>
  <c r="T94" i="27"/>
  <c r="I149" i="27"/>
  <c r="I150" i="27" s="1"/>
  <c r="I85" i="27"/>
  <c r="I104" i="27" s="1"/>
  <c r="Q149" i="27"/>
  <c r="Q150" i="27" s="1"/>
  <c r="Q85" i="27"/>
  <c r="Q104" i="27" s="1"/>
  <c r="K149" i="27"/>
  <c r="K150" i="27" s="1"/>
  <c r="K85" i="27"/>
  <c r="K104" i="27" s="1"/>
  <c r="W94" i="27"/>
  <c r="A94" i="27"/>
  <c r="T149" i="27"/>
  <c r="T150" i="27" s="1"/>
  <c r="T85" i="27"/>
  <c r="T104" i="27" s="1"/>
  <c r="AH13" i="19" l="1"/>
  <c r="AK13" i="19"/>
  <c r="U13" i="19"/>
  <c r="AI13" i="19"/>
  <c r="N13" i="19"/>
  <c r="O13" i="19"/>
  <c r="X13" i="19"/>
  <c r="W13" i="19"/>
  <c r="H13" i="19"/>
  <c r="L13" i="19"/>
  <c r="I13" i="19"/>
  <c r="M13" i="19"/>
  <c r="V13" i="19"/>
  <c r="J13" i="19"/>
  <c r="K13" i="19"/>
  <c r="AJ13" i="19"/>
  <c r="R13" i="19"/>
  <c r="P13" i="19"/>
  <c r="AD13" i="19"/>
  <c r="S13" i="19"/>
  <c r="T13" i="19"/>
  <c r="AC13" i="19"/>
  <c r="D13" i="19"/>
  <c r="G13" i="19"/>
  <c r="Q13" i="19"/>
  <c r="AB13" i="19"/>
  <c r="AE13" i="19"/>
  <c r="Y13" i="19"/>
  <c r="AG13" i="19"/>
  <c r="AF13" i="19"/>
  <c r="AA13" i="19"/>
  <c r="F13" i="19"/>
  <c r="E13" i="19"/>
  <c r="Z13" i="19"/>
  <c r="G72" i="19" l="1"/>
  <c r="G63" i="19"/>
  <c r="G45" i="19"/>
  <c r="AJ72" i="19"/>
  <c r="AJ45" i="19"/>
  <c r="AJ63" i="19"/>
  <c r="K72" i="19"/>
  <c r="K63" i="19"/>
  <c r="K45" i="19"/>
  <c r="V72" i="19"/>
  <c r="V63" i="19"/>
  <c r="V45" i="19"/>
  <c r="U63" i="19"/>
  <c r="U45" i="19"/>
  <c r="U72" i="19"/>
  <c r="AA63" i="19"/>
  <c r="AA72" i="19"/>
  <c r="AA45" i="19"/>
  <c r="AC45" i="19"/>
  <c r="AC63" i="19"/>
  <c r="AC72" i="19"/>
  <c r="N72" i="19"/>
  <c r="N45" i="19"/>
  <c r="N63" i="19"/>
  <c r="S72" i="19"/>
  <c r="S63" i="19"/>
  <c r="S45" i="19"/>
  <c r="R72" i="19"/>
  <c r="R45" i="19"/>
  <c r="R63" i="19"/>
  <c r="J45" i="19"/>
  <c r="J63" i="19"/>
  <c r="J72" i="19"/>
  <c r="M45" i="19"/>
  <c r="M63" i="19"/>
  <c r="M72" i="19"/>
  <c r="AF63" i="19"/>
  <c r="AF72" i="19"/>
  <c r="AF45" i="19"/>
  <c r="L45" i="19"/>
  <c r="L72" i="19"/>
  <c r="L63" i="19"/>
  <c r="AI45" i="19"/>
  <c r="AI63" i="19"/>
  <c r="AI72" i="19"/>
  <c r="Z45" i="19"/>
  <c r="Z72" i="19"/>
  <c r="Z63" i="19"/>
  <c r="C63" i="19"/>
  <c r="C85" i="19" s="1"/>
  <c r="C104" i="19" s="1"/>
  <c r="E72" i="19"/>
  <c r="E45" i="19"/>
  <c r="E63" i="19"/>
  <c r="C72" i="19"/>
  <c r="C94" i="19" s="1"/>
  <c r="Y63" i="19"/>
  <c r="Y45" i="19"/>
  <c r="Y72" i="19"/>
  <c r="AB63" i="19"/>
  <c r="AB72" i="19"/>
  <c r="AB45" i="19"/>
  <c r="P45" i="19"/>
  <c r="P63" i="19"/>
  <c r="P72" i="19"/>
  <c r="I72" i="19"/>
  <c r="I63" i="19"/>
  <c r="I45" i="19"/>
  <c r="AH72" i="19"/>
  <c r="AH63" i="19"/>
  <c r="AH45" i="19"/>
  <c r="AG72" i="19"/>
  <c r="AG45" i="19"/>
  <c r="AG63" i="19"/>
  <c r="Q45" i="19"/>
  <c r="Q72" i="19"/>
  <c r="Q63" i="19"/>
  <c r="W45" i="19"/>
  <c r="W63" i="19"/>
  <c r="W72" i="19"/>
  <c r="O45" i="19"/>
  <c r="O63" i="19"/>
  <c r="O72" i="19"/>
  <c r="AK72" i="19"/>
  <c r="AK63" i="19"/>
  <c r="AK45" i="19"/>
  <c r="T72" i="19"/>
  <c r="T63" i="19"/>
  <c r="T45" i="19"/>
  <c r="H63" i="19"/>
  <c r="H45" i="19"/>
  <c r="H72" i="19"/>
  <c r="X45" i="19"/>
  <c r="X72" i="19"/>
  <c r="X63" i="19"/>
  <c r="F63" i="19"/>
  <c r="F72" i="19"/>
  <c r="F45" i="19"/>
  <c r="AE45" i="19"/>
  <c r="AE63" i="19"/>
  <c r="AE72" i="19"/>
  <c r="D63" i="19"/>
  <c r="D72" i="19"/>
  <c r="D45" i="19"/>
  <c r="AD63" i="19"/>
  <c r="AD72" i="19"/>
  <c r="AD45" i="19"/>
  <c r="H94" i="19" l="1"/>
  <c r="AD94" i="19"/>
  <c r="A104" i="19"/>
  <c r="Y94" i="19"/>
  <c r="X94" i="19"/>
  <c r="M94" i="19"/>
  <c r="V94" i="19"/>
  <c r="F94" i="19"/>
  <c r="Z94" i="19"/>
  <c r="AF94" i="19"/>
  <c r="R94" i="19"/>
  <c r="AJ94" i="19"/>
  <c r="S94" i="19"/>
  <c r="AB94" i="19"/>
  <c r="O94" i="19"/>
  <c r="AC94" i="19"/>
  <c r="AA94" i="19"/>
  <c r="K94" i="19"/>
  <c r="AG94" i="19"/>
  <c r="P94" i="19"/>
  <c r="M149" i="19"/>
  <c r="M150" i="19" s="1"/>
  <c r="M85" i="19"/>
  <c r="M104" i="19" s="1"/>
  <c r="N94" i="19"/>
  <c r="U149" i="19"/>
  <c r="U150" i="19" s="1"/>
  <c r="U85" i="19"/>
  <c r="U104" i="19" s="1"/>
  <c r="Q149" i="19"/>
  <c r="Q150" i="19" s="1"/>
  <c r="Q85" i="19"/>
  <c r="Q104" i="19" s="1"/>
  <c r="Y149" i="19"/>
  <c r="Y150" i="19" s="1"/>
  <c r="Y85" i="19"/>
  <c r="Y104" i="19" s="1"/>
  <c r="AC149" i="19"/>
  <c r="AC150" i="19" s="1"/>
  <c r="AC85" i="19"/>
  <c r="AC104" i="19" s="1"/>
  <c r="W149" i="19"/>
  <c r="W150" i="19" s="1"/>
  <c r="W85" i="19"/>
  <c r="W104" i="19" s="1"/>
  <c r="Z149" i="19"/>
  <c r="Z150" i="19" s="1"/>
  <c r="Z85" i="19"/>
  <c r="Z104" i="19" s="1"/>
  <c r="AI149" i="19"/>
  <c r="AI150" i="19" s="1"/>
  <c r="AI85" i="19"/>
  <c r="AI104" i="19" s="1"/>
  <c r="V149" i="19"/>
  <c r="V150" i="19" s="1"/>
  <c r="V85" i="19"/>
  <c r="V104" i="19" s="1"/>
  <c r="AE149" i="19"/>
  <c r="AE150" i="19" s="1"/>
  <c r="AE85" i="19"/>
  <c r="AE104" i="19" s="1"/>
  <c r="AD149" i="19"/>
  <c r="AD150" i="19" s="1"/>
  <c r="AD85" i="19"/>
  <c r="AD104" i="19" s="1"/>
  <c r="D94" i="19"/>
  <c r="AE94" i="19"/>
  <c r="W94" i="19"/>
  <c r="Q94" i="19"/>
  <c r="Q164" i="19" s="1"/>
  <c r="AI94" i="19"/>
  <c r="L149" i="19"/>
  <c r="L150" i="19" s="1"/>
  <c r="L85" i="19"/>
  <c r="L104" i="19" s="1"/>
  <c r="J149" i="19"/>
  <c r="J150" i="19" s="1"/>
  <c r="J85" i="19"/>
  <c r="J104" i="19" s="1"/>
  <c r="K149" i="19"/>
  <c r="K150" i="19" s="1"/>
  <c r="K85" i="19"/>
  <c r="K104" i="19" s="1"/>
  <c r="T94" i="19"/>
  <c r="AK94" i="19"/>
  <c r="I94" i="19"/>
  <c r="J94" i="19"/>
  <c r="J164" i="19" s="1"/>
  <c r="S149" i="19"/>
  <c r="S150" i="19" s="1"/>
  <c r="S85" i="19"/>
  <c r="S104" i="19" s="1"/>
  <c r="AA149" i="19"/>
  <c r="AA150" i="19" s="1"/>
  <c r="AA85" i="19"/>
  <c r="AA104" i="19" s="1"/>
  <c r="D149" i="19"/>
  <c r="D150" i="19" s="1"/>
  <c r="D85" i="19"/>
  <c r="D104" i="19" s="1"/>
  <c r="H149" i="19"/>
  <c r="H150" i="19" s="1"/>
  <c r="H85" i="19"/>
  <c r="H104" i="19" s="1"/>
  <c r="T149" i="19"/>
  <c r="T150" i="19" s="1"/>
  <c r="T85" i="19"/>
  <c r="T104" i="19" s="1"/>
  <c r="AK149" i="19"/>
  <c r="AK150" i="19" s="1"/>
  <c r="AK85" i="19"/>
  <c r="AK104" i="19" s="1"/>
  <c r="AH94" i="19"/>
  <c r="I149" i="19"/>
  <c r="I150" i="19" s="1"/>
  <c r="I85" i="19"/>
  <c r="I104" i="19" s="1"/>
  <c r="C164" i="19"/>
  <c r="A94" i="19"/>
  <c r="L94" i="19"/>
  <c r="R149" i="19"/>
  <c r="R150" i="19" s="1"/>
  <c r="R85" i="19"/>
  <c r="R104" i="19" s="1"/>
  <c r="AJ149" i="19"/>
  <c r="AJ150" i="19" s="1"/>
  <c r="AJ85" i="19"/>
  <c r="AJ104" i="19" s="1"/>
  <c r="F149" i="19"/>
  <c r="F150" i="19" s="1"/>
  <c r="F85" i="19"/>
  <c r="F104" i="19" s="1"/>
  <c r="O149" i="19"/>
  <c r="O150" i="19" s="1"/>
  <c r="O85" i="19"/>
  <c r="O104" i="19" s="1"/>
  <c r="AH149" i="19"/>
  <c r="AH150" i="19" s="1"/>
  <c r="AH85" i="19"/>
  <c r="AH104" i="19" s="1"/>
  <c r="AB149" i="19"/>
  <c r="AB150" i="19" s="1"/>
  <c r="AB85" i="19"/>
  <c r="AB104" i="19" s="1"/>
  <c r="E149" i="19"/>
  <c r="E150" i="19" s="1"/>
  <c r="E85" i="19"/>
  <c r="E104" i="19" s="1"/>
  <c r="AF149" i="19"/>
  <c r="AF150" i="19" s="1"/>
  <c r="AF85" i="19"/>
  <c r="AF104" i="19" s="1"/>
  <c r="G94" i="19"/>
  <c r="X149" i="19"/>
  <c r="X150" i="19" s="1"/>
  <c r="X85" i="19"/>
  <c r="X104" i="19" s="1"/>
  <c r="AG149" i="19"/>
  <c r="AG150" i="19" s="1"/>
  <c r="AG85" i="19"/>
  <c r="AG104" i="19" s="1"/>
  <c r="P149" i="19"/>
  <c r="P150" i="19" s="1"/>
  <c r="P85" i="19"/>
  <c r="P104" i="19" s="1"/>
  <c r="E94" i="19"/>
  <c r="N149" i="19"/>
  <c r="N150" i="19" s="1"/>
  <c r="N85" i="19"/>
  <c r="N104" i="19" s="1"/>
  <c r="U94" i="19"/>
  <c r="G149" i="19"/>
  <c r="G150" i="19" s="1"/>
  <c r="G85" i="19"/>
  <c r="G104" i="19" s="1"/>
  <c r="E164" i="19" l="1"/>
  <c r="U164" i="19"/>
  <c r="AI164" i="19"/>
  <c r="W164" i="19"/>
  <c r="Z164" i="19"/>
  <c r="AJ164" i="19"/>
  <c r="O164" i="19"/>
  <c r="R164" i="19"/>
  <c r="AE164" i="19"/>
  <c r="AC164" i="19"/>
  <c r="H164" i="19"/>
  <c r="I164" i="19"/>
  <c r="V164" i="19"/>
  <c r="P164" i="19"/>
  <c r="AK164" i="19"/>
  <c r="S164" i="19"/>
  <c r="M164" i="19"/>
  <c r="K164" i="19"/>
  <c r="AA164" i="19"/>
  <c r="D164" i="19"/>
  <c r="L164" i="19"/>
  <c r="AD164" i="19"/>
  <c r="N164" i="19"/>
  <c r="AH164" i="19"/>
  <c r="AF164" i="19"/>
  <c r="T164" i="19"/>
  <c r="AB164" i="19"/>
  <c r="Y164" i="19"/>
  <c r="AG164" i="19"/>
  <c r="G164" i="19"/>
  <c r="F164" i="19"/>
  <c r="X164" i="19"/>
  <c r="D13" i="26" l="1"/>
  <c r="D45" i="26" l="1"/>
  <c r="E13" i="26" l="1"/>
  <c r="C63" i="26" l="1"/>
  <c r="C85" i="26" s="1"/>
  <c r="C104" i="26" s="1"/>
  <c r="C72" i="26"/>
  <c r="C94" i="26" s="1"/>
  <c r="C171" i="26" s="1"/>
  <c r="E45" i="26"/>
  <c r="E72" i="26"/>
  <c r="E63" i="26"/>
  <c r="E85" i="26" s="1"/>
  <c r="D63" i="26"/>
  <c r="D85" i="26" s="1"/>
  <c r="D72" i="26"/>
  <c r="D94" i="26" s="1"/>
  <c r="D171" i="26" s="1"/>
  <c r="F13" i="26"/>
  <c r="A94" i="26" l="1"/>
  <c r="D104" i="26"/>
  <c r="D152" i="26"/>
  <c r="D153" i="26" s="1"/>
  <c r="E104" i="26"/>
  <c r="E152" i="26"/>
  <c r="E153" i="26" s="1"/>
  <c r="E94" i="26"/>
  <c r="E171" i="26" s="1"/>
  <c r="F45" i="26"/>
  <c r="F63" i="26"/>
  <c r="F85" i="26" s="1"/>
  <c r="F72" i="26"/>
  <c r="G13" i="26"/>
  <c r="A104" i="26"/>
  <c r="G72" i="26" l="1"/>
  <c r="G45" i="26"/>
  <c r="G63" i="26"/>
  <c r="G85" i="26" s="1"/>
  <c r="F104" i="26"/>
  <c r="F152" i="26"/>
  <c r="F153" i="26" s="1"/>
  <c r="F94" i="26"/>
  <c r="F171" i="26" s="1"/>
  <c r="H13" i="26"/>
  <c r="G94" i="26" l="1"/>
  <c r="G171" i="26" s="1"/>
  <c r="G104" i="26"/>
  <c r="G152" i="26"/>
  <c r="G153" i="26" s="1"/>
  <c r="H63" i="26"/>
  <c r="H85" i="26" s="1"/>
  <c r="H72" i="26"/>
  <c r="H45" i="26"/>
  <c r="I13" i="26"/>
  <c r="H94" i="26" l="1"/>
  <c r="H171" i="26" s="1"/>
  <c r="I45" i="26"/>
  <c r="I63" i="26"/>
  <c r="I85" i="26" s="1"/>
  <c r="I72" i="26"/>
  <c r="H104" i="26"/>
  <c r="H152" i="26"/>
  <c r="H153" i="26" s="1"/>
  <c r="J13" i="26"/>
  <c r="J72" i="26" l="1"/>
  <c r="J45" i="26"/>
  <c r="J63" i="26"/>
  <c r="J85" i="26" s="1"/>
  <c r="K13" i="26"/>
  <c r="I104" i="26"/>
  <c r="I152" i="26"/>
  <c r="I153" i="26" s="1"/>
  <c r="I94" i="26"/>
  <c r="I171" i="26" s="1"/>
  <c r="J94" i="26" l="1"/>
  <c r="J171" i="26" s="1"/>
  <c r="K72" i="26"/>
  <c r="K63" i="26"/>
  <c r="K85" i="26" s="1"/>
  <c r="K45" i="26"/>
  <c r="J104" i="26"/>
  <c r="J152" i="26"/>
  <c r="J153" i="26" s="1"/>
  <c r="L13" i="26"/>
  <c r="K94" i="26" l="1"/>
  <c r="K171" i="26" s="1"/>
  <c r="M13" i="26"/>
  <c r="L63" i="26"/>
  <c r="L85" i="26" s="1"/>
  <c r="L72" i="26"/>
  <c r="L45" i="26"/>
  <c r="K104" i="26"/>
  <c r="K152" i="26"/>
  <c r="K153" i="26" s="1"/>
  <c r="N13" i="26" l="1"/>
  <c r="L104" i="26"/>
  <c r="L152" i="26"/>
  <c r="L153" i="26" s="1"/>
  <c r="L94" i="26"/>
  <c r="L171" i="26" s="1"/>
  <c r="M45" i="26"/>
  <c r="M63" i="26"/>
  <c r="M85" i="26" s="1"/>
  <c r="M72" i="26"/>
  <c r="O13" i="26" l="1"/>
  <c r="M104" i="26"/>
  <c r="M152" i="26"/>
  <c r="M153" i="26" s="1"/>
  <c r="M94" i="26"/>
  <c r="M171" i="26" s="1"/>
  <c r="N72" i="26"/>
  <c r="N45" i="26"/>
  <c r="N63" i="26"/>
  <c r="N85" i="26" s="1"/>
  <c r="N94" i="26" l="1"/>
  <c r="N171" i="26" s="1"/>
  <c r="O72" i="26"/>
  <c r="O63" i="26"/>
  <c r="O85" i="26" s="1"/>
  <c r="O45" i="26"/>
  <c r="N104" i="26"/>
  <c r="N152" i="26"/>
  <c r="N153" i="26" s="1"/>
  <c r="P13" i="26"/>
  <c r="O94" i="26" l="1"/>
  <c r="O171" i="26" s="1"/>
  <c r="O104" i="26"/>
  <c r="O152" i="26"/>
  <c r="O153" i="26" s="1"/>
  <c r="P45" i="26"/>
  <c r="P63" i="26"/>
  <c r="P85" i="26" s="1"/>
  <c r="P72" i="26"/>
  <c r="Q13" i="26"/>
  <c r="P104" i="26" l="1"/>
  <c r="P152" i="26"/>
  <c r="P153" i="26" s="1"/>
  <c r="P94" i="26"/>
  <c r="P171" i="26" s="1"/>
  <c r="Q45" i="26"/>
  <c r="Q63" i="26"/>
  <c r="Q85" i="26" s="1"/>
  <c r="Q72" i="26"/>
  <c r="R13" i="26"/>
  <c r="Q104" i="26" l="1"/>
  <c r="Q152" i="26"/>
  <c r="Q153" i="26" s="1"/>
  <c r="R63" i="26"/>
  <c r="R85" i="26" s="1"/>
  <c r="R45" i="26"/>
  <c r="R72" i="26"/>
  <c r="Q94" i="26"/>
  <c r="Q171" i="26" s="1"/>
  <c r="S13" i="26"/>
  <c r="S72" i="26" l="1"/>
  <c r="S45" i="26"/>
  <c r="S63" i="26"/>
  <c r="S85" i="26" s="1"/>
  <c r="R94" i="26"/>
  <c r="R171" i="26" s="1"/>
  <c r="T13" i="26"/>
  <c r="R104" i="26"/>
  <c r="R152" i="26"/>
  <c r="R153" i="26" s="1"/>
  <c r="S94" i="26" l="1"/>
  <c r="S171" i="26" s="1"/>
  <c r="T45" i="26"/>
  <c r="T72" i="26"/>
  <c r="T63" i="26"/>
  <c r="T85" i="26" s="1"/>
  <c r="S104" i="26"/>
  <c r="S152" i="26"/>
  <c r="S153" i="26" s="1"/>
  <c r="U13" i="26"/>
  <c r="U45" i="26" l="1"/>
  <c r="U63" i="26"/>
  <c r="U85" i="26" s="1"/>
  <c r="U72" i="26"/>
  <c r="V13" i="26"/>
  <c r="T104" i="26"/>
  <c r="T152" i="26"/>
  <c r="T153" i="26" s="1"/>
  <c r="T94" i="26"/>
  <c r="T171" i="26" s="1"/>
  <c r="V63" i="26" l="1"/>
  <c r="V85" i="26" s="1"/>
  <c r="V45" i="26"/>
  <c r="V72" i="26"/>
  <c r="W13" i="26"/>
  <c r="U104" i="26"/>
  <c r="U152" i="26"/>
  <c r="U153" i="26" s="1"/>
  <c r="U94" i="26"/>
  <c r="U171" i="26" s="1"/>
  <c r="V94" i="26" l="1"/>
  <c r="V171" i="26" s="1"/>
  <c r="W72" i="26"/>
  <c r="W63" i="26"/>
  <c r="W85" i="26" s="1"/>
  <c r="W45" i="26"/>
  <c r="W94" i="26" s="1"/>
  <c r="V104" i="26"/>
  <c r="V152" i="26"/>
  <c r="V153" i="26" s="1"/>
  <c r="X13" i="26"/>
  <c r="W171" i="26" l="1"/>
  <c r="W104" i="26"/>
  <c r="W152" i="26"/>
  <c r="W153" i="26" s="1"/>
  <c r="Y13" i="26"/>
  <c r="X72" i="26"/>
  <c r="X45" i="26"/>
  <c r="X63" i="26"/>
  <c r="X85" i="26" s="1"/>
  <c r="X94" i="26" l="1"/>
  <c r="X171" i="26" s="1"/>
  <c r="Z13" i="26"/>
  <c r="Y63" i="26"/>
  <c r="Y85" i="26" s="1"/>
  <c r="Y72" i="26"/>
  <c r="Y45" i="26"/>
  <c r="X104" i="26"/>
  <c r="X152" i="26"/>
  <c r="X153" i="26" s="1"/>
  <c r="Y94" i="26" l="1"/>
  <c r="Y171" i="26" s="1"/>
  <c r="AA13" i="26"/>
  <c r="Y104" i="26"/>
  <c r="Y152" i="26"/>
  <c r="Y153" i="26" s="1"/>
  <c r="Z63" i="26"/>
  <c r="Z85" i="26" s="1"/>
  <c r="Z72" i="26"/>
  <c r="Z45" i="26"/>
  <c r="Z94" i="26" l="1"/>
  <c r="Z171" i="26" s="1"/>
  <c r="AB13" i="26"/>
  <c r="AA63" i="26"/>
  <c r="AA85" i="26" s="1"/>
  <c r="AA45" i="26"/>
  <c r="AA72" i="26"/>
  <c r="Z104" i="26"/>
  <c r="Z152" i="26"/>
  <c r="Z153" i="26" s="1"/>
  <c r="AA94" i="26" l="1"/>
  <c r="AA171" i="26" s="1"/>
  <c r="AA104" i="26"/>
  <c r="AA152" i="26"/>
  <c r="AA153" i="26" s="1"/>
  <c r="AC13" i="26"/>
  <c r="AB45" i="26"/>
  <c r="AB63" i="26"/>
  <c r="AB85" i="26" s="1"/>
  <c r="AB72" i="26"/>
  <c r="AC72" i="26" l="1"/>
  <c r="AC63" i="26"/>
  <c r="AC85" i="26" s="1"/>
  <c r="AC45" i="26"/>
  <c r="AD13" i="26"/>
  <c r="AB104" i="26"/>
  <c r="AB152" i="26"/>
  <c r="AB153" i="26" s="1"/>
  <c r="AB94" i="26"/>
  <c r="AB171" i="26" s="1"/>
  <c r="AC94" i="26" l="1"/>
  <c r="AC171" i="26" s="1"/>
  <c r="AE13" i="26"/>
  <c r="AD72" i="26"/>
  <c r="AD45" i="26"/>
  <c r="AD63" i="26"/>
  <c r="AD85" i="26" s="1"/>
  <c r="AC104" i="26"/>
  <c r="AC152" i="26"/>
  <c r="AC153" i="26" s="1"/>
  <c r="AD94" i="26" l="1"/>
  <c r="AD171" i="26" s="1"/>
  <c r="AE45" i="26"/>
  <c r="AE63" i="26"/>
  <c r="AE85" i="26" s="1"/>
  <c r="AE72" i="26"/>
  <c r="AD104" i="26"/>
  <c r="AD152" i="26"/>
  <c r="AD153" i="26" s="1"/>
  <c r="AF13" i="26"/>
  <c r="AF63" i="26" l="1"/>
  <c r="AF85" i="26" s="1"/>
  <c r="AF72" i="26"/>
  <c r="AF45" i="26"/>
  <c r="AE104" i="26"/>
  <c r="AE152" i="26"/>
  <c r="AE153" i="26" s="1"/>
  <c r="AE94" i="26"/>
  <c r="AE171" i="26" s="1"/>
  <c r="AG13" i="26"/>
  <c r="AF94" i="26" l="1"/>
  <c r="AF171" i="26" s="1"/>
  <c r="AH13" i="26"/>
  <c r="AG63" i="26"/>
  <c r="AG85" i="26" s="1"/>
  <c r="AG72" i="26"/>
  <c r="AG45" i="26"/>
  <c r="AF104" i="26"/>
  <c r="AF152" i="26"/>
  <c r="AF153" i="26" s="1"/>
  <c r="AG94" i="26" l="1"/>
  <c r="AG171" i="26" s="1"/>
  <c r="AG104" i="26"/>
  <c r="AG152" i="26"/>
  <c r="AG153" i="26" s="1"/>
  <c r="AH72" i="26"/>
  <c r="AH45" i="26"/>
  <c r="AH63" i="26"/>
  <c r="AH85" i="26" s="1"/>
  <c r="AI13" i="26"/>
  <c r="AH94" i="26" l="1"/>
  <c r="AH171" i="26" s="1"/>
  <c r="AI63" i="26"/>
  <c r="AI85" i="26" s="1"/>
  <c r="AI45" i="26"/>
  <c r="AI72" i="26"/>
  <c r="AK13" i="26"/>
  <c r="AH104" i="26"/>
  <c r="AH152" i="26"/>
  <c r="AH153" i="26" s="1"/>
  <c r="AJ13" i="26"/>
  <c r="AI94" i="26" l="1"/>
  <c r="AI171" i="26" s="1"/>
  <c r="AK72" i="26"/>
  <c r="AK45" i="26"/>
  <c r="AK63" i="26"/>
  <c r="AK85" i="26" s="1"/>
  <c r="AJ45" i="26"/>
  <c r="AJ72" i="26"/>
  <c r="AJ63" i="26"/>
  <c r="AJ85" i="26" s="1"/>
  <c r="AI104" i="26"/>
  <c r="AI152" i="26"/>
  <c r="AI153" i="26" s="1"/>
  <c r="AK94" i="26" l="1"/>
  <c r="AK171" i="26" s="1"/>
  <c r="AJ94" i="26"/>
  <c r="AJ171" i="26" s="1"/>
  <c r="AJ104" i="26"/>
  <c r="AJ152" i="26"/>
  <c r="AJ153" i="26" s="1"/>
  <c r="AK104" i="26"/>
  <c r="AK152" i="26"/>
  <c r="AK153" i="26" s="1"/>
  <c r="D151" i="9" l="1"/>
  <c r="AG151" i="9"/>
  <c r="W151" i="9"/>
  <c r="AA151" i="9"/>
  <c r="H165" i="9"/>
  <c r="R172" i="9"/>
  <c r="AD165" i="9"/>
  <c r="W158" i="9"/>
  <c r="AB165" i="9"/>
  <c r="W172" i="9"/>
  <c r="X151" i="9"/>
  <c r="R158" i="9"/>
  <c r="J172" i="9"/>
  <c r="X172" i="9"/>
  <c r="S165" i="9"/>
  <c r="AA172" i="9"/>
  <c r="T158" i="9"/>
  <c r="Z158" i="9"/>
  <c r="AH165" i="9"/>
  <c r="N165" i="9"/>
  <c r="AF172" i="9"/>
  <c r="AE151" i="9"/>
  <c r="H158" i="9"/>
  <c r="R165" i="9"/>
  <c r="P151" i="9"/>
  <c r="U151" i="9"/>
  <c r="M172" i="9"/>
  <c r="W165" i="9"/>
  <c r="AF165" i="9"/>
  <c r="S158" i="9"/>
  <c r="U165" i="9"/>
  <c r="P165" i="9"/>
  <c r="Z165" i="9"/>
  <c r="E158" i="9"/>
  <c r="O165" i="9"/>
  <c r="T165" i="9"/>
  <c r="L165" i="9"/>
  <c r="P158" i="9"/>
  <c r="V158" i="9"/>
  <c r="H151" i="9"/>
  <c r="AF151" i="9"/>
  <c r="AB172" i="9"/>
  <c r="F158" i="9"/>
  <c r="J165" i="9"/>
  <c r="N158" i="9"/>
  <c r="D172" i="9"/>
  <c r="Y158" i="9"/>
  <c r="M165" i="9"/>
  <c r="D158" i="9"/>
  <c r="AE165" i="9"/>
  <c r="F172" i="9"/>
  <c r="K151" i="9"/>
  <c r="M158" i="9"/>
  <c r="AD172" i="9"/>
  <c r="G165" i="9"/>
  <c r="Q151" i="9"/>
  <c r="K165" i="9"/>
  <c r="M151" i="9"/>
  <c r="T151" i="9"/>
  <c r="X165" i="9"/>
  <c r="E151" i="9"/>
  <c r="AD158" i="9"/>
  <c r="O158" i="9"/>
  <c r="X158" i="9"/>
  <c r="AG172" i="9"/>
  <c r="V165" i="9"/>
  <c r="L158" i="9"/>
  <c r="J151" i="9"/>
  <c r="K158" i="9"/>
  <c r="O151" i="9"/>
  <c r="T172" i="9"/>
  <c r="AG158" i="9"/>
  <c r="E165" i="9"/>
  <c r="AH158" i="9"/>
  <c r="I151" i="9"/>
  <c r="AE172" i="9"/>
  <c r="I172" i="9"/>
  <c r="U172" i="9"/>
  <c r="R151" i="9"/>
  <c r="O172" i="9"/>
  <c r="Q172" i="9"/>
  <c r="V151" i="9"/>
  <c r="D165" i="9"/>
  <c r="I165" i="9"/>
  <c r="AH172" i="9"/>
  <c r="E172" i="9"/>
  <c r="P172" i="9"/>
  <c r="U158" i="9"/>
  <c r="AD151" i="9"/>
  <c r="Y151" i="9"/>
  <c r="AG165" i="9"/>
  <c r="G151" i="9"/>
  <c r="G172" i="9"/>
  <c r="AC158" i="9"/>
  <c r="AE158" i="9"/>
  <c r="K172" i="9"/>
  <c r="G158" i="9"/>
  <c r="AF158" i="9"/>
  <c r="V172" i="9"/>
  <c r="Q158" i="9"/>
  <c r="Q165" i="9"/>
  <c r="J158" i="9"/>
  <c r="Z151" i="9"/>
  <c r="F165" i="9"/>
  <c r="AB151" i="9"/>
  <c r="S172" i="9"/>
  <c r="AA158" i="9"/>
  <c r="AC151" i="9"/>
  <c r="N151" i="9"/>
  <c r="AC165" i="9"/>
  <c r="I158" i="9"/>
  <c r="AH151" i="9"/>
  <c r="Y165" i="9"/>
  <c r="F151" i="9"/>
  <c r="Y172" i="9"/>
  <c r="Z172" i="9"/>
  <c r="L151" i="9"/>
  <c r="H172" i="9"/>
  <c r="AA165" i="9"/>
  <c r="S151" i="9"/>
  <c r="L172" i="9"/>
  <c r="N172" i="9"/>
  <c r="AB158" i="9"/>
  <c r="AC172" i="9"/>
  <c r="D152" i="9" l="1"/>
  <c r="AG159" i="9"/>
  <c r="V166" i="9"/>
  <c r="V159" i="9"/>
  <c r="V152" i="9"/>
  <c r="H152" i="9"/>
  <c r="M166" i="9"/>
  <c r="F173" i="9"/>
  <c r="F159" i="9"/>
  <c r="AC152" i="9"/>
  <c r="U152" i="9"/>
  <c r="I173" i="9"/>
  <c r="T173" i="9"/>
  <c r="T166" i="9"/>
  <c r="T159" i="9"/>
  <c r="H159" i="9"/>
  <c r="K152" i="9"/>
  <c r="AA152" i="9"/>
  <c r="I159" i="9"/>
  <c r="AC173" i="9"/>
  <c r="Z152" i="9"/>
  <c r="S159" i="9"/>
  <c r="P152" i="9"/>
  <c r="U159" i="9"/>
  <c r="J173" i="9"/>
  <c r="J166" i="9"/>
  <c r="J159" i="9"/>
  <c r="P166" i="9"/>
  <c r="AH159" i="9"/>
  <c r="G173" i="9"/>
  <c r="X159" i="9"/>
  <c r="X152" i="9"/>
  <c r="Y173" i="9"/>
  <c r="G166" i="9"/>
  <c r="W166" i="9"/>
  <c r="E173" i="9"/>
  <c r="AE173" i="9"/>
  <c r="AC159" i="9"/>
  <c r="D159" i="9"/>
  <c r="AD159" i="9"/>
  <c r="N166" i="9"/>
  <c r="N159" i="9"/>
  <c r="N152" i="9"/>
  <c r="W152" i="9"/>
  <c r="P159" i="9"/>
  <c r="AD152" i="9"/>
  <c r="K173" i="9"/>
  <c r="K166" i="9"/>
  <c r="K159" i="9"/>
  <c r="U166" i="9"/>
  <c r="Y159" i="9"/>
  <c r="H173" i="9"/>
  <c r="Q166" i="9"/>
  <c r="R152" i="9"/>
  <c r="F166" i="9"/>
  <c r="AF173" i="9"/>
  <c r="AG152" i="9"/>
  <c r="AH152" i="9"/>
  <c r="I166" i="9"/>
  <c r="O159" i="9"/>
  <c r="O152" i="9"/>
  <c r="AG173" i="9"/>
  <c r="AG166" i="9"/>
  <c r="L159" i="9"/>
  <c r="AH173" i="9"/>
  <c r="U173" i="9"/>
  <c r="E166" i="9"/>
  <c r="E159" i="9"/>
  <c r="E152" i="9"/>
  <c r="Y166" i="9"/>
  <c r="AD173" i="9"/>
  <c r="M159" i="9"/>
  <c r="W173" i="9"/>
  <c r="J152" i="9"/>
  <c r="F152" i="9"/>
  <c r="L166" i="9"/>
  <c r="V173" i="9"/>
  <c r="D166" i="9"/>
  <c r="M152" i="9"/>
  <c r="S152" i="9"/>
  <c r="Q159" i="9"/>
  <c r="I152" i="9"/>
  <c r="S166" i="9"/>
  <c r="T152" i="9"/>
  <c r="H166" i="9"/>
  <c r="Z166" i="9"/>
  <c r="AA173" i="9"/>
  <c r="AA166" i="9"/>
  <c r="AA159" i="9"/>
  <c r="S173" i="9"/>
  <c r="O173" i="9"/>
  <c r="Q152" i="9"/>
  <c r="X173" i="9"/>
  <c r="X166" i="9"/>
  <c r="G159" i="9"/>
  <c r="G152" i="9"/>
  <c r="Q173" i="9"/>
  <c r="Z159" i="9"/>
  <c r="O166" i="9"/>
  <c r="AE166" i="9"/>
  <c r="M173" i="9"/>
  <c r="N173" i="9"/>
  <c r="L173" i="9"/>
  <c r="D173" i="9"/>
  <c r="AD166" i="9"/>
  <c r="AE159" i="9"/>
  <c r="AE152" i="9"/>
  <c r="W159" i="9"/>
  <c r="Z173" i="9"/>
  <c r="AB173" i="9"/>
  <c r="AB166" i="9"/>
  <c r="AB159" i="9"/>
  <c r="AB152" i="9"/>
  <c r="L152" i="9"/>
  <c r="R173" i="9"/>
  <c r="R166" i="9"/>
  <c r="R159" i="9"/>
  <c r="Y152" i="9"/>
  <c r="AF166" i="9"/>
  <c r="AF159" i="9"/>
  <c r="AF152" i="9"/>
  <c r="P173" i="9"/>
  <c r="AC166" i="9"/>
  <c r="AH166" i="9"/>
  <c r="K153" i="9" l="1"/>
  <c r="G167" i="9"/>
  <c r="AB153" i="9"/>
  <c r="X167" i="9"/>
  <c r="D174" i="9"/>
  <c r="AG167" i="9"/>
  <c r="AD167" i="9"/>
  <c r="L160" i="9"/>
  <c r="H174" i="9"/>
  <c r="L174" i="9"/>
  <c r="M160" i="9"/>
  <c r="I174" i="9"/>
  <c r="H153" i="9"/>
  <c r="D167" i="9"/>
  <c r="AH174" i="9"/>
  <c r="E167" i="9"/>
  <c r="X160" i="9"/>
  <c r="N167" i="9"/>
  <c r="S174" i="9"/>
  <c r="S153" i="9"/>
  <c r="O167" i="9"/>
  <c r="AF167" i="9"/>
  <c r="K160" i="9"/>
  <c r="G174" i="9"/>
  <c r="T160" i="9"/>
  <c r="P174" i="9"/>
  <c r="AG153" i="9"/>
  <c r="U160" i="9"/>
  <c r="Q174" i="9"/>
  <c r="Q153" i="9"/>
  <c r="R153" i="9"/>
  <c r="P153" i="9"/>
  <c r="L167" i="9"/>
  <c r="M167" i="9"/>
  <c r="I153" i="9"/>
  <c r="AA153" i="9"/>
  <c r="W167" i="9"/>
  <c r="J160" i="9"/>
  <c r="F174" i="9"/>
  <c r="S160" i="9"/>
  <c r="O174" i="9"/>
  <c r="Y153" i="9"/>
  <c r="AB160" i="9"/>
  <c r="X174" i="9"/>
  <c r="AC167" i="9"/>
  <c r="AC160" i="9"/>
  <c r="Y174" i="9"/>
  <c r="O160" i="9"/>
  <c r="P160" i="9"/>
  <c r="X153" i="9"/>
  <c r="T167" i="9"/>
  <c r="K174" i="9"/>
  <c r="AB174" i="9"/>
  <c r="AF153" i="9"/>
  <c r="W160" i="9"/>
  <c r="AE167" i="9"/>
  <c r="R160" i="9"/>
  <c r="N174" i="9"/>
  <c r="G160" i="9"/>
  <c r="AA160" i="9"/>
  <c r="W174" i="9"/>
  <c r="F153" i="9"/>
  <c r="AF174" i="9"/>
  <c r="G153" i="9"/>
  <c r="AG174" i="9"/>
  <c r="AE160" i="9"/>
  <c r="V167" i="9"/>
  <c r="AB167" i="9"/>
  <c r="H160" i="9"/>
  <c r="I160" i="9"/>
  <c r="E174" i="9"/>
  <c r="Z160" i="9"/>
  <c r="V174" i="9"/>
  <c r="AA174" i="9"/>
  <c r="E153" i="9"/>
  <c r="AE174" i="9"/>
  <c r="N153" i="9"/>
  <c r="J167" i="9"/>
  <c r="O153" i="9"/>
  <c r="K167" i="9"/>
  <c r="U167" i="9"/>
  <c r="T174" i="9"/>
  <c r="F160" i="9"/>
  <c r="J174" i="9"/>
  <c r="AA167" i="9"/>
  <c r="Q160" i="9"/>
  <c r="M174" i="9"/>
  <c r="D153" i="9"/>
  <c r="AH160" i="9"/>
  <c r="AD174" i="9"/>
  <c r="M153" i="9"/>
  <c r="I167" i="9"/>
  <c r="V153" i="9"/>
  <c r="R167" i="9"/>
  <c r="W153" i="9"/>
  <c r="S167" i="9"/>
  <c r="N160" i="9"/>
  <c r="V160" i="9"/>
  <c r="Z174" i="9"/>
  <c r="Y160" i="9"/>
  <c r="U174" i="9"/>
  <c r="L153" i="9"/>
  <c r="H167" i="9"/>
  <c r="J153" i="9"/>
  <c r="U153" i="9"/>
  <c r="Q167" i="9"/>
  <c r="AD153" i="9"/>
  <c r="Z167" i="9"/>
  <c r="Z153" i="9"/>
  <c r="AE153" i="9"/>
  <c r="R174" i="9"/>
  <c r="AG160" i="9"/>
  <c r="AC174" i="9"/>
  <c r="T153" i="9"/>
  <c r="P167" i="9"/>
  <c r="AF160" i="9"/>
  <c r="AC153" i="9"/>
  <c r="Y167" i="9"/>
  <c r="AH153" i="9"/>
  <c r="D160" i="9"/>
  <c r="AH167" i="9"/>
  <c r="F167" i="9"/>
  <c r="E160" i="9"/>
  <c r="AD160" i="9"/>
  <c r="O12" i="24" l="1"/>
  <c r="F11" i="24"/>
  <c r="AI11" i="24"/>
  <c r="J11" i="24"/>
  <c r="AD11" i="24"/>
  <c r="U11" i="24"/>
  <c r="F12" i="24"/>
  <c r="I11" i="24"/>
  <c r="Z11" i="24"/>
  <c r="K12" i="24"/>
  <c r="AE11" i="24"/>
  <c r="N12" i="24"/>
  <c r="T12" i="24"/>
  <c r="AD12" i="24"/>
  <c r="AB12" i="24"/>
  <c r="J12" i="24"/>
  <c r="R11" i="24"/>
  <c r="AI12" i="24"/>
  <c r="AA11" i="24"/>
  <c r="P11" i="24"/>
  <c r="G11" i="24"/>
  <c r="AH12" i="24"/>
  <c r="AF11" i="24"/>
  <c r="AH11" i="24"/>
  <c r="G12" i="24"/>
  <c r="K11" i="24"/>
  <c r="L11" i="24"/>
  <c r="AK11" i="24"/>
  <c r="AC12" i="24"/>
  <c r="AJ11" i="24"/>
  <c r="H11" i="24"/>
  <c r="V12" i="24"/>
  <c r="AB11" i="24"/>
  <c r="AE12" i="24"/>
  <c r="AG12" i="24"/>
  <c r="W12" i="24"/>
  <c r="Y12" i="24"/>
  <c r="P12" i="24"/>
  <c r="AK12" i="24"/>
  <c r="AG11" i="24"/>
  <c r="X12" i="24"/>
  <c r="M12" i="24"/>
  <c r="D12" i="24"/>
  <c r="E11" i="24"/>
  <c r="L12" i="24"/>
  <c r="AA12" i="24"/>
  <c r="N11" i="24"/>
  <c r="S12" i="24"/>
  <c r="Y11" i="24"/>
  <c r="O11" i="24"/>
  <c r="AJ12" i="24"/>
  <c r="H12" i="24"/>
  <c r="R12" i="24"/>
  <c r="Z12" i="24"/>
  <c r="V11" i="24"/>
  <c r="Q12" i="24"/>
  <c r="I12" i="24"/>
  <c r="S11" i="24"/>
  <c r="Q11" i="24"/>
  <c r="W11" i="24"/>
  <c r="E12" i="24"/>
  <c r="T11" i="24"/>
  <c r="D11" i="24"/>
  <c r="U12" i="24"/>
  <c r="X11" i="24"/>
  <c r="M11" i="24"/>
  <c r="AC11" i="24"/>
  <c r="AF12" i="24"/>
  <c r="M7" i="24" l="1"/>
  <c r="M11" i="9"/>
  <c r="L29" i="9"/>
  <c r="L9" i="24"/>
  <c r="X44" i="24"/>
  <c r="X62" i="24"/>
  <c r="X84" i="24" s="1"/>
  <c r="X103" i="24" s="1"/>
  <c r="X71" i="24"/>
  <c r="U62" i="24"/>
  <c r="U84" i="24" s="1"/>
  <c r="U103" i="24" s="1"/>
  <c r="U44" i="24"/>
  <c r="U71" i="24"/>
  <c r="V38" i="9"/>
  <c r="V10" i="24"/>
  <c r="I44" i="24"/>
  <c r="I62" i="24"/>
  <c r="I84" i="24" s="1"/>
  <c r="I103" i="24" s="1"/>
  <c r="I71" i="24"/>
  <c r="P20" i="9"/>
  <c r="P8" i="24"/>
  <c r="Q29" i="9"/>
  <c r="Q9" i="24"/>
  <c r="D11" i="9"/>
  <c r="D7" i="24"/>
  <c r="AA8" i="24"/>
  <c r="AA20" i="9"/>
  <c r="F10" i="24"/>
  <c r="F38" i="9"/>
  <c r="K11" i="9"/>
  <c r="K7" i="24"/>
  <c r="AD29" i="9"/>
  <c r="AD9" i="24"/>
  <c r="Y10" i="24"/>
  <c r="Y38" i="9"/>
  <c r="C61" i="24"/>
  <c r="C83" i="24" s="1"/>
  <c r="C102" i="24" s="1"/>
  <c r="C70" i="24"/>
  <c r="C92" i="24" s="1"/>
  <c r="E70" i="24"/>
  <c r="E61" i="24"/>
  <c r="E83" i="24" s="1"/>
  <c r="E102" i="24" s="1"/>
  <c r="E43" i="24"/>
  <c r="E10" i="24"/>
  <c r="E38" i="9"/>
  <c r="J10" i="24"/>
  <c r="J38" i="9"/>
  <c r="AJ61" i="24"/>
  <c r="AJ83" i="24" s="1"/>
  <c r="AJ102" i="24" s="1"/>
  <c r="AJ43" i="24"/>
  <c r="AJ70" i="24"/>
  <c r="S7" i="24"/>
  <c r="S11" i="9"/>
  <c r="U8" i="24"/>
  <c r="U20" i="9"/>
  <c r="AJ7" i="24"/>
  <c r="AJ11" i="9"/>
  <c r="AF9" i="24"/>
  <c r="AF29" i="9"/>
  <c r="R70" i="24"/>
  <c r="R43" i="24"/>
  <c r="R61" i="24"/>
  <c r="R83" i="24" s="1"/>
  <c r="R102" i="24" s="1"/>
  <c r="N62" i="24"/>
  <c r="N84" i="24" s="1"/>
  <c r="N103" i="24" s="1"/>
  <c r="N44" i="24"/>
  <c r="N71" i="24"/>
  <c r="X9" i="24"/>
  <c r="X29" i="9"/>
  <c r="T7" i="24"/>
  <c r="T11" i="9"/>
  <c r="J43" i="24"/>
  <c r="J61" i="24"/>
  <c r="J83" i="24" s="1"/>
  <c r="J102" i="24" s="1"/>
  <c r="J70" i="24"/>
  <c r="T43" i="24"/>
  <c r="T70" i="24"/>
  <c r="T61" i="24"/>
  <c r="T83" i="24" s="1"/>
  <c r="T102" i="24" s="1"/>
  <c r="Q20" i="9"/>
  <c r="Q8" i="24"/>
  <c r="Y71" i="24"/>
  <c r="Y44" i="24"/>
  <c r="Y62" i="24"/>
  <c r="Y84" i="24" s="1"/>
  <c r="Y103" i="24" s="1"/>
  <c r="Z9" i="24"/>
  <c r="Z29" i="9"/>
  <c r="G38" i="9"/>
  <c r="G10" i="24"/>
  <c r="N38" i="9"/>
  <c r="N10" i="24"/>
  <c r="AK11" i="9"/>
  <c r="AK7" i="24"/>
  <c r="X7" i="24"/>
  <c r="X11" i="9"/>
  <c r="D29" i="9"/>
  <c r="D9" i="24"/>
  <c r="Y70" i="24"/>
  <c r="Y43" i="24"/>
  <c r="Y61" i="24"/>
  <c r="Y83" i="24" s="1"/>
  <c r="Y102" i="24" s="1"/>
  <c r="M8" i="24"/>
  <c r="M20" i="9"/>
  <c r="R10" i="24"/>
  <c r="R38" i="9"/>
  <c r="D62" i="24"/>
  <c r="D84" i="24" s="1"/>
  <c r="D103" i="24" s="1"/>
  <c r="D71" i="24"/>
  <c r="D44" i="24"/>
  <c r="AG43" i="24"/>
  <c r="AG61" i="24"/>
  <c r="AG83" i="24" s="1"/>
  <c r="AG102" i="24" s="1"/>
  <c r="AG70" i="24"/>
  <c r="AC8" i="24"/>
  <c r="AC20" i="9"/>
  <c r="V7" i="24"/>
  <c r="V11" i="9"/>
  <c r="AF7" i="24"/>
  <c r="AF11" i="9"/>
  <c r="AC62" i="24"/>
  <c r="AC84" i="24" s="1"/>
  <c r="AC103" i="24" s="1"/>
  <c r="AC44" i="24"/>
  <c r="AC71" i="24"/>
  <c r="AB7" i="24"/>
  <c r="AB11" i="9"/>
  <c r="L11" i="9"/>
  <c r="L7" i="24"/>
  <c r="G62" i="24"/>
  <c r="G84" i="24" s="1"/>
  <c r="G103" i="24" s="1"/>
  <c r="G71" i="24"/>
  <c r="G44" i="24"/>
  <c r="W7" i="24"/>
  <c r="W11" i="9"/>
  <c r="P43" i="24"/>
  <c r="P70" i="24"/>
  <c r="P61" i="24"/>
  <c r="P83" i="24" s="1"/>
  <c r="P102" i="24" s="1"/>
  <c r="X38" i="9"/>
  <c r="X10" i="24"/>
  <c r="AE61" i="24"/>
  <c r="AE83" i="24" s="1"/>
  <c r="AE102" i="24" s="1"/>
  <c r="AE70" i="24"/>
  <c r="AE43" i="24"/>
  <c r="AC9" i="24"/>
  <c r="AC29" i="9"/>
  <c r="R9" i="24"/>
  <c r="R29" i="9"/>
  <c r="X70" i="24"/>
  <c r="X43" i="24"/>
  <c r="X61" i="24"/>
  <c r="X83" i="24" s="1"/>
  <c r="X102" i="24" s="1"/>
  <c r="AA62" i="24"/>
  <c r="AA84" i="24" s="1"/>
  <c r="AA103" i="24" s="1"/>
  <c r="AA71" i="24"/>
  <c r="AA44" i="24"/>
  <c r="AF71" i="24"/>
  <c r="AF44" i="24"/>
  <c r="AF62" i="24"/>
  <c r="AF84" i="24" s="1"/>
  <c r="AF103" i="24" s="1"/>
  <c r="I38" i="9"/>
  <c r="I10" i="24"/>
  <c r="Y20" i="9"/>
  <c r="Y8" i="24"/>
  <c r="W61" i="24"/>
  <c r="W83" i="24" s="1"/>
  <c r="W102" i="24" s="1"/>
  <c r="W43" i="24"/>
  <c r="W70" i="24"/>
  <c r="X8" i="24"/>
  <c r="X20" i="9"/>
  <c r="J9" i="24"/>
  <c r="J29" i="9"/>
  <c r="T10" i="24"/>
  <c r="T38" i="9"/>
  <c r="O61" i="24"/>
  <c r="O83" i="24" s="1"/>
  <c r="O102" i="24" s="1"/>
  <c r="O43" i="24"/>
  <c r="O70" i="24"/>
  <c r="S62" i="24"/>
  <c r="S84" i="24" s="1"/>
  <c r="S103" i="24" s="1"/>
  <c r="S71" i="24"/>
  <c r="S44" i="24"/>
  <c r="F11" i="9"/>
  <c r="F7" i="24"/>
  <c r="I11" i="9"/>
  <c r="I7" i="24"/>
  <c r="AI20" i="9"/>
  <c r="AI8" i="24"/>
  <c r="H29" i="9"/>
  <c r="H9" i="24"/>
  <c r="W71" i="24"/>
  <c r="W62" i="24"/>
  <c r="W84" i="24" s="1"/>
  <c r="W103" i="24" s="1"/>
  <c r="W44" i="24"/>
  <c r="AH38" i="9"/>
  <c r="AH10" i="24"/>
  <c r="T20" i="9"/>
  <c r="T8" i="24"/>
  <c r="W8" i="24"/>
  <c r="W20" i="9"/>
  <c r="U7" i="24"/>
  <c r="U11" i="9"/>
  <c r="AF61" i="24"/>
  <c r="AF83" i="24" s="1"/>
  <c r="AF102" i="24" s="1"/>
  <c r="AF70" i="24"/>
  <c r="AF43" i="24"/>
  <c r="AK9" i="24"/>
  <c r="AK29" i="9"/>
  <c r="AA43" i="24"/>
  <c r="AA61" i="24"/>
  <c r="AA83" i="24" s="1"/>
  <c r="AA102" i="24" s="1"/>
  <c r="AA70" i="24"/>
  <c r="J44" i="24"/>
  <c r="J62" i="24"/>
  <c r="J84" i="24" s="1"/>
  <c r="J103" i="24" s="1"/>
  <c r="J71" i="24"/>
  <c r="O8" i="24"/>
  <c r="O20" i="9"/>
  <c r="R8" i="24"/>
  <c r="R20" i="9"/>
  <c r="U61" i="24"/>
  <c r="U83" i="24" s="1"/>
  <c r="U102" i="24" s="1"/>
  <c r="U70" i="24"/>
  <c r="U43" i="24"/>
  <c r="AI61" i="24"/>
  <c r="AI83" i="24" s="1"/>
  <c r="AI102" i="24" s="1"/>
  <c r="AI43" i="24"/>
  <c r="AI70" i="24"/>
  <c r="D43" i="24"/>
  <c r="D61" i="24"/>
  <c r="D83" i="24" s="1"/>
  <c r="D102" i="24" s="1"/>
  <c r="D70" i="24"/>
  <c r="O9" i="24"/>
  <c r="O29" i="9"/>
  <c r="N70" i="24"/>
  <c r="N61" i="24"/>
  <c r="N83" i="24" s="1"/>
  <c r="N102" i="24" s="1"/>
  <c r="N43" i="24"/>
  <c r="O11" i="9"/>
  <c r="O7" i="24"/>
  <c r="AG71" i="24"/>
  <c r="AG62" i="24"/>
  <c r="AG84" i="24" s="1"/>
  <c r="AG103" i="24" s="1"/>
  <c r="AG44" i="24"/>
  <c r="M29" i="9"/>
  <c r="M9" i="24"/>
  <c r="D20" i="9"/>
  <c r="D8" i="24"/>
  <c r="F29" i="9"/>
  <c r="F9" i="24"/>
  <c r="N29" i="9"/>
  <c r="N9" i="24"/>
  <c r="Y29" i="9"/>
  <c r="Y9" i="24"/>
  <c r="AH62" i="24"/>
  <c r="AH84" i="24" s="1"/>
  <c r="AH103" i="24" s="1"/>
  <c r="AH44" i="24"/>
  <c r="AH71" i="24"/>
  <c r="AA11" i="9"/>
  <c r="AA7" i="24"/>
  <c r="AI62" i="24"/>
  <c r="AI84" i="24" s="1"/>
  <c r="AI103" i="24" s="1"/>
  <c r="AI44" i="24"/>
  <c r="AI71" i="24"/>
  <c r="AB71" i="24"/>
  <c r="AB62" i="24"/>
  <c r="AB84" i="24" s="1"/>
  <c r="AB103" i="24" s="1"/>
  <c r="AB44" i="24"/>
  <c r="AI11" i="9"/>
  <c r="AI7" i="24"/>
  <c r="Z20" i="9"/>
  <c r="Z8" i="24"/>
  <c r="H11" i="9"/>
  <c r="H7" i="24"/>
  <c r="AB38" i="9"/>
  <c r="AB10" i="24"/>
  <c r="G29" i="9"/>
  <c r="G9" i="24"/>
  <c r="I20" i="9"/>
  <c r="I8" i="24"/>
  <c r="S8" i="24"/>
  <c r="S20" i="9"/>
  <c r="AC70" i="24"/>
  <c r="AC43" i="24"/>
  <c r="AC61" i="24"/>
  <c r="AC83" i="24" s="1"/>
  <c r="AC102" i="24" s="1"/>
  <c r="AG11" i="9"/>
  <c r="AG7" i="24"/>
  <c r="AG29" i="9"/>
  <c r="AG9" i="24"/>
  <c r="S70" i="24"/>
  <c r="S61" i="24"/>
  <c r="S83" i="24" s="1"/>
  <c r="S102" i="24" s="1"/>
  <c r="S43" i="24"/>
  <c r="Q62" i="24"/>
  <c r="Q84" i="24" s="1"/>
  <c r="Q103" i="24" s="1"/>
  <c r="Q44" i="24"/>
  <c r="Q71" i="24"/>
  <c r="AD20" i="9"/>
  <c r="AD8" i="24"/>
  <c r="S10" i="24"/>
  <c r="S38" i="9"/>
  <c r="H62" i="24"/>
  <c r="H84" i="24" s="1"/>
  <c r="H103" i="24" s="1"/>
  <c r="H44" i="24"/>
  <c r="H71" i="24"/>
  <c r="AI10" i="24"/>
  <c r="AI38" i="9"/>
  <c r="L62" i="24"/>
  <c r="L84" i="24" s="1"/>
  <c r="L103" i="24" s="1"/>
  <c r="L71" i="24"/>
  <c r="L44" i="24"/>
  <c r="I9" i="24"/>
  <c r="I29" i="9"/>
  <c r="M71" i="24"/>
  <c r="M62" i="24"/>
  <c r="M84" i="24" s="1"/>
  <c r="M103" i="24" s="1"/>
  <c r="M44" i="24"/>
  <c r="K9" i="24"/>
  <c r="K29" i="9"/>
  <c r="AE44" i="24"/>
  <c r="AE71" i="24"/>
  <c r="AE62" i="24"/>
  <c r="AE84" i="24" s="1"/>
  <c r="AE103" i="24" s="1"/>
  <c r="U9" i="24"/>
  <c r="U29" i="9"/>
  <c r="AK61" i="24"/>
  <c r="AK83" i="24" s="1"/>
  <c r="AK102" i="24" s="1"/>
  <c r="AK43" i="24"/>
  <c r="AK70" i="24"/>
  <c r="AJ10" i="24"/>
  <c r="AJ38" i="9"/>
  <c r="G43" i="24"/>
  <c r="G61" i="24"/>
  <c r="G83" i="24" s="1"/>
  <c r="G102" i="24" s="1"/>
  <c r="G70" i="24"/>
  <c r="AD44" i="24"/>
  <c r="AD62" i="24"/>
  <c r="AD84" i="24" s="1"/>
  <c r="AD103" i="24" s="1"/>
  <c r="AD71" i="24"/>
  <c r="K71" i="24"/>
  <c r="K44" i="24"/>
  <c r="K62" i="24"/>
  <c r="K84" i="24" s="1"/>
  <c r="K103" i="24" s="1"/>
  <c r="W9" i="24"/>
  <c r="W29" i="9"/>
  <c r="F61" i="24"/>
  <c r="F83" i="24" s="1"/>
  <c r="F102" i="24" s="1"/>
  <c r="F43" i="24"/>
  <c r="F70" i="24"/>
  <c r="Q70" i="24"/>
  <c r="Q43" i="24"/>
  <c r="Q61" i="24"/>
  <c r="Q83" i="24" s="1"/>
  <c r="Q102" i="24" s="1"/>
  <c r="AJ9" i="24"/>
  <c r="AJ29" i="9"/>
  <c r="AK71" i="24"/>
  <c r="AK62" i="24"/>
  <c r="AK84" i="24" s="1"/>
  <c r="AK103" i="24" s="1"/>
  <c r="AK44" i="24"/>
  <c r="C62" i="24"/>
  <c r="C84" i="24" s="1"/>
  <c r="C103" i="24" s="1"/>
  <c r="E71" i="24"/>
  <c r="E62" i="24"/>
  <c r="E84" i="24" s="1"/>
  <c r="E103" i="24" s="1"/>
  <c r="C71" i="24"/>
  <c r="C93" i="24" s="1"/>
  <c r="E44" i="24"/>
  <c r="P38" i="9"/>
  <c r="P10" i="24"/>
  <c r="P9" i="24"/>
  <c r="P29" i="9"/>
  <c r="L10" i="24"/>
  <c r="L38" i="9"/>
  <c r="Q11" i="9"/>
  <c r="Q7" i="24"/>
  <c r="AJ62" i="24"/>
  <c r="AJ84" i="24" s="1"/>
  <c r="AJ103" i="24" s="1"/>
  <c r="AJ71" i="24"/>
  <c r="AJ44" i="24"/>
  <c r="F8" i="24"/>
  <c r="F20" i="9"/>
  <c r="E7" i="24"/>
  <c r="E11" i="9"/>
  <c r="AB29" i="9"/>
  <c r="AB9" i="24"/>
  <c r="K38" i="9"/>
  <c r="K10" i="24"/>
  <c r="J20" i="9"/>
  <c r="J8" i="24"/>
  <c r="N11" i="9"/>
  <c r="N7" i="24"/>
  <c r="AE8" i="24"/>
  <c r="AE20" i="9"/>
  <c r="AE11" i="9"/>
  <c r="AE7" i="24"/>
  <c r="Z10" i="24"/>
  <c r="Z38" i="9"/>
  <c r="AE29" i="9"/>
  <c r="AE9" i="24"/>
  <c r="G11" i="9"/>
  <c r="G7" i="24"/>
  <c r="AH70" i="24"/>
  <c r="AH61" i="24"/>
  <c r="AH83" i="24" s="1"/>
  <c r="AH102" i="24" s="1"/>
  <c r="AH43" i="24"/>
  <c r="Y11" i="9"/>
  <c r="Y7" i="24"/>
  <c r="AD10" i="24"/>
  <c r="AD38" i="9"/>
  <c r="AK10" i="24"/>
  <c r="AK38" i="9"/>
  <c r="T71" i="24"/>
  <c r="T62" i="24"/>
  <c r="T84" i="24" s="1"/>
  <c r="T103" i="24" s="1"/>
  <c r="T44" i="24"/>
  <c r="O38" i="9"/>
  <c r="O10" i="24"/>
  <c r="F44" i="24"/>
  <c r="F62" i="24"/>
  <c r="F84" i="24" s="1"/>
  <c r="F103" i="24" s="1"/>
  <c r="F71" i="24"/>
  <c r="AD43" i="24"/>
  <c r="AD61" i="24"/>
  <c r="AD83" i="24" s="1"/>
  <c r="AD102" i="24" s="1"/>
  <c r="AD70" i="24"/>
  <c r="AH8" i="24"/>
  <c r="AH20" i="9"/>
  <c r="J7" i="24"/>
  <c r="J11" i="9"/>
  <c r="AI9" i="24"/>
  <c r="AI29" i="9"/>
  <c r="E9" i="24"/>
  <c r="E29" i="9"/>
  <c r="AF38" i="9"/>
  <c r="AF10" i="24"/>
  <c r="M61" i="24"/>
  <c r="M83" i="24" s="1"/>
  <c r="M102" i="24" s="1"/>
  <c r="M43" i="24"/>
  <c r="M70" i="24"/>
  <c r="AC11" i="9"/>
  <c r="AC7" i="24"/>
  <c r="G8" i="24"/>
  <c r="G20" i="9"/>
  <c r="T29" i="9"/>
  <c r="T9" i="24"/>
  <c r="U38" i="9"/>
  <c r="U10" i="24"/>
  <c r="V70" i="24"/>
  <c r="V43" i="24"/>
  <c r="V61" i="24"/>
  <c r="V83" i="24" s="1"/>
  <c r="V102" i="24" s="1"/>
  <c r="AC10" i="24"/>
  <c r="AC38" i="9"/>
  <c r="Z44" i="24"/>
  <c r="Z71" i="24"/>
  <c r="Z62" i="24"/>
  <c r="Z84" i="24" s="1"/>
  <c r="Z103" i="24" s="1"/>
  <c r="R71" i="24"/>
  <c r="R44" i="24"/>
  <c r="R62" i="24"/>
  <c r="R84" i="24" s="1"/>
  <c r="R103" i="24" s="1"/>
  <c r="P7" i="24"/>
  <c r="P11" i="9"/>
  <c r="AJ8" i="24"/>
  <c r="AJ20" i="9"/>
  <c r="AD7" i="24"/>
  <c r="AD11" i="9"/>
  <c r="AB8" i="24"/>
  <c r="AB20" i="9"/>
  <c r="H8" i="24"/>
  <c r="H20" i="9"/>
  <c r="AA29" i="9"/>
  <c r="AA9" i="24"/>
  <c r="P44" i="24"/>
  <c r="P71" i="24"/>
  <c r="P62" i="24"/>
  <c r="P84" i="24" s="1"/>
  <c r="P103" i="24" s="1"/>
  <c r="AK20" i="9"/>
  <c r="AK8" i="24"/>
  <c r="H10" i="24"/>
  <c r="H38" i="9"/>
  <c r="L61" i="24"/>
  <c r="L83" i="24" s="1"/>
  <c r="L102" i="24" s="1"/>
  <c r="L70" i="24"/>
  <c r="L43" i="24"/>
  <c r="Z7" i="24"/>
  <c r="Z11" i="9"/>
  <c r="AF20" i="9"/>
  <c r="AF8" i="24"/>
  <c r="V9" i="24"/>
  <c r="V29" i="9"/>
  <c r="AH11" i="9"/>
  <c r="AH7" i="24"/>
  <c r="L8" i="24"/>
  <c r="L20" i="9"/>
  <c r="Z61" i="24"/>
  <c r="Z83" i="24" s="1"/>
  <c r="Z102" i="24" s="1"/>
  <c r="Z70" i="24"/>
  <c r="Z43" i="24"/>
  <c r="AH29" i="9"/>
  <c r="AH9" i="24"/>
  <c r="AG10" i="24"/>
  <c r="AG38" i="9"/>
  <c r="O62" i="24"/>
  <c r="O84" i="24" s="1"/>
  <c r="O103" i="24" s="1"/>
  <c r="O44" i="24"/>
  <c r="O71" i="24"/>
  <c r="E8" i="24"/>
  <c r="E20" i="9"/>
  <c r="AA10" i="24"/>
  <c r="AA38" i="9"/>
  <c r="AE38" i="9"/>
  <c r="AE10" i="24"/>
  <c r="V8" i="24"/>
  <c r="V20" i="9"/>
  <c r="AB61" i="24"/>
  <c r="AB83" i="24" s="1"/>
  <c r="AB102" i="24" s="1"/>
  <c r="AB70" i="24"/>
  <c r="AB43" i="24"/>
  <c r="V71" i="24"/>
  <c r="V44" i="24"/>
  <c r="V62" i="24"/>
  <c r="V84" i="24" s="1"/>
  <c r="V103" i="24" s="1"/>
  <c r="H70" i="24"/>
  <c r="H61" i="24"/>
  <c r="H83" i="24" s="1"/>
  <c r="H102" i="24" s="1"/>
  <c r="H43" i="24"/>
  <c r="Q38" i="9"/>
  <c r="Q10" i="24"/>
  <c r="M10" i="24"/>
  <c r="M38" i="9"/>
  <c r="K70" i="24"/>
  <c r="K43" i="24"/>
  <c r="K61" i="24"/>
  <c r="K83" i="24" s="1"/>
  <c r="K102" i="24" s="1"/>
  <c r="N20" i="9"/>
  <c r="N8" i="24"/>
  <c r="W10" i="24"/>
  <c r="W38" i="9"/>
  <c r="K8" i="24"/>
  <c r="K20" i="9"/>
  <c r="S29" i="9"/>
  <c r="S9" i="24"/>
  <c r="AG20" i="9"/>
  <c r="AG8" i="24"/>
  <c r="I70" i="24"/>
  <c r="I61" i="24"/>
  <c r="I83" i="24" s="1"/>
  <c r="I102" i="24" s="1"/>
  <c r="I43" i="24"/>
  <c r="R11" i="9"/>
  <c r="R7" i="24"/>
  <c r="D38" i="9"/>
  <c r="D10" i="24"/>
  <c r="W93" i="24" l="1"/>
  <c r="AA93" i="24"/>
  <c r="F93" i="24"/>
  <c r="AI93" i="24"/>
  <c r="Z92" i="24"/>
  <c r="U92" i="24"/>
  <c r="O93" i="24"/>
  <c r="H93" i="24"/>
  <c r="R93" i="24"/>
  <c r="AC93" i="24"/>
  <c r="T93" i="24"/>
  <c r="R92" i="24"/>
  <c r="M92" i="24"/>
  <c r="AG93" i="24"/>
  <c r="A93" i="24"/>
  <c r="Q92" i="24"/>
  <c r="K93" i="24"/>
  <c r="AC92" i="24"/>
  <c r="AF93" i="24"/>
  <c r="I92" i="24"/>
  <c r="L92" i="24"/>
  <c r="S92" i="24"/>
  <c r="AB93" i="24"/>
  <c r="V92" i="24"/>
  <c r="AD93" i="24"/>
  <c r="AJ92" i="24"/>
  <c r="M93" i="24"/>
  <c r="AF92" i="24"/>
  <c r="X92" i="24"/>
  <c r="S93" i="24"/>
  <c r="T92" i="24"/>
  <c r="U93" i="24"/>
  <c r="K92" i="24"/>
  <c r="I93" i="24"/>
  <c r="X93" i="24"/>
  <c r="AJ93" i="24"/>
  <c r="G93" i="24"/>
  <c r="A92" i="24"/>
  <c r="E58" i="24"/>
  <c r="E80" i="24" s="1"/>
  <c r="C67" i="24"/>
  <c r="C89" i="24" s="1"/>
  <c r="E40" i="24"/>
  <c r="C58" i="24"/>
  <c r="C80" i="24" s="1"/>
  <c r="E67" i="24"/>
  <c r="V41" i="24"/>
  <c r="V59" i="24"/>
  <c r="V81" i="24" s="1"/>
  <c r="V68" i="24"/>
  <c r="AJ40" i="24"/>
  <c r="AJ67" i="24"/>
  <c r="AJ58" i="24"/>
  <c r="AJ80" i="24" s="1"/>
  <c r="Z93" i="24"/>
  <c r="T41" i="24"/>
  <c r="T59" i="24"/>
  <c r="T81" i="24" s="1"/>
  <c r="T68" i="24"/>
  <c r="J57" i="24"/>
  <c r="J79" i="24" s="1"/>
  <c r="J66" i="24"/>
  <c r="J39" i="24"/>
  <c r="AE40" i="24"/>
  <c r="AE58" i="24"/>
  <c r="AE80" i="24" s="1"/>
  <c r="AE67" i="24"/>
  <c r="Q66" i="24"/>
  <c r="Q39" i="24"/>
  <c r="Q57" i="24"/>
  <c r="Q79" i="24" s="1"/>
  <c r="E93" i="24"/>
  <c r="M154" i="24"/>
  <c r="M153" i="24"/>
  <c r="M152" i="24"/>
  <c r="M155" i="24"/>
  <c r="AI69" i="24"/>
  <c r="AI42" i="24"/>
  <c r="AI60" i="24"/>
  <c r="AI82" i="24" s="1"/>
  <c r="AG39" i="24"/>
  <c r="AG57" i="24"/>
  <c r="AG79" i="24" s="1"/>
  <c r="AG66" i="24"/>
  <c r="AI154" i="24"/>
  <c r="AI152" i="24"/>
  <c r="AI155" i="24"/>
  <c r="AI153" i="24"/>
  <c r="N68" i="24"/>
  <c r="N59" i="24"/>
  <c r="N81" i="24" s="1"/>
  <c r="N41" i="24"/>
  <c r="J153" i="24"/>
  <c r="J152" i="24"/>
  <c r="J154" i="24"/>
  <c r="J155" i="24"/>
  <c r="AH42" i="24"/>
  <c r="AH69" i="24"/>
  <c r="AH60" i="24"/>
  <c r="AH82" i="24" s="1"/>
  <c r="X58" i="24"/>
  <c r="X80" i="24" s="1"/>
  <c r="X40" i="24"/>
  <c r="X67" i="24"/>
  <c r="AF152" i="24"/>
  <c r="AF153" i="24"/>
  <c r="AF155" i="24"/>
  <c r="AF154" i="24"/>
  <c r="X69" i="24"/>
  <c r="X60" i="24"/>
  <c r="X82" i="24" s="1"/>
  <c r="X42" i="24"/>
  <c r="AC155" i="24"/>
  <c r="AC153" i="24"/>
  <c r="AC154" i="24"/>
  <c r="AC152" i="24"/>
  <c r="M67" i="24"/>
  <c r="M58" i="24"/>
  <c r="M80" i="24" s="1"/>
  <c r="M40" i="24"/>
  <c r="AK66" i="24"/>
  <c r="AK39" i="24"/>
  <c r="AK57" i="24"/>
  <c r="AK79" i="24" s="1"/>
  <c r="Y153" i="24"/>
  <c r="Y155" i="24"/>
  <c r="Y154" i="24"/>
  <c r="Y152" i="24"/>
  <c r="N93" i="24"/>
  <c r="AJ39" i="24"/>
  <c r="AJ57" i="24"/>
  <c r="AJ79" i="24" s="1"/>
  <c r="AJ66" i="24"/>
  <c r="A102" i="24"/>
  <c r="F60" i="24"/>
  <c r="F82" i="24" s="1"/>
  <c r="F69" i="24"/>
  <c r="F42" i="24"/>
  <c r="U155" i="24"/>
  <c r="U154" i="24"/>
  <c r="U152" i="24"/>
  <c r="U153" i="24"/>
  <c r="AA41" i="24"/>
  <c r="AA59" i="24"/>
  <c r="AA81" i="24" s="1"/>
  <c r="AA68" i="24"/>
  <c r="D69" i="24"/>
  <c r="D42" i="24"/>
  <c r="D60" i="24"/>
  <c r="D82" i="24" s="1"/>
  <c r="H92" i="24"/>
  <c r="S59" i="24"/>
  <c r="S81" i="24" s="1"/>
  <c r="S41" i="24"/>
  <c r="S68" i="24"/>
  <c r="AF40" i="24"/>
  <c r="AF67" i="24"/>
  <c r="AF58" i="24"/>
  <c r="AF80" i="24" s="1"/>
  <c r="H69" i="24"/>
  <c r="H60" i="24"/>
  <c r="H82" i="24" s="1"/>
  <c r="H42" i="24"/>
  <c r="AF69" i="24"/>
  <c r="AF60" i="24"/>
  <c r="AF82" i="24" s="1"/>
  <c r="AF42" i="24"/>
  <c r="O42" i="24"/>
  <c r="O69" i="24"/>
  <c r="O60" i="24"/>
  <c r="O82" i="24" s="1"/>
  <c r="AD69" i="24"/>
  <c r="AD42" i="24"/>
  <c r="AD60" i="24"/>
  <c r="AD82" i="24" s="1"/>
  <c r="AE68" i="24"/>
  <c r="AE41" i="24"/>
  <c r="AE59" i="24"/>
  <c r="AE81" i="24" s="1"/>
  <c r="N39" i="24"/>
  <c r="N57" i="24"/>
  <c r="N79" i="24" s="1"/>
  <c r="N66" i="24"/>
  <c r="AJ68" i="24"/>
  <c r="AJ41" i="24"/>
  <c r="AJ59" i="24"/>
  <c r="AJ81" i="24" s="1"/>
  <c r="W41" i="24"/>
  <c r="W68" i="24"/>
  <c r="W59" i="24"/>
  <c r="W81" i="24" s="1"/>
  <c r="U41" i="24"/>
  <c r="U59" i="24"/>
  <c r="U81" i="24" s="1"/>
  <c r="U68" i="24"/>
  <c r="Q93" i="24"/>
  <c r="G68" i="24"/>
  <c r="G59" i="24"/>
  <c r="G81" i="24" s="1"/>
  <c r="G41" i="24"/>
  <c r="AI57" i="24"/>
  <c r="AI79" i="24" s="1"/>
  <c r="AI66" i="24"/>
  <c r="AI39" i="24"/>
  <c r="AA66" i="24"/>
  <c r="AA39" i="24"/>
  <c r="AA57" i="24"/>
  <c r="AA79" i="24" s="1"/>
  <c r="AG155" i="24"/>
  <c r="AG154" i="24"/>
  <c r="AG152" i="24"/>
  <c r="AG153" i="24"/>
  <c r="O59" i="24"/>
  <c r="O81" i="24" s="1"/>
  <c r="O41" i="24"/>
  <c r="O68" i="24"/>
  <c r="J93" i="24"/>
  <c r="I66" i="24"/>
  <c r="I39" i="24"/>
  <c r="I57" i="24"/>
  <c r="I79" i="24" s="1"/>
  <c r="O92" i="24"/>
  <c r="G152" i="24"/>
  <c r="G154" i="24"/>
  <c r="G155" i="24"/>
  <c r="G153" i="24"/>
  <c r="AG92" i="24"/>
  <c r="Y93" i="24"/>
  <c r="N153" i="24"/>
  <c r="N152" i="24"/>
  <c r="N155" i="24"/>
  <c r="N154" i="24"/>
  <c r="J69" i="24"/>
  <c r="J42" i="24"/>
  <c r="J60" i="24"/>
  <c r="J82" i="24" s="1"/>
  <c r="V58" i="24"/>
  <c r="V80" i="24" s="1"/>
  <c r="V40" i="24"/>
  <c r="V67" i="24"/>
  <c r="AK67" i="24"/>
  <c r="AK58" i="24"/>
  <c r="AK80" i="24" s="1"/>
  <c r="AK40" i="24"/>
  <c r="H58" i="24"/>
  <c r="H80" i="24" s="1"/>
  <c r="H40" i="24"/>
  <c r="H67" i="24"/>
  <c r="P57" i="24"/>
  <c r="P79" i="24" s="1"/>
  <c r="P39" i="24"/>
  <c r="P66" i="24"/>
  <c r="AC60" i="24"/>
  <c r="AC82" i="24" s="1"/>
  <c r="AC42" i="24"/>
  <c r="AC69" i="24"/>
  <c r="AH58" i="24"/>
  <c r="AH80" i="24" s="1"/>
  <c r="AH40" i="24"/>
  <c r="AH67" i="24"/>
  <c r="Y66" i="24"/>
  <c r="Y57" i="24"/>
  <c r="Y79" i="24" s="1"/>
  <c r="Y39" i="24"/>
  <c r="C57" i="24"/>
  <c r="C79" i="24" s="1"/>
  <c r="C66" i="24"/>
  <c r="C88" i="24" s="1"/>
  <c r="E39" i="24"/>
  <c r="E66" i="24"/>
  <c r="E57" i="24"/>
  <c r="E79" i="24" s="1"/>
  <c r="E153" i="24"/>
  <c r="E152" i="24"/>
  <c r="E155" i="24"/>
  <c r="E154" i="24"/>
  <c r="K152" i="24"/>
  <c r="K153" i="24"/>
  <c r="K154" i="24"/>
  <c r="K155" i="24"/>
  <c r="G92" i="24"/>
  <c r="AE155" i="24"/>
  <c r="AE152" i="24"/>
  <c r="AE153" i="24"/>
  <c r="AE154" i="24"/>
  <c r="Q153" i="24"/>
  <c r="Q155" i="24"/>
  <c r="Q152" i="24"/>
  <c r="Q154" i="24"/>
  <c r="F59" i="24"/>
  <c r="F81" i="24" s="1"/>
  <c r="F41" i="24"/>
  <c r="F68" i="24"/>
  <c r="W92" i="24"/>
  <c r="R41" i="24"/>
  <c r="R59" i="24"/>
  <c r="R81" i="24" s="1"/>
  <c r="R68" i="24"/>
  <c r="L39" i="24"/>
  <c r="L57" i="24"/>
  <c r="L79" i="24" s="1"/>
  <c r="L66" i="24"/>
  <c r="AF39" i="24"/>
  <c r="AF66" i="24"/>
  <c r="AF57" i="24"/>
  <c r="AF79" i="24" s="1"/>
  <c r="D93" i="24"/>
  <c r="Y92" i="24"/>
  <c r="N42" i="24"/>
  <c r="N60" i="24"/>
  <c r="N82" i="24" s="1"/>
  <c r="N69" i="24"/>
  <c r="J92" i="24"/>
  <c r="U67" i="24"/>
  <c r="U58" i="24"/>
  <c r="U80" i="24" s="1"/>
  <c r="U40" i="24"/>
  <c r="Y42" i="24"/>
  <c r="Y69" i="24"/>
  <c r="Y60" i="24"/>
  <c r="Y82" i="24" s="1"/>
  <c r="AA67" i="24"/>
  <c r="AA40" i="24"/>
  <c r="AA58" i="24"/>
  <c r="AA80" i="24" s="1"/>
  <c r="I155" i="24"/>
  <c r="I153" i="24"/>
  <c r="I152" i="24"/>
  <c r="I154" i="24"/>
  <c r="X153" i="24"/>
  <c r="X155" i="24"/>
  <c r="X152" i="24"/>
  <c r="X154" i="24"/>
  <c r="V154" i="24"/>
  <c r="V153" i="24"/>
  <c r="V152" i="24"/>
  <c r="V155" i="24"/>
  <c r="G40" i="24"/>
  <c r="G67" i="24"/>
  <c r="G58" i="24"/>
  <c r="G80" i="24" s="1"/>
  <c r="J67" i="24"/>
  <c r="J58" i="24"/>
  <c r="J80" i="24" s="1"/>
  <c r="J40" i="24"/>
  <c r="L69" i="24"/>
  <c r="L60" i="24"/>
  <c r="L82" i="24" s="1"/>
  <c r="L42" i="24"/>
  <c r="I41" i="24"/>
  <c r="I68" i="24"/>
  <c r="I59" i="24"/>
  <c r="I81" i="24" s="1"/>
  <c r="H154" i="24"/>
  <c r="H152" i="24"/>
  <c r="H155" i="24"/>
  <c r="H153" i="24"/>
  <c r="AB60" i="24"/>
  <c r="AB82" i="24" s="1"/>
  <c r="AB69" i="24"/>
  <c r="AB42" i="24"/>
  <c r="O57" i="24"/>
  <c r="O79" i="24" s="1"/>
  <c r="O39" i="24"/>
  <c r="O66" i="24"/>
  <c r="U66" i="24"/>
  <c r="U39" i="24"/>
  <c r="U57" i="24"/>
  <c r="U79" i="24" s="1"/>
  <c r="W152" i="24"/>
  <c r="W155" i="24"/>
  <c r="W154" i="24"/>
  <c r="W153" i="24"/>
  <c r="F57" i="24"/>
  <c r="F79" i="24" s="1"/>
  <c r="F39" i="24"/>
  <c r="F66" i="24"/>
  <c r="Q58" i="24"/>
  <c r="Q80" i="24" s="1"/>
  <c r="Q40" i="24"/>
  <c r="Q67" i="24"/>
  <c r="C60" i="24"/>
  <c r="C82" i="24" s="1"/>
  <c r="C69" i="24"/>
  <c r="C91" i="24" s="1"/>
  <c r="E69" i="24"/>
  <c r="E60" i="24"/>
  <c r="E82" i="24" s="1"/>
  <c r="E42" i="24"/>
  <c r="AD59" i="24"/>
  <c r="AD81" i="24" s="1"/>
  <c r="AD41" i="24"/>
  <c r="AD68" i="24"/>
  <c r="D57" i="24"/>
  <c r="D79" i="24" s="1"/>
  <c r="D39" i="24"/>
  <c r="D66" i="24"/>
  <c r="R39" i="24"/>
  <c r="R57" i="24"/>
  <c r="R79" i="24" s="1"/>
  <c r="R66" i="24"/>
  <c r="O154" i="24"/>
  <c r="O153" i="24"/>
  <c r="O155" i="24"/>
  <c r="O152" i="24"/>
  <c r="K40" i="24"/>
  <c r="K58" i="24"/>
  <c r="K80" i="24" s="1"/>
  <c r="K67" i="24"/>
  <c r="V93" i="24"/>
  <c r="L67" i="24"/>
  <c r="L40" i="24"/>
  <c r="L58" i="24"/>
  <c r="L80" i="24" s="1"/>
  <c r="Z57" i="24"/>
  <c r="Z79" i="24" s="1"/>
  <c r="Z66" i="24"/>
  <c r="Z39" i="24"/>
  <c r="P155" i="24"/>
  <c r="P153" i="24"/>
  <c r="P152" i="24"/>
  <c r="P154" i="24"/>
  <c r="AB67" i="24"/>
  <c r="AB58" i="24"/>
  <c r="AB80" i="24" s="1"/>
  <c r="AB40" i="24"/>
  <c r="AC66" i="24"/>
  <c r="AC57" i="24"/>
  <c r="AC79" i="24" s="1"/>
  <c r="AC39" i="24"/>
  <c r="C68" i="24"/>
  <c r="C90" i="24" s="1"/>
  <c r="E41" i="24"/>
  <c r="E59" i="24"/>
  <c r="E81" i="24" s="1"/>
  <c r="C59" i="24"/>
  <c r="C81" i="24" s="1"/>
  <c r="E68" i="24"/>
  <c r="T152" i="24"/>
  <c r="T155" i="24"/>
  <c r="T154" i="24"/>
  <c r="T153" i="24"/>
  <c r="AH92" i="24"/>
  <c r="Z69" i="24"/>
  <c r="Z60" i="24"/>
  <c r="Z82" i="24" s="1"/>
  <c r="Z42" i="24"/>
  <c r="F40" i="24"/>
  <c r="F58" i="24"/>
  <c r="F80" i="24" s="1"/>
  <c r="F67" i="24"/>
  <c r="A103" i="24"/>
  <c r="AJ69" i="24"/>
  <c r="AJ60" i="24"/>
  <c r="AJ82" i="24" s="1"/>
  <c r="AJ42" i="24"/>
  <c r="AE93" i="24"/>
  <c r="L93" i="24"/>
  <c r="AB153" i="24"/>
  <c r="AB155" i="24"/>
  <c r="AB154" i="24"/>
  <c r="AB152" i="24"/>
  <c r="AH93" i="24"/>
  <c r="D40" i="24"/>
  <c r="D58" i="24"/>
  <c r="D80" i="24" s="1"/>
  <c r="D67" i="24"/>
  <c r="D92" i="24"/>
  <c r="R67" i="24"/>
  <c r="R58" i="24"/>
  <c r="R80" i="24" s="1"/>
  <c r="R40" i="24"/>
  <c r="AA92" i="24"/>
  <c r="T69" i="24"/>
  <c r="T60" i="24"/>
  <c r="T82" i="24" s="1"/>
  <c r="T42" i="24"/>
  <c r="Y40" i="24"/>
  <c r="Y67" i="24"/>
  <c r="Y58" i="24"/>
  <c r="Y80" i="24" s="1"/>
  <c r="AC59" i="24"/>
  <c r="AC81" i="24" s="1"/>
  <c r="AC68" i="24"/>
  <c r="AC41" i="24"/>
  <c r="P92" i="24"/>
  <c r="V39" i="24"/>
  <c r="V66" i="24"/>
  <c r="V57" i="24"/>
  <c r="V79" i="24" s="1"/>
  <c r="D153" i="24"/>
  <c r="D152" i="24"/>
  <c r="D154" i="24"/>
  <c r="D155" i="24"/>
  <c r="D59" i="24"/>
  <c r="D81" i="24" s="1"/>
  <c r="D41" i="24"/>
  <c r="D68" i="24"/>
  <c r="G60" i="24"/>
  <c r="G82" i="24" s="1"/>
  <c r="G42" i="24"/>
  <c r="G69" i="24"/>
  <c r="T57" i="24"/>
  <c r="T79" i="24" s="1"/>
  <c r="T66" i="24"/>
  <c r="T39" i="24"/>
  <c r="S66" i="24"/>
  <c r="S39" i="24"/>
  <c r="S57" i="24"/>
  <c r="S79" i="24" s="1"/>
  <c r="E92" i="24"/>
  <c r="V60" i="24"/>
  <c r="V82" i="24" s="1"/>
  <c r="V69" i="24"/>
  <c r="V42" i="24"/>
  <c r="L59" i="24"/>
  <c r="L81" i="24" s="1"/>
  <c r="L41" i="24"/>
  <c r="L68" i="24"/>
  <c r="AG58" i="24"/>
  <c r="AG80" i="24" s="1"/>
  <c r="AG67" i="24"/>
  <c r="AG40" i="24"/>
  <c r="AE69" i="24"/>
  <c r="AE42" i="24"/>
  <c r="AE60" i="24"/>
  <c r="AE82" i="24" s="1"/>
  <c r="M60" i="24"/>
  <c r="M82" i="24" s="1"/>
  <c r="M69" i="24"/>
  <c r="M42" i="24"/>
  <c r="AG60" i="24"/>
  <c r="AG82" i="24" s="1"/>
  <c r="AG42" i="24"/>
  <c r="AG69" i="24"/>
  <c r="AH39" i="24"/>
  <c r="AH66" i="24"/>
  <c r="AH57" i="24"/>
  <c r="AH79" i="24" s="1"/>
  <c r="AD92" i="24"/>
  <c r="AE39" i="24"/>
  <c r="AE57" i="24"/>
  <c r="AE79" i="24" s="1"/>
  <c r="AE66" i="24"/>
  <c r="K69" i="24"/>
  <c r="K42" i="24"/>
  <c r="K60" i="24"/>
  <c r="K82" i="24" s="1"/>
  <c r="P68" i="24"/>
  <c r="P41" i="24"/>
  <c r="P59" i="24"/>
  <c r="P81" i="24" s="1"/>
  <c r="AK93" i="24"/>
  <c r="S42" i="24"/>
  <c r="S60" i="24"/>
  <c r="S82" i="24" s="1"/>
  <c r="S69" i="24"/>
  <c r="H57" i="24"/>
  <c r="H79" i="24" s="1"/>
  <c r="H66" i="24"/>
  <c r="H39" i="24"/>
  <c r="AH152" i="24"/>
  <c r="AH154" i="24"/>
  <c r="AH153" i="24"/>
  <c r="AH155" i="24"/>
  <c r="N92" i="24"/>
  <c r="W58" i="24"/>
  <c r="W80" i="24" s="1"/>
  <c r="W40" i="24"/>
  <c r="W67" i="24"/>
  <c r="H68" i="24"/>
  <c r="H41" i="24"/>
  <c r="H59" i="24"/>
  <c r="H81" i="24" s="1"/>
  <c r="AA152" i="24"/>
  <c r="AA155" i="24"/>
  <c r="AA153" i="24"/>
  <c r="AA154" i="24"/>
  <c r="AE92" i="24"/>
  <c r="AB39" i="24"/>
  <c r="AB66" i="24"/>
  <c r="AB57" i="24"/>
  <c r="AB79" i="24" s="1"/>
  <c r="K66" i="24"/>
  <c r="K39" i="24"/>
  <c r="K57" i="24"/>
  <c r="K79" i="24" s="1"/>
  <c r="Q41" i="24"/>
  <c r="Q68" i="24"/>
  <c r="Q59" i="24"/>
  <c r="Q81" i="24" s="1"/>
  <c r="R155" i="24"/>
  <c r="R154" i="24"/>
  <c r="R153" i="24"/>
  <c r="R152" i="24"/>
  <c r="W42" i="24"/>
  <c r="W60" i="24"/>
  <c r="W82" i="24" s="1"/>
  <c r="W69" i="24"/>
  <c r="Q42" i="24"/>
  <c r="Q69" i="24"/>
  <c r="Q60" i="24"/>
  <c r="Q82" i="24" s="1"/>
  <c r="AB92" i="24"/>
  <c r="AA60" i="24"/>
  <c r="AA82" i="24" s="1"/>
  <c r="AA69" i="24"/>
  <c r="AA42" i="24"/>
  <c r="AH41" i="24"/>
  <c r="AH59" i="24"/>
  <c r="AH81" i="24" s="1"/>
  <c r="AH68" i="24"/>
  <c r="P93" i="24"/>
  <c r="AD57" i="24"/>
  <c r="AD79" i="24" s="1"/>
  <c r="AD39" i="24"/>
  <c r="AD66" i="24"/>
  <c r="Z154" i="24"/>
  <c r="Z152" i="24"/>
  <c r="Z155" i="24"/>
  <c r="Z153" i="24"/>
  <c r="U42" i="24"/>
  <c r="U69" i="24"/>
  <c r="U60" i="24"/>
  <c r="U82" i="24" s="1"/>
  <c r="AI68" i="24"/>
  <c r="AI59" i="24"/>
  <c r="AI81" i="24" s="1"/>
  <c r="AI41" i="24"/>
  <c r="P60" i="24"/>
  <c r="P82" i="24" s="1"/>
  <c r="P69" i="24"/>
  <c r="P42" i="24"/>
  <c r="AK155" i="24"/>
  <c r="AK152" i="24"/>
  <c r="AK154" i="24"/>
  <c r="AK153" i="24"/>
  <c r="F92" i="24"/>
  <c r="AD155" i="24"/>
  <c r="AD153" i="24"/>
  <c r="AD154" i="24"/>
  <c r="AD152" i="24"/>
  <c r="AK92" i="24"/>
  <c r="K68" i="24"/>
  <c r="K41" i="24"/>
  <c r="K59" i="24"/>
  <c r="K81" i="24" s="1"/>
  <c r="L154" i="24"/>
  <c r="L153" i="24"/>
  <c r="L155" i="24"/>
  <c r="L152" i="24"/>
  <c r="AD58" i="24"/>
  <c r="AD80" i="24" s="1"/>
  <c r="AD40" i="24"/>
  <c r="AD67" i="24"/>
  <c r="AG41" i="24"/>
  <c r="AG59" i="24"/>
  <c r="AG81" i="24" s="1"/>
  <c r="AG68" i="24"/>
  <c r="S67" i="24"/>
  <c r="S58" i="24"/>
  <c r="S80" i="24" s="1"/>
  <c r="S40" i="24"/>
  <c r="Y59" i="24"/>
  <c r="Y81" i="24" s="1"/>
  <c r="Y68" i="24"/>
  <c r="Y41" i="24"/>
  <c r="M41" i="24"/>
  <c r="M68" i="24"/>
  <c r="M59" i="24"/>
  <c r="M81" i="24" s="1"/>
  <c r="AI92" i="24"/>
  <c r="O40" i="24"/>
  <c r="O67" i="24"/>
  <c r="O58" i="24"/>
  <c r="O80" i="24" s="1"/>
  <c r="AK68" i="24"/>
  <c r="AK59" i="24"/>
  <c r="AK81" i="24" s="1"/>
  <c r="AK41" i="24"/>
  <c r="T58" i="24"/>
  <c r="T80" i="24" s="1"/>
  <c r="T67" i="24"/>
  <c r="T40" i="24"/>
  <c r="J41" i="24"/>
  <c r="J68" i="24"/>
  <c r="J59" i="24"/>
  <c r="J81" i="24" s="1"/>
  <c r="I69" i="24"/>
  <c r="I42" i="24"/>
  <c r="I60" i="24"/>
  <c r="I82" i="24" s="1"/>
  <c r="W57" i="24"/>
  <c r="W79" i="24" s="1"/>
  <c r="W66" i="24"/>
  <c r="W39" i="24"/>
  <c r="AC67" i="24"/>
  <c r="AC58" i="24"/>
  <c r="AC80" i="24" s="1"/>
  <c r="AC40" i="24"/>
  <c r="R69" i="24"/>
  <c r="R42" i="24"/>
  <c r="R60" i="24"/>
  <c r="R82" i="24" s="1"/>
  <c r="X59" i="24"/>
  <c r="X81" i="24" s="1"/>
  <c r="X41" i="24"/>
  <c r="X68" i="24"/>
  <c r="AF41" i="24"/>
  <c r="AF59" i="24"/>
  <c r="AF81" i="24" s="1"/>
  <c r="AF68" i="24"/>
  <c r="N58" i="24"/>
  <c r="N80" i="24" s="1"/>
  <c r="N40" i="24"/>
  <c r="N67" i="24"/>
  <c r="F153" i="24"/>
  <c r="F154" i="24"/>
  <c r="F155" i="24"/>
  <c r="F152" i="24"/>
  <c r="AK69" i="24"/>
  <c r="AK42" i="24"/>
  <c r="AK60" i="24"/>
  <c r="AK82" i="24" s="1"/>
  <c r="G57" i="24"/>
  <c r="G79" i="24" s="1"/>
  <c r="G66" i="24"/>
  <c r="G39" i="24"/>
  <c r="AB68" i="24"/>
  <c r="AB59" i="24"/>
  <c r="AB81" i="24" s="1"/>
  <c r="AB41" i="24"/>
  <c r="AB90" i="24" s="1"/>
  <c r="AJ155" i="24"/>
  <c r="AJ152" i="24"/>
  <c r="AJ153" i="24"/>
  <c r="AJ154" i="24"/>
  <c r="I58" i="24"/>
  <c r="I80" i="24" s="1"/>
  <c r="I67" i="24"/>
  <c r="I40" i="24"/>
  <c r="Z58" i="24"/>
  <c r="Z80" i="24" s="1"/>
  <c r="Z40" i="24"/>
  <c r="Z67" i="24"/>
  <c r="AI67" i="24"/>
  <c r="AI40" i="24"/>
  <c r="AI58" i="24"/>
  <c r="AI80" i="24" s="1"/>
  <c r="S153" i="24"/>
  <c r="S155" i="24"/>
  <c r="S152" i="24"/>
  <c r="S154" i="24"/>
  <c r="X39" i="24"/>
  <c r="X57" i="24"/>
  <c r="X79" i="24" s="1"/>
  <c r="X66" i="24"/>
  <c r="Z59" i="24"/>
  <c r="Z81" i="24" s="1"/>
  <c r="Z41" i="24"/>
  <c r="Z68" i="24"/>
  <c r="P40" i="24"/>
  <c r="P58" i="24"/>
  <c r="P80" i="24" s="1"/>
  <c r="P67" i="24"/>
  <c r="M66" i="24"/>
  <c r="M57" i="24"/>
  <c r="M79" i="24" s="1"/>
  <c r="M39" i="24"/>
  <c r="AI89" i="24" l="1"/>
  <c r="A90" i="24"/>
  <c r="W91" i="24"/>
  <c r="W89" i="24"/>
  <c r="G91" i="24"/>
  <c r="M88" i="24"/>
  <c r="Q90" i="24"/>
  <c r="D90" i="24"/>
  <c r="F88" i="24"/>
  <c r="Y91" i="24"/>
  <c r="I91" i="24"/>
  <c r="W88" i="24"/>
  <c r="H90" i="24"/>
  <c r="AD90" i="24"/>
  <c r="A88" i="24"/>
  <c r="J91" i="24"/>
  <c r="L90" i="24"/>
  <c r="AK90" i="24"/>
  <c r="Q89" i="24"/>
  <c r="I90" i="24"/>
  <c r="S89" i="24"/>
  <c r="AJ91" i="24"/>
  <c r="Y88" i="24"/>
  <c r="V88" i="24"/>
  <c r="K89" i="24"/>
  <c r="F91" i="24"/>
  <c r="AD91" i="24"/>
  <c r="AK89" i="24"/>
  <c r="X89" i="24"/>
  <c r="F89" i="24"/>
  <c r="V89" i="24"/>
  <c r="T88" i="24"/>
  <c r="X90" i="24"/>
  <c r="P89" i="24"/>
  <c r="N88" i="24"/>
  <c r="J90" i="24"/>
  <c r="Z91" i="24"/>
  <c r="AB89" i="24"/>
  <c r="I88" i="24"/>
  <c r="G90" i="24"/>
  <c r="T89" i="24"/>
  <c r="AE90" i="24"/>
  <c r="AI91" i="24"/>
  <c r="Q88" i="24"/>
  <c r="F90" i="24"/>
  <c r="O90" i="24"/>
  <c r="AD89" i="24"/>
  <c r="J89" i="24"/>
  <c r="U89" i="24"/>
  <c r="AH89" i="24"/>
  <c r="O91" i="24"/>
  <c r="AG88" i="24"/>
  <c r="K88" i="24"/>
  <c r="K91" i="24"/>
  <c r="AE91" i="24"/>
  <c r="AF91" i="24"/>
  <c r="V91" i="24"/>
  <c r="H91" i="24"/>
  <c r="Z90" i="24"/>
  <c r="P88" i="24"/>
  <c r="R88" i="24"/>
  <c r="AC90" i="24"/>
  <c r="AJ89" i="24"/>
  <c r="D89" i="24"/>
  <c r="R90" i="24"/>
  <c r="R89" i="24"/>
  <c r="T90" i="24"/>
  <c r="X48" i="9"/>
  <c r="X98" i="24"/>
  <c r="X100" i="24"/>
  <c r="X66" i="9"/>
  <c r="O89" i="24"/>
  <c r="AD99" i="24"/>
  <c r="AD57" i="9"/>
  <c r="U101" i="24"/>
  <c r="U75" i="9"/>
  <c r="AD88" i="24"/>
  <c r="AA75" i="9"/>
  <c r="AA101" i="24"/>
  <c r="AH88" i="24"/>
  <c r="Z75" i="9"/>
  <c r="Z101" i="24"/>
  <c r="C100" i="24"/>
  <c r="A100" i="24" s="1"/>
  <c r="C66" i="9"/>
  <c r="AB57" i="9"/>
  <c r="AB99" i="24"/>
  <c r="Z98" i="24"/>
  <c r="Z48" i="9"/>
  <c r="D88" i="24"/>
  <c r="A91" i="24"/>
  <c r="O88" i="24"/>
  <c r="J57" i="9"/>
  <c r="J99" i="24"/>
  <c r="U57" i="9"/>
  <c r="U99" i="24"/>
  <c r="AF98" i="24"/>
  <c r="AF48" i="9"/>
  <c r="E88" i="24"/>
  <c r="AH57" i="9"/>
  <c r="AM57" i="9" s="1"/>
  <c r="AH99" i="24"/>
  <c r="H89" i="24"/>
  <c r="J75" i="9"/>
  <c r="J101" i="24"/>
  <c r="G66" i="9"/>
  <c r="G100" i="24"/>
  <c r="W90" i="24"/>
  <c r="AF89" i="24"/>
  <c r="AI101" i="24"/>
  <c r="AI75" i="9"/>
  <c r="Q98" i="24"/>
  <c r="Q48" i="9"/>
  <c r="J48" i="9"/>
  <c r="J98" i="24"/>
  <c r="X88" i="24"/>
  <c r="AK101" i="24"/>
  <c r="AK75" i="9"/>
  <c r="N89" i="24"/>
  <c r="R75" i="9"/>
  <c r="R101" i="24"/>
  <c r="W98" i="24"/>
  <c r="W48" i="9"/>
  <c r="S57" i="9"/>
  <c r="S99" i="24"/>
  <c r="AD98" i="24"/>
  <c r="AD48" i="9"/>
  <c r="S75" i="9"/>
  <c r="S101" i="24"/>
  <c r="T98" i="24"/>
  <c r="T48" i="9"/>
  <c r="AJ75" i="9"/>
  <c r="AJ101" i="24"/>
  <c r="E100" i="24"/>
  <c r="E66" i="9"/>
  <c r="L57" i="9"/>
  <c r="L99" i="24"/>
  <c r="D48" i="9"/>
  <c r="D98" i="24"/>
  <c r="C75" i="9"/>
  <c r="C101" i="24"/>
  <c r="A101" i="24" s="1"/>
  <c r="O48" i="9"/>
  <c r="O98" i="24"/>
  <c r="I66" i="9"/>
  <c r="I100" i="24"/>
  <c r="AA99" i="24"/>
  <c r="AA57" i="9"/>
  <c r="H99" i="24"/>
  <c r="H57" i="9"/>
  <c r="AA48" i="9"/>
  <c r="AA98" i="24"/>
  <c r="AJ66" i="9"/>
  <c r="AJ100" i="24"/>
  <c r="AF101" i="24"/>
  <c r="AF75" i="9"/>
  <c r="AA100" i="24"/>
  <c r="AA66" i="9"/>
  <c r="F75" i="9"/>
  <c r="F101" i="24"/>
  <c r="AH91" i="24"/>
  <c r="V100" i="24"/>
  <c r="V66" i="9"/>
  <c r="G98" i="24"/>
  <c r="G48" i="9"/>
  <c r="P57" i="9"/>
  <c r="P99" i="24"/>
  <c r="Z89" i="24"/>
  <c r="AK91" i="24"/>
  <c r="N57" i="9"/>
  <c r="N99" i="24"/>
  <c r="R91" i="24"/>
  <c r="I75" i="9"/>
  <c r="I101" i="24"/>
  <c r="T57" i="9"/>
  <c r="T99" i="24"/>
  <c r="M66" i="9"/>
  <c r="M100" i="24"/>
  <c r="P91" i="24"/>
  <c r="U91" i="24"/>
  <c r="Q75" i="9"/>
  <c r="Q101" i="24"/>
  <c r="AB48" i="9"/>
  <c r="AB98" i="24"/>
  <c r="H100" i="24"/>
  <c r="H66" i="9"/>
  <c r="S91" i="24"/>
  <c r="AG91" i="24"/>
  <c r="AG89" i="24"/>
  <c r="V75" i="9"/>
  <c r="V101" i="24"/>
  <c r="AC66" i="9"/>
  <c r="AC100" i="24"/>
  <c r="E90" i="24"/>
  <c r="L89" i="24"/>
  <c r="AB91" i="24"/>
  <c r="G99" i="24"/>
  <c r="G57" i="9"/>
  <c r="AA89" i="24"/>
  <c r="AF88" i="24"/>
  <c r="C98" i="24"/>
  <c r="A98" i="24" s="1"/>
  <c r="C48" i="9"/>
  <c r="AC91" i="24"/>
  <c r="AA88" i="24"/>
  <c r="AJ90" i="24"/>
  <c r="AD75" i="9"/>
  <c r="AD101" i="24"/>
  <c r="S90" i="24"/>
  <c r="AA90" i="24"/>
  <c r="T66" i="9"/>
  <c r="T100" i="24"/>
  <c r="V90" i="24"/>
  <c r="AE98" i="24"/>
  <c r="AE48" i="9"/>
  <c r="AG101" i="24"/>
  <c r="AG75" i="9"/>
  <c r="Y57" i="9"/>
  <c r="Y99" i="24"/>
  <c r="R57" i="9"/>
  <c r="R99" i="24"/>
  <c r="AC75" i="9"/>
  <c r="AC101" i="24"/>
  <c r="AK57" i="9"/>
  <c r="AK99" i="24"/>
  <c r="S66" i="9"/>
  <c r="S100" i="24"/>
  <c r="AK98" i="24"/>
  <c r="AK48" i="9"/>
  <c r="Z57" i="9"/>
  <c r="Z99" i="24"/>
  <c r="I89" i="24"/>
  <c r="AB66" i="9"/>
  <c r="AB100" i="24"/>
  <c r="AF66" i="9"/>
  <c r="AF100" i="24"/>
  <c r="AC89" i="24"/>
  <c r="AK100" i="24"/>
  <c r="AK66" i="9"/>
  <c r="M90" i="24"/>
  <c r="AG100" i="24"/>
  <c r="AG66" i="9"/>
  <c r="P75" i="9"/>
  <c r="P101" i="24"/>
  <c r="AH66" i="9"/>
  <c r="AM66" i="9" s="1"/>
  <c r="AH100" i="24"/>
  <c r="Q91" i="24"/>
  <c r="Q66" i="9"/>
  <c r="Q100" i="24"/>
  <c r="AB88" i="24"/>
  <c r="P100" i="24"/>
  <c r="P66" i="9"/>
  <c r="AE88" i="24"/>
  <c r="M91" i="24"/>
  <c r="AG99" i="24"/>
  <c r="AG57" i="9"/>
  <c r="S48" i="9"/>
  <c r="S98" i="24"/>
  <c r="G75" i="9"/>
  <c r="G101" i="24"/>
  <c r="V98" i="24"/>
  <c r="V48" i="9"/>
  <c r="AC88" i="24"/>
  <c r="AD100" i="24"/>
  <c r="AD66" i="9"/>
  <c r="Q57" i="9"/>
  <c r="Q99" i="24"/>
  <c r="U48" i="9"/>
  <c r="U98" i="24"/>
  <c r="AB75" i="9"/>
  <c r="AB101" i="24"/>
  <c r="L91" i="24"/>
  <c r="G89" i="24"/>
  <c r="Y75" i="9"/>
  <c r="Y101" i="24"/>
  <c r="N75" i="9"/>
  <c r="N101" i="24"/>
  <c r="L98" i="24"/>
  <c r="L48" i="9"/>
  <c r="F100" i="24"/>
  <c r="F66" i="9"/>
  <c r="Y98" i="24"/>
  <c r="Y48" i="9"/>
  <c r="O66" i="9"/>
  <c r="O100" i="24"/>
  <c r="AI88" i="24"/>
  <c r="U100" i="24"/>
  <c r="U66" i="9"/>
  <c r="H101" i="24"/>
  <c r="H75" i="9"/>
  <c r="AJ98" i="24"/>
  <c r="AJ48" i="9"/>
  <c r="AK88" i="24"/>
  <c r="AE99" i="24"/>
  <c r="AE57" i="9"/>
  <c r="C99" i="24"/>
  <c r="A99" i="24" s="1"/>
  <c r="C57" i="9"/>
  <c r="AF90" i="24"/>
  <c r="AC57" i="9"/>
  <c r="AC99" i="24"/>
  <c r="J66" i="9"/>
  <c r="J100" i="24"/>
  <c r="Y90" i="24"/>
  <c r="AG90" i="24"/>
  <c r="K66" i="9"/>
  <c r="K100" i="24"/>
  <c r="AI90" i="24"/>
  <c r="AH90" i="24"/>
  <c r="H88" i="24"/>
  <c r="P90" i="24"/>
  <c r="S88" i="24"/>
  <c r="Y89" i="24"/>
  <c r="F57" i="9"/>
  <c r="F99" i="24"/>
  <c r="AC48" i="9"/>
  <c r="AC98" i="24"/>
  <c r="R48" i="9"/>
  <c r="R98" i="24"/>
  <c r="E91" i="24"/>
  <c r="U88" i="24"/>
  <c r="L75" i="9"/>
  <c r="L101" i="24"/>
  <c r="N91" i="24"/>
  <c r="L88" i="24"/>
  <c r="U90" i="24"/>
  <c r="N48" i="9"/>
  <c r="N98" i="24"/>
  <c r="O75" i="9"/>
  <c r="O101" i="24"/>
  <c r="D101" i="24"/>
  <c r="D75" i="9"/>
  <c r="AJ88" i="24"/>
  <c r="X91" i="24"/>
  <c r="AE89" i="24"/>
  <c r="AJ57" i="9"/>
  <c r="AJ99" i="24"/>
  <c r="E89" i="24"/>
  <c r="Z66" i="9"/>
  <c r="Z100" i="24"/>
  <c r="AI99" i="24"/>
  <c r="AI57" i="9"/>
  <c r="I99" i="24"/>
  <c r="I57" i="9"/>
  <c r="G88" i="24"/>
  <c r="O99" i="24"/>
  <c r="O57" i="9"/>
  <c r="K90" i="24"/>
  <c r="AI100" i="24"/>
  <c r="AI66" i="9"/>
  <c r="AA91" i="24"/>
  <c r="W75" i="9"/>
  <c r="W101" i="24"/>
  <c r="AH98" i="24"/>
  <c r="AH48" i="9"/>
  <c r="AM48" i="9" s="1"/>
  <c r="M101" i="24"/>
  <c r="M75" i="9"/>
  <c r="T91" i="24"/>
  <c r="Z88" i="24"/>
  <c r="K99" i="24"/>
  <c r="K57" i="9"/>
  <c r="E101" i="24"/>
  <c r="E75" i="9"/>
  <c r="E48" i="9"/>
  <c r="E98" i="24"/>
  <c r="P48" i="9"/>
  <c r="P98" i="24"/>
  <c r="I98" i="24"/>
  <c r="I48" i="9"/>
  <c r="AI48" i="9"/>
  <c r="AI98" i="24"/>
  <c r="W66" i="9"/>
  <c r="W100" i="24"/>
  <c r="AF99" i="24"/>
  <c r="AF57" i="9"/>
  <c r="D91" i="24"/>
  <c r="M89" i="24"/>
  <c r="X75" i="9"/>
  <c r="X101" i="24"/>
  <c r="X99" i="24"/>
  <c r="X57" i="9"/>
  <c r="N90" i="24"/>
  <c r="AG98" i="24"/>
  <c r="AG48" i="9"/>
  <c r="J88" i="24"/>
  <c r="A89" i="24"/>
  <c r="M48" i="9"/>
  <c r="M98" i="24"/>
  <c r="Y66" i="9"/>
  <c r="Y100" i="24"/>
  <c r="K48" i="9"/>
  <c r="K98" i="24"/>
  <c r="W99" i="24"/>
  <c r="W57" i="9"/>
  <c r="H98" i="24"/>
  <c r="H48" i="9"/>
  <c r="K101" i="24"/>
  <c r="K75" i="9"/>
  <c r="AE75" i="9"/>
  <c r="AE101" i="24"/>
  <c r="L100" i="24"/>
  <c r="L66" i="9"/>
  <c r="D66" i="9"/>
  <c r="D100" i="24"/>
  <c r="T75" i="9"/>
  <c r="T101" i="24"/>
  <c r="D57" i="9"/>
  <c r="D99" i="24"/>
  <c r="F98" i="24"/>
  <c r="F48" i="9"/>
  <c r="R66" i="9"/>
  <c r="R100" i="24"/>
  <c r="V57" i="9"/>
  <c r="V99" i="24"/>
  <c r="AE100" i="24"/>
  <c r="AE66" i="9"/>
  <c r="M57" i="9"/>
  <c r="M99" i="24"/>
  <c r="AH101" i="24"/>
  <c r="AH75" i="9"/>
  <c r="AM75" i="9" s="1"/>
  <c r="N100" i="24"/>
  <c r="N66" i="9"/>
  <c r="E99" i="24"/>
  <c r="E57" i="9"/>
  <c r="W122" i="24" l="1"/>
  <c r="W119" i="24"/>
  <c r="W124" i="24"/>
  <c r="W120" i="24"/>
  <c r="W123" i="24"/>
  <c r="W94" i="9" s="1"/>
  <c r="W121" i="24"/>
  <c r="W144" i="24"/>
  <c r="W147" i="24"/>
  <c r="W146" i="24"/>
  <c r="W145" i="24"/>
  <c r="W140" i="24"/>
  <c r="W148" i="24"/>
  <c r="W112" i="9" s="1"/>
  <c r="W142" i="24"/>
  <c r="W141" i="24"/>
  <c r="W143" i="24"/>
  <c r="W139" i="24"/>
  <c r="D124" i="24"/>
  <c r="D123" i="24"/>
  <c r="D94" i="9" s="1"/>
  <c r="D120" i="24"/>
  <c r="D119" i="24"/>
  <c r="D122" i="24"/>
  <c r="D121" i="24"/>
  <c r="AE143" i="24"/>
  <c r="AE147" i="24"/>
  <c r="AE145" i="24"/>
  <c r="AE140" i="24"/>
  <c r="AE148" i="24"/>
  <c r="AE112" i="9" s="1"/>
  <c r="AE142" i="24"/>
  <c r="AE144" i="24"/>
  <c r="AE139" i="24"/>
  <c r="AE146" i="24"/>
  <c r="AE141" i="24"/>
  <c r="K116" i="24"/>
  <c r="K111" i="24"/>
  <c r="K109" i="24"/>
  <c r="K112" i="24"/>
  <c r="K113" i="24"/>
  <c r="K114" i="24"/>
  <c r="K85" i="9" s="1"/>
  <c r="K115" i="24"/>
  <c r="K110" i="24"/>
  <c r="K108" i="24"/>
  <c r="K117" i="24"/>
  <c r="I115" i="24"/>
  <c r="I112" i="24"/>
  <c r="I116" i="24"/>
  <c r="I111" i="24"/>
  <c r="I108" i="24"/>
  <c r="I110" i="24"/>
  <c r="I109" i="24"/>
  <c r="I117" i="24"/>
  <c r="I114" i="24"/>
  <c r="I85" i="9" s="1"/>
  <c r="I113" i="24"/>
  <c r="K124" i="24"/>
  <c r="K123" i="24"/>
  <c r="K94" i="9" s="1"/>
  <c r="K121" i="24"/>
  <c r="K120" i="24"/>
  <c r="K122" i="24"/>
  <c r="K119" i="24"/>
  <c r="N115" i="24"/>
  <c r="N110" i="24"/>
  <c r="N109" i="24"/>
  <c r="N117" i="24"/>
  <c r="N111" i="24"/>
  <c r="N112" i="24"/>
  <c r="N108" i="24"/>
  <c r="N113" i="24"/>
  <c r="N116" i="24"/>
  <c r="N114" i="24"/>
  <c r="N85" i="9" s="1"/>
  <c r="U127" i="24"/>
  <c r="U134" i="24"/>
  <c r="U133" i="24"/>
  <c r="U103" i="9" s="1"/>
  <c r="U129" i="24"/>
  <c r="U136" i="24"/>
  <c r="U132" i="24"/>
  <c r="U131" i="24"/>
  <c r="U135" i="24"/>
  <c r="U126" i="24"/>
  <c r="U137" i="24"/>
  <c r="U130" i="24"/>
  <c r="U128" i="24"/>
  <c r="AB146" i="24"/>
  <c r="AB141" i="24"/>
  <c r="AB143" i="24"/>
  <c r="AB148" i="24"/>
  <c r="AB112" i="9" s="1"/>
  <c r="AB139" i="24"/>
  <c r="AB147" i="24"/>
  <c r="AB140" i="24"/>
  <c r="AB144" i="24"/>
  <c r="AB142" i="24"/>
  <c r="AB145" i="24"/>
  <c r="AG119" i="24"/>
  <c r="AG124" i="24"/>
  <c r="AG120" i="24"/>
  <c r="AG122" i="24"/>
  <c r="AG121" i="24"/>
  <c r="AG123" i="24"/>
  <c r="AG94" i="9" s="1"/>
  <c r="Z122" i="24"/>
  <c r="Z124" i="24"/>
  <c r="Z119" i="24"/>
  <c r="Z121" i="24"/>
  <c r="Z120" i="24"/>
  <c r="Z123" i="24"/>
  <c r="Z94" i="9" s="1"/>
  <c r="AC143" i="24"/>
  <c r="AC141" i="24"/>
  <c r="AC148" i="24"/>
  <c r="AC112" i="9" s="1"/>
  <c r="AC140" i="24"/>
  <c r="AC145" i="24"/>
  <c r="AC139" i="24"/>
  <c r="AC144" i="24"/>
  <c r="AC146" i="24"/>
  <c r="AC142" i="24"/>
  <c r="AC147" i="24"/>
  <c r="Q148" i="24"/>
  <c r="Q112" i="9" s="1"/>
  <c r="Q146" i="24"/>
  <c r="Q147" i="24"/>
  <c r="Q139" i="24"/>
  <c r="Q142" i="24"/>
  <c r="Q141" i="24"/>
  <c r="Q143" i="24"/>
  <c r="Q140" i="24"/>
  <c r="Q145" i="24"/>
  <c r="Q144" i="24"/>
  <c r="I148" i="24"/>
  <c r="I112" i="9" s="1"/>
  <c r="I144" i="24"/>
  <c r="I140" i="24"/>
  <c r="I139" i="24"/>
  <c r="I142" i="24"/>
  <c r="I143" i="24"/>
  <c r="I147" i="24"/>
  <c r="I146" i="24"/>
  <c r="I145" i="24"/>
  <c r="I141" i="24"/>
  <c r="AJ143" i="24"/>
  <c r="AJ144" i="24"/>
  <c r="AJ140" i="24"/>
  <c r="AJ141" i="24"/>
  <c r="AJ142" i="24"/>
  <c r="AJ147" i="24"/>
  <c r="AJ148" i="24"/>
  <c r="AJ112" i="9" s="1"/>
  <c r="AJ139" i="24"/>
  <c r="AJ145" i="24"/>
  <c r="AJ146" i="24"/>
  <c r="S123" i="24"/>
  <c r="S94" i="9" s="1"/>
  <c r="S122" i="24"/>
  <c r="S124" i="24"/>
  <c r="S121" i="24"/>
  <c r="S120" i="24"/>
  <c r="S119" i="24"/>
  <c r="AK148" i="24"/>
  <c r="AK112" i="9" s="1"/>
  <c r="AK143" i="24"/>
  <c r="AK140" i="24"/>
  <c r="AK144" i="24"/>
  <c r="AK146" i="24"/>
  <c r="AK147" i="24"/>
  <c r="AK145" i="24"/>
  <c r="AK142" i="24"/>
  <c r="AK141" i="24"/>
  <c r="AK139" i="24"/>
  <c r="U140" i="24"/>
  <c r="U142" i="24"/>
  <c r="U141" i="24"/>
  <c r="U145" i="24"/>
  <c r="U146" i="24"/>
  <c r="U143" i="24"/>
  <c r="U147" i="24"/>
  <c r="U148" i="24"/>
  <c r="U112" i="9" s="1"/>
  <c r="U144" i="24"/>
  <c r="U139" i="24"/>
  <c r="E119" i="24"/>
  <c r="E121" i="24"/>
  <c r="E122" i="24"/>
  <c r="E120" i="24"/>
  <c r="E124" i="24"/>
  <c r="E123" i="24"/>
  <c r="E94" i="9" s="1"/>
  <c r="AE134" i="24"/>
  <c r="AE136" i="24"/>
  <c r="AE130" i="24"/>
  <c r="AE131" i="24"/>
  <c r="AE132" i="24"/>
  <c r="AE128" i="24"/>
  <c r="AE127" i="24"/>
  <c r="AE129" i="24"/>
  <c r="AE126" i="24"/>
  <c r="AE135" i="24"/>
  <c r="AE133" i="24"/>
  <c r="AE103" i="9" s="1"/>
  <c r="AE137" i="24"/>
  <c r="AG116" i="24"/>
  <c r="AG114" i="24"/>
  <c r="AG85" i="9" s="1"/>
  <c r="AG108" i="24"/>
  <c r="AG115" i="24"/>
  <c r="AG112" i="24"/>
  <c r="AG111" i="24"/>
  <c r="AG109" i="24"/>
  <c r="AG113" i="24"/>
  <c r="AG117" i="24"/>
  <c r="AG110" i="24"/>
  <c r="P111" i="24"/>
  <c r="P113" i="24"/>
  <c r="P117" i="24"/>
  <c r="P110" i="24"/>
  <c r="P109" i="24"/>
  <c r="P112" i="24"/>
  <c r="P116" i="24"/>
  <c r="P115" i="24"/>
  <c r="P108" i="24"/>
  <c r="P114" i="24"/>
  <c r="P85" i="9" s="1"/>
  <c r="I121" i="24"/>
  <c r="I122" i="24"/>
  <c r="I124" i="24"/>
  <c r="I123" i="24"/>
  <c r="I94" i="9" s="1"/>
  <c r="I119" i="24"/>
  <c r="I120" i="24"/>
  <c r="R113" i="24"/>
  <c r="R109" i="24"/>
  <c r="R115" i="24"/>
  <c r="R108" i="24"/>
  <c r="R110" i="24"/>
  <c r="R112" i="24"/>
  <c r="R117" i="24"/>
  <c r="R114" i="24"/>
  <c r="R85" i="9" s="1"/>
  <c r="R111" i="24"/>
  <c r="R116" i="24"/>
  <c r="J128" i="24"/>
  <c r="J129" i="24"/>
  <c r="J126" i="24"/>
  <c r="J130" i="24"/>
  <c r="J134" i="24"/>
  <c r="J131" i="24"/>
  <c r="J136" i="24"/>
  <c r="J133" i="24"/>
  <c r="J103" i="9" s="1"/>
  <c r="J132" i="24"/>
  <c r="J137" i="24"/>
  <c r="J135" i="24"/>
  <c r="J127" i="24"/>
  <c r="AE119" i="24"/>
  <c r="AE124" i="24"/>
  <c r="AE121" i="24"/>
  <c r="AE122" i="24"/>
  <c r="AE123" i="24"/>
  <c r="AE94" i="9" s="1"/>
  <c r="AE120" i="24"/>
  <c r="L115" i="24"/>
  <c r="L110" i="24"/>
  <c r="L108" i="24"/>
  <c r="L112" i="24"/>
  <c r="L109" i="24"/>
  <c r="L116" i="24"/>
  <c r="L114" i="24"/>
  <c r="L85" i="9" s="1"/>
  <c r="L113" i="24"/>
  <c r="L117" i="24"/>
  <c r="L111" i="24"/>
  <c r="AH137" i="24"/>
  <c r="AH130" i="24"/>
  <c r="AH126" i="24"/>
  <c r="AH128" i="24"/>
  <c r="AH135" i="24"/>
  <c r="AH136" i="24"/>
  <c r="AH129" i="24"/>
  <c r="AH131" i="24"/>
  <c r="AH132" i="24"/>
  <c r="AH134" i="24"/>
  <c r="AH127" i="24"/>
  <c r="AH133" i="24"/>
  <c r="AH103" i="9" s="1"/>
  <c r="AK126" i="24"/>
  <c r="AK137" i="24"/>
  <c r="AK133" i="24"/>
  <c r="AK103" i="9" s="1"/>
  <c r="AK130" i="24"/>
  <c r="AK135" i="24"/>
  <c r="AK136" i="24"/>
  <c r="AK132" i="24"/>
  <c r="AK134" i="24"/>
  <c r="AK127" i="24"/>
  <c r="AK131" i="24"/>
  <c r="AK128" i="24"/>
  <c r="AK129" i="24"/>
  <c r="AE115" i="24"/>
  <c r="AE110" i="24"/>
  <c r="AE114" i="24"/>
  <c r="AE85" i="9" s="1"/>
  <c r="AE112" i="24"/>
  <c r="AE113" i="24"/>
  <c r="AE108" i="24"/>
  <c r="AE111" i="24"/>
  <c r="AE117" i="24"/>
  <c r="AE116" i="24"/>
  <c r="AE109" i="24"/>
  <c r="G124" i="24"/>
  <c r="G122" i="24"/>
  <c r="G119" i="24"/>
  <c r="G120" i="24"/>
  <c r="G121" i="24"/>
  <c r="G123" i="24"/>
  <c r="G94" i="9" s="1"/>
  <c r="AA126" i="24"/>
  <c r="AA135" i="24"/>
  <c r="AA134" i="24"/>
  <c r="AA137" i="24"/>
  <c r="AA133" i="24"/>
  <c r="AA103" i="9" s="1"/>
  <c r="AA130" i="24"/>
  <c r="AA129" i="24"/>
  <c r="AA128" i="24"/>
  <c r="AA136" i="24"/>
  <c r="AA131" i="24"/>
  <c r="AA132" i="24"/>
  <c r="AA127" i="24"/>
  <c r="H120" i="24"/>
  <c r="H122" i="24"/>
  <c r="H124" i="24"/>
  <c r="H123" i="24"/>
  <c r="H94" i="9" s="1"/>
  <c r="H121" i="24"/>
  <c r="H119" i="24"/>
  <c r="Z142" i="24"/>
  <c r="Z145" i="24"/>
  <c r="Z147" i="24"/>
  <c r="Z139" i="24"/>
  <c r="Z146" i="24"/>
  <c r="Z143" i="24"/>
  <c r="Z141" i="24"/>
  <c r="Z148" i="24"/>
  <c r="Z112" i="9" s="1"/>
  <c r="Z140" i="24"/>
  <c r="Z144" i="24"/>
  <c r="F108" i="24"/>
  <c r="F114" i="24"/>
  <c r="F85" i="9" s="1"/>
  <c r="F111" i="24"/>
  <c r="F109" i="24"/>
  <c r="F113" i="24"/>
  <c r="F116" i="24"/>
  <c r="F110" i="24"/>
  <c r="F117" i="24"/>
  <c r="F115" i="24"/>
  <c r="F112" i="24"/>
  <c r="V123" i="24"/>
  <c r="V94" i="9" s="1"/>
  <c r="V120" i="24"/>
  <c r="V124" i="24"/>
  <c r="V121" i="24"/>
  <c r="V122" i="24"/>
  <c r="V119" i="24"/>
  <c r="T139" i="24"/>
  <c r="T147" i="24"/>
  <c r="T146" i="24"/>
  <c r="T148" i="24"/>
  <c r="T112" i="9" s="1"/>
  <c r="T143" i="24"/>
  <c r="T144" i="24"/>
  <c r="T145" i="24"/>
  <c r="T140" i="24"/>
  <c r="T142" i="24"/>
  <c r="T141" i="24"/>
  <c r="Y128" i="24"/>
  <c r="Y132" i="24"/>
  <c r="Y129" i="24"/>
  <c r="Y133" i="24"/>
  <c r="Y103" i="9" s="1"/>
  <c r="Y135" i="24"/>
  <c r="Y136" i="24"/>
  <c r="Y130" i="24"/>
  <c r="Y137" i="24"/>
  <c r="Y127" i="24"/>
  <c r="Y134" i="24"/>
  <c r="Y131" i="24"/>
  <c r="Y126" i="24"/>
  <c r="AF120" i="24"/>
  <c r="AF119" i="24"/>
  <c r="AF123" i="24"/>
  <c r="AF94" i="9" s="1"/>
  <c r="AF122" i="24"/>
  <c r="AF121" i="24"/>
  <c r="AF124" i="24"/>
  <c r="O128" i="24"/>
  <c r="O131" i="24"/>
  <c r="O133" i="24"/>
  <c r="O103" i="9" s="1"/>
  <c r="O130" i="24"/>
  <c r="O134" i="24"/>
  <c r="O136" i="24"/>
  <c r="O132" i="24"/>
  <c r="O137" i="24"/>
  <c r="O126" i="24"/>
  <c r="O127" i="24"/>
  <c r="O129" i="24"/>
  <c r="O135" i="24"/>
  <c r="N144" i="24"/>
  <c r="N143" i="24"/>
  <c r="N146" i="24"/>
  <c r="N139" i="24"/>
  <c r="N141" i="24"/>
  <c r="N147" i="24"/>
  <c r="N145" i="24"/>
  <c r="N142" i="24"/>
  <c r="N148" i="24"/>
  <c r="N112" i="9" s="1"/>
  <c r="N140" i="24"/>
  <c r="U112" i="24"/>
  <c r="U113" i="24"/>
  <c r="U110" i="24"/>
  <c r="U108" i="24"/>
  <c r="U116" i="24"/>
  <c r="U114" i="24"/>
  <c r="U85" i="9" s="1"/>
  <c r="U115" i="24"/>
  <c r="U109" i="24"/>
  <c r="U111" i="24"/>
  <c r="U117" i="24"/>
  <c r="V117" i="24"/>
  <c r="V108" i="24"/>
  <c r="V111" i="24"/>
  <c r="V110" i="24"/>
  <c r="V113" i="24"/>
  <c r="V109" i="24"/>
  <c r="V116" i="24"/>
  <c r="V114" i="24"/>
  <c r="V85" i="9" s="1"/>
  <c r="V112" i="24"/>
  <c r="V115" i="24"/>
  <c r="R119" i="24"/>
  <c r="R124" i="24"/>
  <c r="R120" i="24"/>
  <c r="R122" i="24"/>
  <c r="R121" i="24"/>
  <c r="R123" i="24"/>
  <c r="R94" i="9" s="1"/>
  <c r="G117" i="24"/>
  <c r="G110" i="24"/>
  <c r="G113" i="24"/>
  <c r="G111" i="24"/>
  <c r="G109" i="24"/>
  <c r="G116" i="24"/>
  <c r="G108" i="24"/>
  <c r="G112" i="24"/>
  <c r="G115" i="24"/>
  <c r="G114" i="24"/>
  <c r="G85" i="9" s="1"/>
  <c r="D117" i="24"/>
  <c r="D113" i="24"/>
  <c r="D110" i="24"/>
  <c r="D112" i="24"/>
  <c r="D108" i="24"/>
  <c r="D109" i="24"/>
  <c r="D116" i="24"/>
  <c r="D115" i="24"/>
  <c r="D111" i="24"/>
  <c r="D114" i="24"/>
  <c r="D85" i="9" s="1"/>
  <c r="J111" i="24"/>
  <c r="J108" i="24"/>
  <c r="J113" i="24"/>
  <c r="J116" i="24"/>
  <c r="J114" i="24"/>
  <c r="J85" i="9" s="1"/>
  <c r="J110" i="24"/>
  <c r="J115" i="24"/>
  <c r="J112" i="24"/>
  <c r="J117" i="24"/>
  <c r="J109" i="24"/>
  <c r="G137" i="24"/>
  <c r="G136" i="24"/>
  <c r="G134" i="24"/>
  <c r="G135" i="24"/>
  <c r="G129" i="24"/>
  <c r="G132" i="24"/>
  <c r="G133" i="24"/>
  <c r="G103" i="9" s="1"/>
  <c r="G126" i="24"/>
  <c r="G128" i="24"/>
  <c r="G127" i="24"/>
  <c r="G130" i="24"/>
  <c r="G131" i="24"/>
  <c r="AD122" i="24"/>
  <c r="AD119" i="24"/>
  <c r="AD120" i="24"/>
  <c r="AD124" i="24"/>
  <c r="AD121" i="24"/>
  <c r="AD123" i="24"/>
  <c r="AD94" i="9" s="1"/>
  <c r="AI133" i="24"/>
  <c r="AI103" i="9" s="1"/>
  <c r="AI127" i="24"/>
  <c r="AI136" i="24"/>
  <c r="AI129" i="24"/>
  <c r="AI126" i="24"/>
  <c r="AI137" i="24"/>
  <c r="AI131" i="24"/>
  <c r="AI134" i="24"/>
  <c r="AI135" i="24"/>
  <c r="AI128" i="24"/>
  <c r="AI130" i="24"/>
  <c r="AI132" i="24"/>
  <c r="AC121" i="24"/>
  <c r="AC123" i="24"/>
  <c r="AC94" i="9" s="1"/>
  <c r="AC120" i="24"/>
  <c r="AC124" i="24"/>
  <c r="AC122" i="24"/>
  <c r="AC119" i="24"/>
  <c r="G146" i="24"/>
  <c r="G147" i="24"/>
  <c r="G145" i="24"/>
  <c r="G148" i="24"/>
  <c r="G112" i="9" s="1"/>
  <c r="G141" i="24"/>
  <c r="G143" i="24"/>
  <c r="G139" i="24"/>
  <c r="G144" i="24"/>
  <c r="G142" i="24"/>
  <c r="G140" i="24"/>
  <c r="P146" i="24"/>
  <c r="P147" i="24"/>
  <c r="P140" i="24"/>
  <c r="P143" i="24"/>
  <c r="P142" i="24"/>
  <c r="P148" i="24"/>
  <c r="P112" i="9" s="1"/>
  <c r="P141" i="24"/>
  <c r="P139" i="24"/>
  <c r="P144" i="24"/>
  <c r="P145" i="24"/>
  <c r="AF126" i="24"/>
  <c r="AF137" i="24"/>
  <c r="AF136" i="24"/>
  <c r="AF129" i="24"/>
  <c r="AF134" i="24"/>
  <c r="AF128" i="24"/>
  <c r="AF133" i="24"/>
  <c r="AF103" i="9" s="1"/>
  <c r="AF127" i="24"/>
  <c r="AF132" i="24"/>
  <c r="AF135" i="24"/>
  <c r="AF131" i="24"/>
  <c r="AF130" i="24"/>
  <c r="AK114" i="24"/>
  <c r="AK85" i="9" s="1"/>
  <c r="AK113" i="24"/>
  <c r="AK109" i="24"/>
  <c r="AK110" i="24"/>
  <c r="AK117" i="24"/>
  <c r="AK111" i="24"/>
  <c r="AK115" i="24"/>
  <c r="AK112" i="24"/>
  <c r="AK116" i="24"/>
  <c r="AK108" i="24"/>
  <c r="T132" i="24"/>
  <c r="T127" i="24"/>
  <c r="T133" i="24"/>
  <c r="T103" i="9" s="1"/>
  <c r="T134" i="24"/>
  <c r="T129" i="24"/>
  <c r="T126" i="24"/>
  <c r="T131" i="24"/>
  <c r="T130" i="24"/>
  <c r="T128" i="24"/>
  <c r="T135" i="24"/>
  <c r="T136" i="24"/>
  <c r="T137" i="24"/>
  <c r="N120" i="24"/>
  <c r="N122" i="24"/>
  <c r="N123" i="24"/>
  <c r="N94" i="9" s="1"/>
  <c r="N121" i="24"/>
  <c r="N119" i="24"/>
  <c r="N124" i="24"/>
  <c r="AF148" i="24"/>
  <c r="AF112" i="9" s="1"/>
  <c r="AF143" i="24"/>
  <c r="AF144" i="24"/>
  <c r="AF147" i="24"/>
  <c r="AF140" i="24"/>
  <c r="AF141" i="24"/>
  <c r="AF145" i="24"/>
  <c r="AF146" i="24"/>
  <c r="AF139" i="24"/>
  <c r="AF142" i="24"/>
  <c r="AA122" i="24"/>
  <c r="AA123" i="24"/>
  <c r="AA94" i="9" s="1"/>
  <c r="AA119" i="24"/>
  <c r="AA121" i="24"/>
  <c r="AA124" i="24"/>
  <c r="AA120" i="24"/>
  <c r="T113" i="24"/>
  <c r="T111" i="24"/>
  <c r="T114" i="24"/>
  <c r="T85" i="9" s="1"/>
  <c r="T115" i="24"/>
  <c r="T109" i="24"/>
  <c r="T117" i="24"/>
  <c r="T112" i="24"/>
  <c r="T116" i="24"/>
  <c r="T110" i="24"/>
  <c r="T108" i="24"/>
  <c r="W113" i="24"/>
  <c r="W117" i="24"/>
  <c r="W114" i="24"/>
  <c r="W85" i="9" s="1"/>
  <c r="W108" i="24"/>
  <c r="W110" i="24"/>
  <c r="W115" i="24"/>
  <c r="W111" i="24"/>
  <c r="W116" i="24"/>
  <c r="W109" i="24"/>
  <c r="W112" i="24"/>
  <c r="AF117" i="24"/>
  <c r="AF112" i="24"/>
  <c r="AF110" i="24"/>
  <c r="AF115" i="24"/>
  <c r="AF109" i="24"/>
  <c r="AF114" i="24"/>
  <c r="AF85" i="9" s="1"/>
  <c r="AF113" i="24"/>
  <c r="AF111" i="24"/>
  <c r="AF116" i="24"/>
  <c r="AF108" i="24"/>
  <c r="K145" i="24"/>
  <c r="K142" i="24"/>
  <c r="K147" i="24"/>
  <c r="K139" i="24"/>
  <c r="K144" i="24"/>
  <c r="K140" i="24"/>
  <c r="K141" i="24"/>
  <c r="K143" i="24"/>
  <c r="K148" i="24"/>
  <c r="K112" i="9" s="1"/>
  <c r="K146" i="24"/>
  <c r="E108" i="24"/>
  <c r="E117" i="24"/>
  <c r="E112" i="24"/>
  <c r="E116" i="24"/>
  <c r="E110" i="24"/>
  <c r="E113" i="24"/>
  <c r="E115" i="24"/>
  <c r="E109" i="24"/>
  <c r="E111" i="24"/>
  <c r="E114" i="24"/>
  <c r="E85" i="9" s="1"/>
  <c r="D129" i="24"/>
  <c r="D127" i="24"/>
  <c r="D128" i="24"/>
  <c r="D132" i="24"/>
  <c r="D133" i="24"/>
  <c r="D103" i="9" s="1"/>
  <c r="D137" i="24"/>
  <c r="D130" i="24"/>
  <c r="D134" i="24"/>
  <c r="D131" i="24"/>
  <c r="D135" i="24"/>
  <c r="D126" i="24"/>
  <c r="D136" i="24"/>
  <c r="M109" i="24"/>
  <c r="M115" i="24"/>
  <c r="M116" i="24"/>
  <c r="M111" i="24"/>
  <c r="M108" i="24"/>
  <c r="M110" i="24"/>
  <c r="M112" i="24"/>
  <c r="M114" i="24"/>
  <c r="M85" i="9" s="1"/>
  <c r="M113" i="24"/>
  <c r="M117" i="24"/>
  <c r="X122" i="24"/>
  <c r="X124" i="24"/>
  <c r="X119" i="24"/>
  <c r="X123" i="24"/>
  <c r="X94" i="9" s="1"/>
  <c r="X121" i="24"/>
  <c r="X120" i="24"/>
  <c r="M148" i="24"/>
  <c r="M112" i="9" s="1"/>
  <c r="M145" i="24"/>
  <c r="M147" i="24"/>
  <c r="M146" i="24"/>
  <c r="M144" i="24"/>
  <c r="M139" i="24"/>
  <c r="M141" i="24"/>
  <c r="M140" i="24"/>
  <c r="M142" i="24"/>
  <c r="M143" i="24"/>
  <c r="Z129" i="24"/>
  <c r="Z133" i="24"/>
  <c r="Z103" i="9" s="1"/>
  <c r="Z131" i="24"/>
  <c r="Z136" i="24"/>
  <c r="Z132" i="24"/>
  <c r="Z135" i="24"/>
  <c r="Z134" i="24"/>
  <c r="Z128" i="24"/>
  <c r="Z137" i="24"/>
  <c r="Z127" i="24"/>
  <c r="Z126" i="24"/>
  <c r="Z130" i="24"/>
  <c r="AJ117" i="24"/>
  <c r="AJ112" i="24"/>
  <c r="AJ114" i="24"/>
  <c r="AJ85" i="9" s="1"/>
  <c r="AJ116" i="24"/>
  <c r="AJ109" i="24"/>
  <c r="AJ108" i="24"/>
  <c r="AJ113" i="24"/>
  <c r="AJ115" i="24"/>
  <c r="AJ110" i="24"/>
  <c r="AJ111" i="24"/>
  <c r="Y143" i="24"/>
  <c r="Y140" i="24"/>
  <c r="Y146" i="24"/>
  <c r="Y141" i="24"/>
  <c r="Y144" i="24"/>
  <c r="Y147" i="24"/>
  <c r="Y142" i="24"/>
  <c r="Y148" i="24"/>
  <c r="Y112" i="9" s="1"/>
  <c r="Y139" i="24"/>
  <c r="Y145" i="24"/>
  <c r="Q124" i="24"/>
  <c r="Q122" i="24"/>
  <c r="Q120" i="24"/>
  <c r="Q123" i="24"/>
  <c r="Q94" i="9" s="1"/>
  <c r="Q119" i="24"/>
  <c r="Q121" i="24"/>
  <c r="P132" i="24"/>
  <c r="P137" i="24"/>
  <c r="P136" i="24"/>
  <c r="P128" i="24"/>
  <c r="P134" i="24"/>
  <c r="P131" i="24"/>
  <c r="P130" i="24"/>
  <c r="P126" i="24"/>
  <c r="P127" i="24"/>
  <c r="P135" i="24"/>
  <c r="P133" i="24"/>
  <c r="P103" i="9" s="1"/>
  <c r="P129" i="24"/>
  <c r="S133" i="24"/>
  <c r="S103" i="9" s="1"/>
  <c r="S135" i="24"/>
  <c r="S129" i="24"/>
  <c r="S137" i="24"/>
  <c r="S127" i="24"/>
  <c r="S130" i="24"/>
  <c r="S126" i="24"/>
  <c r="S136" i="24"/>
  <c r="S128" i="24"/>
  <c r="S131" i="24"/>
  <c r="S132" i="24"/>
  <c r="S134" i="24"/>
  <c r="Y120" i="24"/>
  <c r="Y124" i="24"/>
  <c r="Y122" i="24"/>
  <c r="Y119" i="24"/>
  <c r="Y123" i="24"/>
  <c r="Y94" i="9" s="1"/>
  <c r="Y121" i="24"/>
  <c r="M128" i="24"/>
  <c r="M133" i="24"/>
  <c r="M103" i="9" s="1"/>
  <c r="M131" i="24"/>
  <c r="M127" i="24"/>
  <c r="M137" i="24"/>
  <c r="M132" i="24"/>
  <c r="M134" i="24"/>
  <c r="M136" i="24"/>
  <c r="M130" i="24"/>
  <c r="M126" i="24"/>
  <c r="M135" i="24"/>
  <c r="M129" i="24"/>
  <c r="V126" i="24"/>
  <c r="V136" i="24"/>
  <c r="V131" i="24"/>
  <c r="V132" i="24"/>
  <c r="V135" i="24"/>
  <c r="V137" i="24"/>
  <c r="V134" i="24"/>
  <c r="V129" i="24"/>
  <c r="V128" i="24"/>
  <c r="V130" i="24"/>
  <c r="V127" i="24"/>
  <c r="V133" i="24"/>
  <c r="V103" i="9" s="1"/>
  <c r="AJ130" i="24"/>
  <c r="AJ129" i="24"/>
  <c r="AJ128" i="24"/>
  <c r="AJ136" i="24"/>
  <c r="AJ132" i="24"/>
  <c r="AJ131" i="24"/>
  <c r="AJ133" i="24"/>
  <c r="AJ103" i="9" s="1"/>
  <c r="AJ137" i="24"/>
  <c r="AJ135" i="24"/>
  <c r="AJ134" i="24"/>
  <c r="AJ126" i="24"/>
  <c r="AJ127" i="24"/>
  <c r="I136" i="24"/>
  <c r="I137" i="24"/>
  <c r="I131" i="24"/>
  <c r="I135" i="24"/>
  <c r="I128" i="24"/>
  <c r="I129" i="24"/>
  <c r="I130" i="24"/>
  <c r="I133" i="24"/>
  <c r="I103" i="9" s="1"/>
  <c r="I134" i="24"/>
  <c r="I127" i="24"/>
  <c r="I126" i="24"/>
  <c r="I132" i="24"/>
  <c r="L121" i="24"/>
  <c r="L123" i="24"/>
  <c r="L94" i="9" s="1"/>
  <c r="L124" i="24"/>
  <c r="L122" i="24"/>
  <c r="L119" i="24"/>
  <c r="L120" i="24"/>
  <c r="S146" i="24"/>
  <c r="S140" i="24"/>
  <c r="S142" i="24"/>
  <c r="S147" i="24"/>
  <c r="S141" i="24"/>
  <c r="S148" i="24"/>
  <c r="S112" i="9" s="1"/>
  <c r="S139" i="24"/>
  <c r="S144" i="24"/>
  <c r="S143" i="24"/>
  <c r="S145" i="24"/>
  <c r="R142" i="24"/>
  <c r="R145" i="24"/>
  <c r="R147" i="24"/>
  <c r="R141" i="24"/>
  <c r="R139" i="24"/>
  <c r="R146" i="24"/>
  <c r="R144" i="24"/>
  <c r="R148" i="24"/>
  <c r="R112" i="9" s="1"/>
  <c r="R143" i="24"/>
  <c r="R140" i="24"/>
  <c r="J144" i="24"/>
  <c r="J142" i="24"/>
  <c r="J143" i="24"/>
  <c r="J140" i="24"/>
  <c r="J145" i="24"/>
  <c r="J147" i="24"/>
  <c r="J141" i="24"/>
  <c r="J148" i="24"/>
  <c r="J112" i="9" s="1"/>
  <c r="J139" i="24"/>
  <c r="J146" i="24"/>
  <c r="U119" i="24"/>
  <c r="U123" i="24"/>
  <c r="U94" i="9" s="1"/>
  <c r="U121" i="24"/>
  <c r="U120" i="24"/>
  <c r="U122" i="24"/>
  <c r="U124" i="24"/>
  <c r="Z114" i="24"/>
  <c r="Z85" i="9" s="1"/>
  <c r="Z115" i="24"/>
  <c r="Z109" i="24"/>
  <c r="Z112" i="24"/>
  <c r="Z117" i="24"/>
  <c r="Z116" i="24"/>
  <c r="Z111" i="24"/>
  <c r="Z108" i="24"/>
  <c r="Z110" i="24"/>
  <c r="Z113" i="24"/>
  <c r="AA147" i="24"/>
  <c r="AA148" i="24"/>
  <c r="AA112" i="9" s="1"/>
  <c r="AA145" i="24"/>
  <c r="AA143" i="24"/>
  <c r="AA139" i="24"/>
  <c r="AA140" i="24"/>
  <c r="AA144" i="24"/>
  <c r="AA142" i="24"/>
  <c r="AA146" i="24"/>
  <c r="AA141" i="24"/>
  <c r="W130" i="24"/>
  <c r="W131" i="24"/>
  <c r="W126" i="24"/>
  <c r="W134" i="24"/>
  <c r="W127" i="24"/>
  <c r="W133" i="24"/>
  <c r="W103" i="9" s="1"/>
  <c r="W137" i="24"/>
  <c r="W136" i="24"/>
  <c r="W129" i="24"/>
  <c r="W132" i="24"/>
  <c r="W128" i="24"/>
  <c r="W135" i="24"/>
  <c r="AI121" i="24"/>
  <c r="AI122" i="24"/>
  <c r="AI120" i="24"/>
  <c r="AI124" i="24"/>
  <c r="AI119" i="24"/>
  <c r="AI123" i="24"/>
  <c r="AI94" i="9" s="1"/>
  <c r="R135" i="24"/>
  <c r="R128" i="24"/>
  <c r="R130" i="24"/>
  <c r="R131" i="24"/>
  <c r="R132" i="24"/>
  <c r="R137" i="24"/>
  <c r="R134" i="24"/>
  <c r="R127" i="24"/>
  <c r="R129" i="24"/>
  <c r="R133" i="24"/>
  <c r="R103" i="9" s="1"/>
  <c r="R136" i="24"/>
  <c r="R126" i="24"/>
  <c r="H113" i="24"/>
  <c r="H112" i="24"/>
  <c r="H109" i="24"/>
  <c r="H117" i="24"/>
  <c r="H108" i="24"/>
  <c r="H114" i="24"/>
  <c r="H85" i="9" s="1"/>
  <c r="H115" i="24"/>
  <c r="H110" i="24"/>
  <c r="H111" i="24"/>
  <c r="H116" i="24"/>
  <c r="X147" i="24"/>
  <c r="X142" i="24"/>
  <c r="X146" i="24"/>
  <c r="X143" i="24"/>
  <c r="X140" i="24"/>
  <c r="X139" i="24"/>
  <c r="X141" i="24"/>
  <c r="X145" i="24"/>
  <c r="X144" i="24"/>
  <c r="X148" i="24"/>
  <c r="X112" i="9" s="1"/>
  <c r="AI114" i="24"/>
  <c r="AI85" i="9" s="1"/>
  <c r="AI111" i="24"/>
  <c r="AI115" i="24"/>
  <c r="AI110" i="24"/>
  <c r="AI117" i="24"/>
  <c r="AI108" i="24"/>
  <c r="AI112" i="24"/>
  <c r="AI109" i="24"/>
  <c r="AI116" i="24"/>
  <c r="AI113" i="24"/>
  <c r="D145" i="24"/>
  <c r="D142" i="24"/>
  <c r="D146" i="24"/>
  <c r="D144" i="24"/>
  <c r="D139" i="24"/>
  <c r="D143" i="24"/>
  <c r="D148" i="24"/>
  <c r="D112" i="9" s="1"/>
  <c r="D147" i="24"/>
  <c r="D140" i="24"/>
  <c r="D141" i="24"/>
  <c r="L141" i="24"/>
  <c r="L140" i="24"/>
  <c r="L146" i="24"/>
  <c r="L148" i="24"/>
  <c r="L112" i="9" s="1"/>
  <c r="L145" i="24"/>
  <c r="L144" i="24"/>
  <c r="L147" i="24"/>
  <c r="L143" i="24"/>
  <c r="L142" i="24"/>
  <c r="L139" i="24"/>
  <c r="F124" i="24"/>
  <c r="F122" i="24"/>
  <c r="F121" i="24"/>
  <c r="F119" i="24"/>
  <c r="F120" i="24"/>
  <c r="F123" i="24"/>
  <c r="F94" i="9" s="1"/>
  <c r="K129" i="24"/>
  <c r="K128" i="24"/>
  <c r="K137" i="24"/>
  <c r="K135" i="24"/>
  <c r="K136" i="24"/>
  <c r="K134" i="24"/>
  <c r="K126" i="24"/>
  <c r="K132" i="24"/>
  <c r="K133" i="24"/>
  <c r="K103" i="9" s="1"/>
  <c r="K131" i="24"/>
  <c r="K130" i="24"/>
  <c r="K127" i="24"/>
  <c r="Y117" i="24"/>
  <c r="Y109" i="24"/>
  <c r="Y115" i="24"/>
  <c r="Y114" i="24"/>
  <c r="Y85" i="9" s="1"/>
  <c r="Y113" i="24"/>
  <c r="Y111" i="24"/>
  <c r="Y110" i="24"/>
  <c r="Y116" i="24"/>
  <c r="Y108" i="24"/>
  <c r="Y112" i="24"/>
  <c r="S109" i="24"/>
  <c r="S114" i="24"/>
  <c r="S85" i="9" s="1"/>
  <c r="S115" i="24"/>
  <c r="S112" i="24"/>
  <c r="S113" i="24"/>
  <c r="S117" i="24"/>
  <c r="S110" i="24"/>
  <c r="S108" i="24"/>
  <c r="S116" i="24"/>
  <c r="S111" i="24"/>
  <c r="AB133" i="24"/>
  <c r="AB103" i="9" s="1"/>
  <c r="AB136" i="24"/>
  <c r="AB131" i="24"/>
  <c r="AB128" i="24"/>
  <c r="AB127" i="24"/>
  <c r="AB135" i="24"/>
  <c r="AB130" i="24"/>
  <c r="AB137" i="24"/>
  <c r="AB126" i="24"/>
  <c r="AB132" i="24"/>
  <c r="AB129" i="24"/>
  <c r="AB134" i="24"/>
  <c r="AC132" i="24"/>
  <c r="AC126" i="24"/>
  <c r="AC136" i="24"/>
  <c r="AC134" i="24"/>
  <c r="AC128" i="24"/>
  <c r="AC131" i="24"/>
  <c r="AC135" i="24"/>
  <c r="AC129" i="24"/>
  <c r="AC127" i="24"/>
  <c r="AC137" i="24"/>
  <c r="AC133" i="24"/>
  <c r="AC103" i="9" s="1"/>
  <c r="AC130" i="24"/>
  <c r="H132" i="24"/>
  <c r="H127" i="24"/>
  <c r="H130" i="24"/>
  <c r="H137" i="24"/>
  <c r="H135" i="24"/>
  <c r="H134" i="24"/>
  <c r="H131" i="24"/>
  <c r="H133" i="24"/>
  <c r="H103" i="9" s="1"/>
  <c r="H128" i="24"/>
  <c r="H136" i="24"/>
  <c r="H126" i="24"/>
  <c r="H129" i="24"/>
  <c r="Q109" i="24"/>
  <c r="Q116" i="24"/>
  <c r="Q115" i="24"/>
  <c r="Q111" i="24"/>
  <c r="Q108" i="24"/>
  <c r="Q110" i="24"/>
  <c r="Q112" i="24"/>
  <c r="Q114" i="24"/>
  <c r="Q85" i="9" s="1"/>
  <c r="Q117" i="24"/>
  <c r="Q113" i="24"/>
  <c r="AB124" i="24"/>
  <c r="AB120" i="24"/>
  <c r="AB123" i="24"/>
  <c r="AB94" i="9" s="1"/>
  <c r="AB119" i="24"/>
  <c r="AB122" i="24"/>
  <c r="AB121" i="24"/>
  <c r="X133" i="24"/>
  <c r="X103" i="9" s="1"/>
  <c r="X126" i="24"/>
  <c r="X137" i="24"/>
  <c r="X136" i="24"/>
  <c r="X128" i="24"/>
  <c r="X129" i="24"/>
  <c r="X134" i="24"/>
  <c r="X135" i="24"/>
  <c r="X132" i="24"/>
  <c r="X131" i="24"/>
  <c r="X127" i="24"/>
  <c r="X130" i="24"/>
  <c r="N137" i="24"/>
  <c r="N129" i="24"/>
  <c r="N136" i="24"/>
  <c r="N135" i="24"/>
  <c r="N133" i="24"/>
  <c r="N103" i="9" s="1"/>
  <c r="N127" i="24"/>
  <c r="N130" i="24"/>
  <c r="N131" i="24"/>
  <c r="N128" i="24"/>
  <c r="N126" i="24"/>
  <c r="N132" i="24"/>
  <c r="N134" i="24"/>
  <c r="AC108" i="24"/>
  <c r="AC117" i="24"/>
  <c r="AC116" i="24"/>
  <c r="AC110" i="24"/>
  <c r="AC112" i="24"/>
  <c r="AC111" i="24"/>
  <c r="AC113" i="24"/>
  <c r="AC115" i="24"/>
  <c r="AC114" i="24"/>
  <c r="AC85" i="9" s="1"/>
  <c r="AC109" i="24"/>
  <c r="AH141" i="24"/>
  <c r="AH140" i="24"/>
  <c r="AH139" i="24"/>
  <c r="AH146" i="24"/>
  <c r="AH143" i="24"/>
  <c r="AH144" i="24"/>
  <c r="AH147" i="24"/>
  <c r="AH145" i="24"/>
  <c r="AH148" i="24"/>
  <c r="AH112" i="9" s="1"/>
  <c r="AH142" i="24"/>
  <c r="M121" i="24"/>
  <c r="M119" i="24"/>
  <c r="M123" i="24"/>
  <c r="M94" i="9" s="1"/>
  <c r="M124" i="24"/>
  <c r="M120" i="24"/>
  <c r="M122" i="24"/>
  <c r="E141" i="24"/>
  <c r="E147" i="24"/>
  <c r="E142" i="24"/>
  <c r="E148" i="24"/>
  <c r="E112" i="9" s="1"/>
  <c r="E146" i="24"/>
  <c r="E145" i="24"/>
  <c r="E140" i="24"/>
  <c r="E143" i="24"/>
  <c r="E144" i="24"/>
  <c r="E139" i="24"/>
  <c r="AH109" i="24"/>
  <c r="AH111" i="24"/>
  <c r="AH116" i="24"/>
  <c r="AH110" i="24"/>
  <c r="AH117" i="24"/>
  <c r="AH113" i="24"/>
  <c r="AH115" i="24"/>
  <c r="AH112" i="24"/>
  <c r="AH108" i="24"/>
  <c r="AH114" i="24"/>
  <c r="AH85" i="9" s="1"/>
  <c r="O119" i="24"/>
  <c r="O120" i="24"/>
  <c r="O124" i="24"/>
  <c r="O123" i="24"/>
  <c r="O94" i="9" s="1"/>
  <c r="O122" i="24"/>
  <c r="O121" i="24"/>
  <c r="O144" i="24"/>
  <c r="O143" i="24"/>
  <c r="O146" i="24"/>
  <c r="O140" i="24"/>
  <c r="O139" i="24"/>
  <c r="O145" i="24"/>
  <c r="O142" i="24"/>
  <c r="O148" i="24"/>
  <c r="O112" i="9" s="1"/>
  <c r="O147" i="24"/>
  <c r="O141" i="24"/>
  <c r="H143" i="24"/>
  <c r="H142" i="24"/>
  <c r="H139" i="24"/>
  <c r="H148" i="24"/>
  <c r="H112" i="9" s="1"/>
  <c r="H145" i="24"/>
  <c r="H141" i="24"/>
  <c r="H147" i="24"/>
  <c r="H146" i="24"/>
  <c r="H144" i="24"/>
  <c r="H140" i="24"/>
  <c r="Q131" i="24"/>
  <c r="Q135" i="24"/>
  <c r="Q134" i="24"/>
  <c r="Q129" i="24"/>
  <c r="Q137" i="24"/>
  <c r="Q126" i="24"/>
  <c r="Q128" i="24"/>
  <c r="Q136" i="24"/>
  <c r="Q133" i="24"/>
  <c r="Q103" i="9" s="1"/>
  <c r="Q127" i="24"/>
  <c r="Q132" i="24"/>
  <c r="Q130" i="24"/>
  <c r="AG135" i="24"/>
  <c r="AG134" i="24"/>
  <c r="AG127" i="24"/>
  <c r="AG137" i="24"/>
  <c r="AG132" i="24"/>
  <c r="AG136" i="24"/>
  <c r="AG130" i="24"/>
  <c r="AG129" i="24"/>
  <c r="AG126" i="24"/>
  <c r="AG131" i="24"/>
  <c r="AG133" i="24"/>
  <c r="AG103" i="9" s="1"/>
  <c r="AG128" i="24"/>
  <c r="AK123" i="24"/>
  <c r="AK94" i="9" s="1"/>
  <c r="AK124" i="24"/>
  <c r="AK122" i="24"/>
  <c r="AK120" i="24"/>
  <c r="AK121" i="24"/>
  <c r="AK119" i="24"/>
  <c r="AB109" i="24"/>
  <c r="AB111" i="24"/>
  <c r="AB110" i="24"/>
  <c r="AB115" i="24"/>
  <c r="AB112" i="24"/>
  <c r="AB114" i="24"/>
  <c r="AB85" i="9" s="1"/>
  <c r="AB113" i="24"/>
  <c r="AB108" i="24"/>
  <c r="AB116" i="24"/>
  <c r="AB117" i="24"/>
  <c r="T122" i="24"/>
  <c r="T119" i="24"/>
  <c r="T124" i="24"/>
  <c r="T123" i="24"/>
  <c r="T94" i="9" s="1"/>
  <c r="T120" i="24"/>
  <c r="T121" i="24"/>
  <c r="F139" i="24"/>
  <c r="F148" i="24"/>
  <c r="F112" i="9" s="1"/>
  <c r="F140" i="24"/>
  <c r="F143" i="24"/>
  <c r="F147" i="24"/>
  <c r="F145" i="24"/>
  <c r="F144" i="24"/>
  <c r="F146" i="24"/>
  <c r="F141" i="24"/>
  <c r="F142" i="24"/>
  <c r="AA113" i="24"/>
  <c r="AA108" i="24"/>
  <c r="AA116" i="24"/>
  <c r="AA115" i="24"/>
  <c r="AA117" i="24"/>
  <c r="AA109" i="24"/>
  <c r="AA110" i="24"/>
  <c r="AA111" i="24"/>
  <c r="AA112" i="24"/>
  <c r="AA114" i="24"/>
  <c r="AA85" i="9" s="1"/>
  <c r="O108" i="24"/>
  <c r="O112" i="24"/>
  <c r="O117" i="24"/>
  <c r="O110" i="24"/>
  <c r="O114" i="24"/>
  <c r="O85" i="9" s="1"/>
  <c r="O111" i="24"/>
  <c r="O109" i="24"/>
  <c r="O115" i="24"/>
  <c r="O113" i="24"/>
  <c r="O116" i="24"/>
  <c r="J121" i="24"/>
  <c r="J124" i="24"/>
  <c r="J122" i="24"/>
  <c r="J123" i="24"/>
  <c r="J94" i="9" s="1"/>
  <c r="J120" i="24"/>
  <c r="J119" i="24"/>
  <c r="X110" i="24"/>
  <c r="X112" i="24"/>
  <c r="X109" i="24"/>
  <c r="X117" i="24"/>
  <c r="X113" i="24"/>
  <c r="X111" i="24"/>
  <c r="X114" i="24"/>
  <c r="X85" i="9" s="1"/>
  <c r="X108" i="24"/>
  <c r="X116" i="24"/>
  <c r="X115" i="24"/>
  <c r="L129" i="24"/>
  <c r="L133" i="24"/>
  <c r="L103" i="9" s="1"/>
  <c r="L127" i="24"/>
  <c r="L132" i="24"/>
  <c r="L136" i="24"/>
  <c r="L130" i="24"/>
  <c r="L137" i="24"/>
  <c r="L126" i="24"/>
  <c r="L128" i="24"/>
  <c r="L135" i="24"/>
  <c r="L134" i="24"/>
  <c r="L131" i="24"/>
  <c r="AJ123" i="24"/>
  <c r="AJ94" i="9" s="1"/>
  <c r="AJ124" i="24"/>
  <c r="AJ121" i="24"/>
  <c r="AJ122" i="24"/>
  <c r="AJ119" i="24"/>
  <c r="AJ120" i="24"/>
  <c r="F127" i="24"/>
  <c r="F134" i="24"/>
  <c r="F136" i="24"/>
  <c r="F135" i="24"/>
  <c r="F137" i="24"/>
  <c r="F133" i="24"/>
  <c r="F103" i="9" s="1"/>
  <c r="F128" i="24"/>
  <c r="F132" i="24"/>
  <c r="F130" i="24"/>
  <c r="F129" i="24"/>
  <c r="F126" i="24"/>
  <c r="F131" i="24"/>
  <c r="AD134" i="24"/>
  <c r="AD136" i="24"/>
  <c r="AD130" i="24"/>
  <c r="AD132" i="24"/>
  <c r="AD135" i="24"/>
  <c r="AD127" i="24"/>
  <c r="AD128" i="24"/>
  <c r="AD126" i="24"/>
  <c r="AD133" i="24"/>
  <c r="AD103" i="9" s="1"/>
  <c r="AD137" i="24"/>
  <c r="AD131" i="24"/>
  <c r="AD129" i="24"/>
  <c r="AG139" i="24"/>
  <c r="AG145" i="24"/>
  <c r="AG146" i="24"/>
  <c r="AG148" i="24"/>
  <c r="AG112" i="9" s="1"/>
  <c r="AG142" i="24"/>
  <c r="AG147" i="24"/>
  <c r="AG140" i="24"/>
  <c r="AG143" i="24"/>
  <c r="AG141" i="24"/>
  <c r="AG144" i="24"/>
  <c r="AD142" i="24"/>
  <c r="AD144" i="24"/>
  <c r="AD139" i="24"/>
  <c r="AD143" i="24"/>
  <c r="AD140" i="24"/>
  <c r="AD148" i="24"/>
  <c r="AD112" i="9" s="1"/>
  <c r="AD146" i="24"/>
  <c r="AD145" i="24"/>
  <c r="AD147" i="24"/>
  <c r="AD141" i="24"/>
  <c r="V146" i="24"/>
  <c r="V143" i="24"/>
  <c r="V139" i="24"/>
  <c r="V147" i="24"/>
  <c r="V142" i="24"/>
  <c r="V148" i="24"/>
  <c r="V112" i="9" s="1"/>
  <c r="V144" i="24"/>
  <c r="V141" i="24"/>
  <c r="V145" i="24"/>
  <c r="V140" i="24"/>
  <c r="P120" i="24"/>
  <c r="P123" i="24"/>
  <c r="P94" i="9" s="1"/>
  <c r="P121" i="24"/>
  <c r="P122" i="24"/>
  <c r="P119" i="24"/>
  <c r="P124" i="24"/>
  <c r="E132" i="24"/>
  <c r="E137" i="24"/>
  <c r="E128" i="24"/>
  <c r="E126" i="24"/>
  <c r="E129" i="24"/>
  <c r="E135" i="24"/>
  <c r="E134" i="24"/>
  <c r="E131" i="24"/>
  <c r="E136" i="24"/>
  <c r="E130" i="24"/>
  <c r="E133" i="24"/>
  <c r="E103" i="9" s="1"/>
  <c r="E127" i="24"/>
  <c r="AD115" i="24"/>
  <c r="AD113" i="24"/>
  <c r="AD108" i="24"/>
  <c r="AD111" i="24"/>
  <c r="AD109" i="24"/>
  <c r="AD114" i="24"/>
  <c r="AD85" i="9" s="1"/>
  <c r="AD110" i="24"/>
  <c r="AD112" i="24"/>
  <c r="AD116" i="24"/>
  <c r="AD117" i="24"/>
  <c r="AI142" i="24"/>
  <c r="AI145" i="24"/>
  <c r="AI143" i="24"/>
  <c r="AI144" i="24"/>
  <c r="AI141" i="24"/>
  <c r="AI146" i="24"/>
  <c r="AI147" i="24"/>
  <c r="AI139" i="24"/>
  <c r="AI148" i="24"/>
  <c r="AI112" i="9" s="1"/>
  <c r="AI140" i="24"/>
  <c r="AH120" i="24"/>
  <c r="AH123" i="24"/>
  <c r="AH94" i="9" s="1"/>
  <c r="AH124" i="24"/>
  <c r="AH122" i="24"/>
  <c r="AH121" i="24"/>
  <c r="AH119" i="24"/>
  <c r="Y12" i="23" l="1"/>
  <c r="AB12" i="23"/>
  <c r="R11" i="23"/>
  <c r="Q11" i="23"/>
  <c r="X11" i="23"/>
  <c r="G11" i="23"/>
  <c r="D12" i="23"/>
  <c r="AF11" i="23"/>
  <c r="AB11" i="23"/>
  <c r="AH11" i="23"/>
  <c r="AE11" i="23"/>
  <c r="I11" i="23"/>
  <c r="Q12" i="23"/>
  <c r="L11" i="23"/>
  <c r="E12" i="23"/>
  <c r="AD11" i="23"/>
  <c r="S11" i="23"/>
  <c r="AF12" i="23"/>
  <c r="AE12" i="23"/>
  <c r="H11" i="23"/>
  <c r="P12" i="23"/>
  <c r="O12" i="23"/>
  <c r="AI12" i="23"/>
  <c r="M12" i="23"/>
  <c r="E11" i="23"/>
  <c r="T11" i="23"/>
  <c r="Z11" i="23"/>
  <c r="U11" i="23"/>
  <c r="F12" i="23"/>
  <c r="W11" i="23"/>
  <c r="N11" i="23"/>
  <c r="AI11" i="23"/>
  <c r="AA12" i="23"/>
  <c r="K12" i="23"/>
  <c r="F11" i="23"/>
  <c r="AG11" i="23"/>
  <c r="X12" i="23"/>
  <c r="W12" i="23"/>
  <c r="AD12" i="23"/>
  <c r="O11" i="23"/>
  <c r="K11" i="23"/>
  <c r="J11" i="23"/>
  <c r="L12" i="23"/>
  <c r="S12" i="23"/>
  <c r="AH12" i="23"/>
  <c r="P11" i="23"/>
  <c r="R12" i="23"/>
  <c r="M11" i="23"/>
  <c r="U12" i="23"/>
  <c r="AJ12" i="23"/>
  <c r="AA11" i="23"/>
  <c r="N12" i="23"/>
  <c r="D11" i="23"/>
  <c r="V11" i="23"/>
  <c r="I12" i="23"/>
  <c r="Y11" i="23"/>
  <c r="AG12" i="23"/>
  <c r="T12" i="23"/>
  <c r="AJ11" i="23"/>
  <c r="H12" i="23"/>
  <c r="G12" i="23"/>
  <c r="Z12" i="23"/>
  <c r="V12" i="23"/>
  <c r="J12" i="23"/>
  <c r="AC11" i="23"/>
  <c r="AC12" i="23"/>
  <c r="AC70" i="23" l="1"/>
  <c r="AC61" i="23"/>
  <c r="AC83" i="23" s="1"/>
  <c r="AC102" i="23" s="1"/>
  <c r="AC43" i="23"/>
  <c r="S28" i="9"/>
  <c r="S9" i="23"/>
  <c r="J19" i="9"/>
  <c r="J8" i="23"/>
  <c r="H7" i="23"/>
  <c r="H10" i="9"/>
  <c r="AD28" i="9"/>
  <c r="AD9" i="23"/>
  <c r="Y43" i="23"/>
  <c r="Y61" i="23"/>
  <c r="Y83" i="23" s="1"/>
  <c r="Y102" i="23" s="1"/>
  <c r="Y70" i="23"/>
  <c r="P10" i="23"/>
  <c r="P37" i="9"/>
  <c r="AH7" i="23"/>
  <c r="AH10" i="9"/>
  <c r="I19" i="9"/>
  <c r="I8" i="23"/>
  <c r="R71" i="23"/>
  <c r="R62" i="23"/>
  <c r="R84" i="23" s="1"/>
  <c r="R103" i="23" s="1"/>
  <c r="R44" i="23"/>
  <c r="J10" i="23"/>
  <c r="J37" i="9"/>
  <c r="K43" i="23"/>
  <c r="K70" i="23"/>
  <c r="K61" i="23"/>
  <c r="K83" i="23" s="1"/>
  <c r="K102" i="23" s="1"/>
  <c r="AG70" i="23"/>
  <c r="AG43" i="23"/>
  <c r="AG61" i="23"/>
  <c r="AG83" i="23" s="1"/>
  <c r="AG102" i="23" s="1"/>
  <c r="AF37" i="9"/>
  <c r="AF10" i="23"/>
  <c r="F9" i="23"/>
  <c r="F28" i="9"/>
  <c r="J13" i="23"/>
  <c r="Z7" i="23"/>
  <c r="Z10" i="9"/>
  <c r="X28" i="9"/>
  <c r="X9" i="23"/>
  <c r="AJ7" i="23"/>
  <c r="AJ10" i="9"/>
  <c r="Y37" i="9"/>
  <c r="Y10" i="23"/>
  <c r="I37" i="9"/>
  <c r="I10" i="23"/>
  <c r="L43" i="23"/>
  <c r="L70" i="23"/>
  <c r="L61" i="23"/>
  <c r="L83" i="23" s="1"/>
  <c r="L102" i="23" s="1"/>
  <c r="I61" i="23"/>
  <c r="I83" i="23" s="1"/>
  <c r="I102" i="23" s="1"/>
  <c r="I70" i="23"/>
  <c r="I43" i="23"/>
  <c r="AB43" i="23"/>
  <c r="AB70" i="23"/>
  <c r="AB61" i="23"/>
  <c r="AB83" i="23" s="1"/>
  <c r="AB102" i="23" s="1"/>
  <c r="P19" i="9"/>
  <c r="P8" i="23"/>
  <c r="AG28" i="9"/>
  <c r="AG9" i="23"/>
  <c r="AB44" i="23"/>
  <c r="AB62" i="23"/>
  <c r="AB84" i="23" s="1"/>
  <c r="AB103" i="23" s="1"/>
  <c r="AB71" i="23"/>
  <c r="O37" i="9"/>
  <c r="O10" i="23"/>
  <c r="T9" i="23"/>
  <c r="T28" i="9"/>
  <c r="J44" i="23"/>
  <c r="J62" i="23"/>
  <c r="J84" i="23" s="1"/>
  <c r="J103" i="23" s="1"/>
  <c r="J71" i="23"/>
  <c r="AJ28" i="9"/>
  <c r="AJ9" i="23"/>
  <c r="P7" i="23"/>
  <c r="P10" i="9"/>
  <c r="AE13" i="23"/>
  <c r="AG71" i="23"/>
  <c r="AG62" i="23"/>
  <c r="AG84" i="23" s="1"/>
  <c r="AG103" i="23" s="1"/>
  <c r="AG44" i="23"/>
  <c r="L10" i="9"/>
  <c r="L7" i="23"/>
  <c r="S10" i="9"/>
  <c r="S7" i="23"/>
  <c r="AB7" i="23"/>
  <c r="AB10" i="9"/>
  <c r="E8" i="23"/>
  <c r="E19" i="9"/>
  <c r="AG13" i="23"/>
  <c r="P43" i="23"/>
  <c r="P70" i="23"/>
  <c r="P61" i="23"/>
  <c r="P83" i="23" s="1"/>
  <c r="P102" i="23" s="1"/>
  <c r="O9" i="23"/>
  <c r="O28" i="9"/>
  <c r="M8" i="23"/>
  <c r="M19" i="9"/>
  <c r="AE10" i="9"/>
  <c r="AE7" i="23"/>
  <c r="S13" i="23"/>
  <c r="M62" i="23"/>
  <c r="M84" i="23" s="1"/>
  <c r="M103" i="23" s="1"/>
  <c r="M44" i="23"/>
  <c r="M71" i="23"/>
  <c r="Z10" i="23"/>
  <c r="Z37" i="9"/>
  <c r="U10" i="9"/>
  <c r="U7" i="23"/>
  <c r="D13" i="23"/>
  <c r="AI8" i="23"/>
  <c r="AI19" i="9"/>
  <c r="AE37" i="9"/>
  <c r="AE10" i="23"/>
  <c r="G8" i="23"/>
  <c r="G19" i="9"/>
  <c r="E10" i="23"/>
  <c r="E37" i="9"/>
  <c r="V37" i="9"/>
  <c r="V10" i="23"/>
  <c r="Z28" i="9"/>
  <c r="Z9" i="23"/>
  <c r="N8" i="23"/>
  <c r="N19" i="9"/>
  <c r="H37" i="9"/>
  <c r="H10" i="23"/>
  <c r="M28" i="9"/>
  <c r="M9" i="23"/>
  <c r="N7" i="23"/>
  <c r="N10" i="9"/>
  <c r="Z44" i="23"/>
  <c r="Z71" i="23"/>
  <c r="Z62" i="23"/>
  <c r="Z84" i="23" s="1"/>
  <c r="Z103" i="23" s="1"/>
  <c r="V19" i="9"/>
  <c r="V8" i="23"/>
  <c r="G13" i="23"/>
  <c r="U10" i="23"/>
  <c r="U37" i="9"/>
  <c r="W13" i="23"/>
  <c r="R10" i="23"/>
  <c r="R37" i="9"/>
  <c r="M10" i="9"/>
  <c r="M7" i="23"/>
  <c r="U44" i="23"/>
  <c r="U71" i="23"/>
  <c r="U62" i="23"/>
  <c r="U84" i="23" s="1"/>
  <c r="U103" i="23" s="1"/>
  <c r="Z13" i="23"/>
  <c r="N9" i="23"/>
  <c r="N28" i="9"/>
  <c r="AA10" i="9"/>
  <c r="AA7" i="23"/>
  <c r="F70" i="23"/>
  <c r="F43" i="23"/>
  <c r="F61" i="23"/>
  <c r="F83" i="23" s="1"/>
  <c r="F102" i="23" s="1"/>
  <c r="T13" i="23"/>
  <c r="Y9" i="23"/>
  <c r="Y28" i="9"/>
  <c r="AJ13" i="23"/>
  <c r="AD10" i="9"/>
  <c r="AD7" i="23"/>
  <c r="O71" i="23"/>
  <c r="O44" i="23"/>
  <c r="O62" i="23"/>
  <c r="O84" i="23" s="1"/>
  <c r="O103" i="23" s="1"/>
  <c r="G9" i="23"/>
  <c r="G28" i="9"/>
  <c r="AE44" i="23"/>
  <c r="AE71" i="23"/>
  <c r="AE62" i="23"/>
  <c r="AE84" i="23" s="1"/>
  <c r="AE103" i="23" s="1"/>
  <c r="AD13" i="23"/>
  <c r="W9" i="23"/>
  <c r="W28" i="9"/>
  <c r="D10" i="23"/>
  <c r="D37" i="9"/>
  <c r="AF43" i="23"/>
  <c r="AF70" i="23"/>
  <c r="AF61" i="23"/>
  <c r="AF83" i="23" s="1"/>
  <c r="AF102" i="23" s="1"/>
  <c r="AA10" i="23"/>
  <c r="AA37" i="9"/>
  <c r="AI28" i="9"/>
  <c r="AI9" i="23"/>
  <c r="AH8" i="23"/>
  <c r="AH19" i="9"/>
  <c r="Q13" i="23"/>
  <c r="AF7" i="23"/>
  <c r="AF10" i="9"/>
  <c r="AD19" i="9"/>
  <c r="AD8" i="23"/>
  <c r="K37" i="9"/>
  <c r="K10" i="23"/>
  <c r="W7" i="23"/>
  <c r="W10" i="9"/>
  <c r="Y7" i="23"/>
  <c r="Y10" i="9"/>
  <c r="G71" i="23"/>
  <c r="G44" i="23"/>
  <c r="G62" i="23"/>
  <c r="G84" i="23" s="1"/>
  <c r="G103" i="23" s="1"/>
  <c r="AG10" i="23"/>
  <c r="AG37" i="9"/>
  <c r="Q8" i="23"/>
  <c r="Q19" i="9"/>
  <c r="I62" i="23"/>
  <c r="I84" i="23" s="1"/>
  <c r="I103" i="23" s="1"/>
  <c r="I71" i="23"/>
  <c r="I44" i="23"/>
  <c r="AA43" i="23"/>
  <c r="AA61" i="23"/>
  <c r="AA83" i="23" s="1"/>
  <c r="AA102" i="23" s="1"/>
  <c r="AA70" i="23"/>
  <c r="M43" i="23"/>
  <c r="M70" i="23"/>
  <c r="M61" i="23"/>
  <c r="M83" i="23" s="1"/>
  <c r="M102" i="23" s="1"/>
  <c r="AI13" i="23"/>
  <c r="AH44" i="23"/>
  <c r="AH71" i="23"/>
  <c r="AH62" i="23"/>
  <c r="AH84" i="23" s="1"/>
  <c r="AH103" i="23" s="1"/>
  <c r="O43" i="23"/>
  <c r="O70" i="23"/>
  <c r="O61" i="23"/>
  <c r="O83" i="23" s="1"/>
  <c r="O102" i="23" s="1"/>
  <c r="Q10" i="23"/>
  <c r="Q37" i="9"/>
  <c r="M13" i="23"/>
  <c r="N61" i="23"/>
  <c r="N83" i="23" s="1"/>
  <c r="N102" i="23" s="1"/>
  <c r="N43" i="23"/>
  <c r="N70" i="23"/>
  <c r="D8" i="23"/>
  <c r="D19" i="9"/>
  <c r="K8" i="23"/>
  <c r="K19" i="9"/>
  <c r="P44" i="23"/>
  <c r="P71" i="23"/>
  <c r="P62" i="23"/>
  <c r="P84" i="23" s="1"/>
  <c r="P103" i="23" s="1"/>
  <c r="AC8" i="23"/>
  <c r="AC19" i="9"/>
  <c r="AF71" i="23"/>
  <c r="AF44" i="23"/>
  <c r="AF62" i="23"/>
  <c r="AF84" i="23" s="1"/>
  <c r="AF103" i="23" s="1"/>
  <c r="J7" i="23"/>
  <c r="J10" i="9"/>
  <c r="AF9" i="23"/>
  <c r="AF28" i="9"/>
  <c r="F7" i="23"/>
  <c r="F10" i="9"/>
  <c r="AJ19" i="9"/>
  <c r="AJ8" i="23"/>
  <c r="R43" i="23"/>
  <c r="R70" i="23"/>
  <c r="R61" i="23"/>
  <c r="R83" i="23" s="1"/>
  <c r="R102" i="23" s="1"/>
  <c r="S19" i="9"/>
  <c r="S8" i="23"/>
  <c r="I28" i="9"/>
  <c r="I9" i="23"/>
  <c r="F19" i="9"/>
  <c r="F8" i="23"/>
  <c r="H71" i="23"/>
  <c r="H62" i="23"/>
  <c r="H84" i="23" s="1"/>
  <c r="H103" i="23" s="1"/>
  <c r="H44" i="23"/>
  <c r="T62" i="23"/>
  <c r="T84" i="23" s="1"/>
  <c r="T103" i="23" s="1"/>
  <c r="T44" i="23"/>
  <c r="T71" i="23"/>
  <c r="AH13" i="23"/>
  <c r="V43" i="23"/>
  <c r="V70" i="23"/>
  <c r="V61" i="23"/>
  <c r="V83" i="23" s="1"/>
  <c r="V102" i="23" s="1"/>
  <c r="K10" i="9"/>
  <c r="K7" i="23"/>
  <c r="Q28" i="9"/>
  <c r="Q9" i="23"/>
  <c r="G7" i="23"/>
  <c r="G10" i="9"/>
  <c r="AA8" i="23"/>
  <c r="AA19" i="9"/>
  <c r="S71" i="23"/>
  <c r="S44" i="23"/>
  <c r="S62" i="23"/>
  <c r="S84" i="23" s="1"/>
  <c r="S103" i="23" s="1"/>
  <c r="U8" i="23"/>
  <c r="U19" i="9"/>
  <c r="M37" i="9"/>
  <c r="M10" i="23"/>
  <c r="AA71" i="23"/>
  <c r="AA62" i="23"/>
  <c r="AA84" i="23" s="1"/>
  <c r="AA103" i="23" s="1"/>
  <c r="AA44" i="23"/>
  <c r="W70" i="23"/>
  <c r="W61" i="23"/>
  <c r="W83" i="23" s="1"/>
  <c r="W102" i="23" s="1"/>
  <c r="W43" i="23"/>
  <c r="AG7" i="23"/>
  <c r="AG10" i="9"/>
  <c r="AC28" i="9"/>
  <c r="AC9" i="23"/>
  <c r="O13" i="23"/>
  <c r="H61" i="23"/>
  <c r="H83" i="23" s="1"/>
  <c r="H102" i="23" s="1"/>
  <c r="H43" i="23"/>
  <c r="H70" i="23"/>
  <c r="S61" i="23"/>
  <c r="S83" i="23" s="1"/>
  <c r="S102" i="23" s="1"/>
  <c r="S43" i="23"/>
  <c r="S70" i="23"/>
  <c r="AD61" i="23"/>
  <c r="AD83" i="23" s="1"/>
  <c r="AD102" i="23" s="1"/>
  <c r="AD70" i="23"/>
  <c r="AD43" i="23"/>
  <c r="AD92" i="23" s="1"/>
  <c r="N13" i="23"/>
  <c r="R8" i="23"/>
  <c r="R19" i="9"/>
  <c r="K9" i="23"/>
  <c r="K28" i="9"/>
  <c r="G43" i="23"/>
  <c r="G61" i="23"/>
  <c r="G83" i="23" s="1"/>
  <c r="G102" i="23" s="1"/>
  <c r="G70" i="23"/>
  <c r="N10" i="23"/>
  <c r="N37" i="9"/>
  <c r="L8" i="23"/>
  <c r="L19" i="9"/>
  <c r="Y71" i="23"/>
  <c r="Y62" i="23"/>
  <c r="Y84" i="23" s="1"/>
  <c r="Y103" i="23" s="1"/>
  <c r="Y44" i="23"/>
  <c r="AB8" i="23"/>
  <c r="AB19" i="9"/>
  <c r="V44" i="23"/>
  <c r="V71" i="23"/>
  <c r="V62" i="23"/>
  <c r="V84" i="23" s="1"/>
  <c r="V103" i="23" s="1"/>
  <c r="AJ61" i="23"/>
  <c r="AJ83" i="23" s="1"/>
  <c r="AJ102" i="23" s="1"/>
  <c r="AJ70" i="23"/>
  <c r="AJ43" i="23"/>
  <c r="D28" i="9"/>
  <c r="D9" i="23"/>
  <c r="P9" i="23"/>
  <c r="P28" i="9"/>
  <c r="R7" i="23"/>
  <c r="R10" i="9"/>
  <c r="AF13" i="23"/>
  <c r="AJ62" i="23"/>
  <c r="AJ84" i="23" s="1"/>
  <c r="AJ103" i="23" s="1"/>
  <c r="AJ71" i="23"/>
  <c r="AJ44" i="23"/>
  <c r="X10" i="9"/>
  <c r="X7" i="23"/>
  <c r="AC10" i="9"/>
  <c r="AC7" i="23"/>
  <c r="L62" i="23"/>
  <c r="L84" i="23" s="1"/>
  <c r="L103" i="23" s="1"/>
  <c r="L71" i="23"/>
  <c r="L44" i="23"/>
  <c r="L93" i="23" s="1"/>
  <c r="AD71" i="23"/>
  <c r="AD62" i="23"/>
  <c r="AD84" i="23" s="1"/>
  <c r="AD103" i="23" s="1"/>
  <c r="AD44" i="23"/>
  <c r="AE28" i="9"/>
  <c r="AE9" i="23"/>
  <c r="AI43" i="23"/>
  <c r="AI61" i="23"/>
  <c r="AI83" i="23" s="1"/>
  <c r="AI102" i="23" s="1"/>
  <c r="AI70" i="23"/>
  <c r="F44" i="23"/>
  <c r="F62" i="23"/>
  <c r="F84" i="23" s="1"/>
  <c r="F103" i="23" s="1"/>
  <c r="F71" i="23"/>
  <c r="Z61" i="23"/>
  <c r="Z83" i="23" s="1"/>
  <c r="Z102" i="23" s="1"/>
  <c r="Z70" i="23"/>
  <c r="Z43" i="23"/>
  <c r="V13" i="23"/>
  <c r="F37" i="9"/>
  <c r="F10" i="23"/>
  <c r="AI37" i="9"/>
  <c r="AI10" i="23"/>
  <c r="Z8" i="23"/>
  <c r="Z19" i="9"/>
  <c r="E62" i="23"/>
  <c r="E84" i="23" s="1"/>
  <c r="E103" i="23" s="1"/>
  <c r="C62" i="23"/>
  <c r="C84" i="23" s="1"/>
  <c r="C103" i="23" s="1"/>
  <c r="C71" i="23"/>
  <c r="C93" i="23" s="1"/>
  <c r="A93" i="23" s="1"/>
  <c r="E71" i="23"/>
  <c r="E44" i="23"/>
  <c r="Q71" i="23"/>
  <c r="Q62" i="23"/>
  <c r="Q84" i="23" s="1"/>
  <c r="Q103" i="23" s="1"/>
  <c r="Q44" i="23"/>
  <c r="AE61" i="23"/>
  <c r="AE83" i="23" s="1"/>
  <c r="AE102" i="23" s="1"/>
  <c r="AE43" i="23"/>
  <c r="AE70" i="23"/>
  <c r="AB28" i="9"/>
  <c r="AB9" i="23"/>
  <c r="X61" i="23"/>
  <c r="X83" i="23" s="1"/>
  <c r="X102" i="23" s="1"/>
  <c r="X70" i="23"/>
  <c r="X43" i="23"/>
  <c r="Y13" i="23"/>
  <c r="U13" i="23"/>
  <c r="W19" i="9"/>
  <c r="W8" i="23"/>
  <c r="S10" i="23"/>
  <c r="S37" i="9"/>
  <c r="T37" i="9"/>
  <c r="T10" i="23"/>
  <c r="AC71" i="23"/>
  <c r="AC62" i="23"/>
  <c r="AC84" i="23" s="1"/>
  <c r="AC103" i="23" s="1"/>
  <c r="AC44" i="23"/>
  <c r="T10" i="9"/>
  <c r="T7" i="23"/>
  <c r="F13" i="23"/>
  <c r="L13" i="23"/>
  <c r="Y8" i="23"/>
  <c r="Y19" i="9"/>
  <c r="E7" i="23"/>
  <c r="E10" i="9"/>
  <c r="H28" i="9"/>
  <c r="H9" i="23"/>
  <c r="AE8" i="23"/>
  <c r="AE19" i="9"/>
  <c r="D43" i="23"/>
  <c r="D92" i="23" s="1"/>
  <c r="D70" i="23"/>
  <c r="D61" i="23"/>
  <c r="D83" i="23" s="1"/>
  <c r="D102" i="23" s="1"/>
  <c r="V10" i="9"/>
  <c r="V7" i="23"/>
  <c r="K13" i="23"/>
  <c r="Q7" i="23"/>
  <c r="Q10" i="9"/>
  <c r="R9" i="23"/>
  <c r="R28" i="9"/>
  <c r="H13" i="23"/>
  <c r="W62" i="23"/>
  <c r="W84" i="23" s="1"/>
  <c r="W103" i="23" s="1"/>
  <c r="W71" i="23"/>
  <c r="W44" i="23"/>
  <c r="L9" i="23"/>
  <c r="L28" i="9"/>
  <c r="L10" i="23"/>
  <c r="L37" i="9"/>
  <c r="T61" i="23"/>
  <c r="T83" i="23" s="1"/>
  <c r="T102" i="23" s="1"/>
  <c r="T43" i="23"/>
  <c r="T70" i="23"/>
  <c r="P13" i="23"/>
  <c r="AG8" i="23"/>
  <c r="AG19" i="9"/>
  <c r="AJ37" i="9"/>
  <c r="AJ10" i="23"/>
  <c r="G10" i="23"/>
  <c r="G37" i="9"/>
  <c r="X13" i="23"/>
  <c r="AC37" i="9"/>
  <c r="AC10" i="23"/>
  <c r="U28" i="9"/>
  <c r="U9" i="23"/>
  <c r="Q43" i="23"/>
  <c r="Q70" i="23"/>
  <c r="Q61" i="23"/>
  <c r="Q83" i="23" s="1"/>
  <c r="Q102" i="23" s="1"/>
  <c r="R13" i="23"/>
  <c r="T8" i="23"/>
  <c r="T19" i="9"/>
  <c r="X19" i="9"/>
  <c r="X8" i="23"/>
  <c r="AC13" i="23"/>
  <c r="I13" i="23"/>
  <c r="E13" i="23"/>
  <c r="J9" i="23"/>
  <c r="J28" i="9"/>
  <c r="O19" i="9"/>
  <c r="O8" i="23"/>
  <c r="X37" i="9"/>
  <c r="X10" i="23"/>
  <c r="AF19" i="9"/>
  <c r="AF8" i="23"/>
  <c r="AH10" i="23"/>
  <c r="AH37" i="9"/>
  <c r="W10" i="23"/>
  <c r="W37" i="9"/>
  <c r="N44" i="23"/>
  <c r="N71" i="23"/>
  <c r="N62" i="23"/>
  <c r="N84" i="23" s="1"/>
  <c r="N103" i="23" s="1"/>
  <c r="AB13" i="23"/>
  <c r="O10" i="9"/>
  <c r="O7" i="23"/>
  <c r="AA9" i="23"/>
  <c r="AA28" i="9"/>
  <c r="J70" i="23"/>
  <c r="J61" i="23"/>
  <c r="J83" i="23" s="1"/>
  <c r="J102" i="23" s="1"/>
  <c r="J43" i="23"/>
  <c r="X62" i="23"/>
  <c r="X84" i="23" s="1"/>
  <c r="X103" i="23" s="1"/>
  <c r="X44" i="23"/>
  <c r="X71" i="23"/>
  <c r="K71" i="23"/>
  <c r="K44" i="23"/>
  <c r="K62" i="23"/>
  <c r="K84" i="23" s="1"/>
  <c r="K103" i="23" s="1"/>
  <c r="E28" i="9"/>
  <c r="E9" i="23"/>
  <c r="U70" i="23"/>
  <c r="U61" i="23"/>
  <c r="U83" i="23" s="1"/>
  <c r="U102" i="23" s="1"/>
  <c r="U43" i="23"/>
  <c r="E61" i="23"/>
  <c r="E83" i="23" s="1"/>
  <c r="E102" i="23" s="1"/>
  <c r="C70" i="23"/>
  <c r="C92" i="23" s="1"/>
  <c r="C61" i="23"/>
  <c r="C83" i="23" s="1"/>
  <c r="C102" i="23" s="1"/>
  <c r="E70" i="23"/>
  <c r="E43" i="23"/>
  <c r="AI44" i="23"/>
  <c r="AI71" i="23"/>
  <c r="AI62" i="23"/>
  <c r="AI84" i="23" s="1"/>
  <c r="AI103" i="23" s="1"/>
  <c r="H19" i="9"/>
  <c r="H8" i="23"/>
  <c r="I7" i="23"/>
  <c r="I10" i="9"/>
  <c r="AH28" i="9"/>
  <c r="AH9" i="23"/>
  <c r="V9" i="23"/>
  <c r="V28" i="9"/>
  <c r="AI10" i="9"/>
  <c r="AI7" i="23"/>
  <c r="AH61" i="23"/>
  <c r="AH83" i="23" s="1"/>
  <c r="AH102" i="23" s="1"/>
  <c r="AH70" i="23"/>
  <c r="AH43" i="23"/>
  <c r="D62" i="23"/>
  <c r="D84" i="23" s="1"/>
  <c r="D103" i="23" s="1"/>
  <c r="D71" i="23"/>
  <c r="D44" i="23"/>
  <c r="AB37" i="9"/>
  <c r="AB10" i="23"/>
  <c r="AA13" i="23"/>
  <c r="AD37" i="9"/>
  <c r="AD10" i="23"/>
  <c r="D7" i="23"/>
  <c r="D10" i="9"/>
  <c r="Q93" i="23" l="1"/>
  <c r="X92" i="23"/>
  <c r="N93" i="23"/>
  <c r="L92" i="23"/>
  <c r="N92" i="23"/>
  <c r="V93" i="23"/>
  <c r="F93" i="23"/>
  <c r="O92" i="23"/>
  <c r="AG92" i="23"/>
  <c r="AC92" i="23"/>
  <c r="D93" i="23"/>
  <c r="W93" i="23"/>
  <c r="I92" i="23"/>
  <c r="T93" i="23"/>
  <c r="M93" i="23"/>
  <c r="Z92" i="23"/>
  <c r="R93" i="23"/>
  <c r="S92" i="23"/>
  <c r="A92" i="23"/>
  <c r="Z93" i="23"/>
  <c r="AB92" i="23"/>
  <c r="U92" i="23"/>
  <c r="W92" i="23"/>
  <c r="AB93" i="23"/>
  <c r="AJ93" i="23"/>
  <c r="F92" i="23"/>
  <c r="AJ92" i="23"/>
  <c r="Y93" i="23"/>
  <c r="M92" i="23"/>
  <c r="AD60" i="23"/>
  <c r="AD82" i="23" s="1"/>
  <c r="AD69" i="23"/>
  <c r="AD42" i="23"/>
  <c r="AH41" i="23"/>
  <c r="AH59" i="23"/>
  <c r="AH81" i="23" s="1"/>
  <c r="AH68" i="23"/>
  <c r="N155" i="23"/>
  <c r="N154" i="23"/>
  <c r="N153" i="23"/>
  <c r="N152" i="23"/>
  <c r="E45" i="23"/>
  <c r="C72" i="23"/>
  <c r="C94" i="23" s="1"/>
  <c r="E63" i="23"/>
  <c r="E72" i="23"/>
  <c r="C63" i="23"/>
  <c r="C85" i="23" s="1"/>
  <c r="C104" i="23" s="1"/>
  <c r="T67" i="23"/>
  <c r="T40" i="23"/>
  <c r="T58" i="23"/>
  <c r="T80" i="23" s="1"/>
  <c r="AC60" i="23"/>
  <c r="AC82" i="23" s="1"/>
  <c r="AC69" i="23"/>
  <c r="AC42" i="23"/>
  <c r="L42" i="23"/>
  <c r="L60" i="23"/>
  <c r="L82" i="23" s="1"/>
  <c r="L69" i="23"/>
  <c r="C57" i="23"/>
  <c r="C79" i="23" s="1"/>
  <c r="E66" i="23"/>
  <c r="C66" i="23"/>
  <c r="C88" i="23" s="1"/>
  <c r="E39" i="23"/>
  <c r="E57" i="23"/>
  <c r="E79" i="23" s="1"/>
  <c r="W40" i="23"/>
  <c r="W58" i="23"/>
  <c r="W80" i="23" s="1"/>
  <c r="W67" i="23"/>
  <c r="AI69" i="23"/>
  <c r="AI60" i="23"/>
  <c r="AI82" i="23" s="1"/>
  <c r="AI42" i="23"/>
  <c r="O45" i="23"/>
  <c r="O72" i="23"/>
  <c r="O63" i="23"/>
  <c r="AA93" i="23"/>
  <c r="S93" i="23"/>
  <c r="K39" i="23"/>
  <c r="K57" i="23"/>
  <c r="K79" i="23" s="1"/>
  <c r="K66" i="23"/>
  <c r="Q42" i="23"/>
  <c r="Q60" i="23"/>
  <c r="Q82" i="23" s="1"/>
  <c r="Q69" i="23"/>
  <c r="AI45" i="23"/>
  <c r="AI63" i="23"/>
  <c r="AI72" i="23"/>
  <c r="G59" i="23"/>
  <c r="G81" i="23" s="1"/>
  <c r="G41" i="23"/>
  <c r="G68" i="23"/>
  <c r="M39" i="23"/>
  <c r="M57" i="23"/>
  <c r="M79" i="23" s="1"/>
  <c r="M66" i="23"/>
  <c r="N66" i="23"/>
  <c r="N57" i="23"/>
  <c r="N79" i="23" s="1"/>
  <c r="N39" i="23"/>
  <c r="Z42" i="23"/>
  <c r="Z60" i="23"/>
  <c r="Z82" i="23" s="1"/>
  <c r="Z69" i="23"/>
  <c r="AG45" i="23"/>
  <c r="AG63" i="23"/>
  <c r="AG72" i="23"/>
  <c r="AJ41" i="23"/>
  <c r="AJ68" i="23"/>
  <c r="AJ59" i="23"/>
  <c r="AJ81" i="23" s="1"/>
  <c r="J69" i="23"/>
  <c r="J60" i="23"/>
  <c r="J82" i="23" s="1"/>
  <c r="J42" i="23"/>
  <c r="H66" i="23"/>
  <c r="H57" i="23"/>
  <c r="H79" i="23" s="1"/>
  <c r="H39" i="23"/>
  <c r="AA72" i="23"/>
  <c r="AA45" i="23"/>
  <c r="AA63" i="23"/>
  <c r="I39" i="23"/>
  <c r="I57" i="23"/>
  <c r="I79" i="23" s="1"/>
  <c r="I66" i="23"/>
  <c r="A102" i="23"/>
  <c r="K155" i="23"/>
  <c r="K153" i="23"/>
  <c r="K152" i="23"/>
  <c r="K154" i="23"/>
  <c r="X69" i="23"/>
  <c r="X42" i="23"/>
  <c r="X60" i="23"/>
  <c r="X82" i="23" s="1"/>
  <c r="AG58" i="23"/>
  <c r="AG80" i="23" s="1"/>
  <c r="AG67" i="23"/>
  <c r="AG40" i="23"/>
  <c r="AG89" i="23" s="1"/>
  <c r="R41" i="23"/>
  <c r="R68" i="23"/>
  <c r="R59" i="23"/>
  <c r="R81" i="23" s="1"/>
  <c r="AC93" i="23"/>
  <c r="AB59" i="23"/>
  <c r="AB81" i="23" s="1"/>
  <c r="AB68" i="23"/>
  <c r="AB41" i="23"/>
  <c r="E93" i="23"/>
  <c r="AD93" i="23"/>
  <c r="X39" i="23"/>
  <c r="X57" i="23"/>
  <c r="X79" i="23" s="1"/>
  <c r="X66" i="23"/>
  <c r="R39" i="23"/>
  <c r="R66" i="23"/>
  <c r="R57" i="23"/>
  <c r="R79" i="23" s="1"/>
  <c r="V153" i="23"/>
  <c r="V152" i="23"/>
  <c r="V154" i="23"/>
  <c r="V155" i="23"/>
  <c r="K68" i="23"/>
  <c r="K59" i="23"/>
  <c r="K81" i="23" s="1"/>
  <c r="K41" i="23"/>
  <c r="AC68" i="23"/>
  <c r="AC59" i="23"/>
  <c r="AC81" i="23" s="1"/>
  <c r="AC41" i="23"/>
  <c r="AA155" i="23"/>
  <c r="AA152" i="23"/>
  <c r="AA154" i="23"/>
  <c r="AA153" i="23"/>
  <c r="T153" i="23"/>
  <c r="T154" i="23"/>
  <c r="T152" i="23"/>
  <c r="T155" i="23"/>
  <c r="S67" i="23"/>
  <c r="S40" i="23"/>
  <c r="S58" i="23"/>
  <c r="S80" i="23" s="1"/>
  <c r="F66" i="23"/>
  <c r="F39" i="23"/>
  <c r="F57" i="23"/>
  <c r="F79" i="23" s="1"/>
  <c r="D40" i="23"/>
  <c r="D58" i="23"/>
  <c r="D80" i="23" s="1"/>
  <c r="D67" i="23"/>
  <c r="I154" i="23"/>
  <c r="I153" i="23"/>
  <c r="I152" i="23"/>
  <c r="I155" i="23"/>
  <c r="W59" i="23"/>
  <c r="W81" i="23" s="1"/>
  <c r="W68" i="23"/>
  <c r="W41" i="23"/>
  <c r="O154" i="23"/>
  <c r="O152" i="23"/>
  <c r="O153" i="23"/>
  <c r="O155" i="23"/>
  <c r="Y59" i="23"/>
  <c r="Y81" i="23" s="1"/>
  <c r="Y68" i="23"/>
  <c r="Y41" i="23"/>
  <c r="G72" i="23"/>
  <c r="G63" i="23"/>
  <c r="G45" i="23"/>
  <c r="M41" i="23"/>
  <c r="M68" i="23"/>
  <c r="M59" i="23"/>
  <c r="M81" i="23" s="1"/>
  <c r="V60" i="23"/>
  <c r="V82" i="23" s="1"/>
  <c r="V42" i="23"/>
  <c r="V69" i="23"/>
  <c r="M58" i="23"/>
  <c r="M80" i="23" s="1"/>
  <c r="M40" i="23"/>
  <c r="M67" i="23"/>
  <c r="AG93" i="23"/>
  <c r="I60" i="23"/>
  <c r="I82" i="23" s="1"/>
  <c r="I42" i="23"/>
  <c r="I69" i="23"/>
  <c r="P42" i="23"/>
  <c r="P69" i="23"/>
  <c r="P60" i="23"/>
  <c r="P82" i="23" s="1"/>
  <c r="J40" i="23"/>
  <c r="J58" i="23"/>
  <c r="J80" i="23" s="1"/>
  <c r="J67" i="23"/>
  <c r="AB42" i="23"/>
  <c r="AB60" i="23"/>
  <c r="AB82" i="23" s="1"/>
  <c r="AB69" i="23"/>
  <c r="AI57" i="23"/>
  <c r="AI79" i="23" s="1"/>
  <c r="AI66" i="23"/>
  <c r="AI39" i="23"/>
  <c r="AI88" i="23" s="1"/>
  <c r="H58" i="23"/>
  <c r="H80" i="23" s="1"/>
  <c r="H67" i="23"/>
  <c r="H40" i="23"/>
  <c r="K93" i="23"/>
  <c r="I63" i="23"/>
  <c r="I45" i="23"/>
  <c r="I72" i="23"/>
  <c r="R45" i="23"/>
  <c r="R63" i="23"/>
  <c r="R72" i="23"/>
  <c r="L41" i="23"/>
  <c r="L68" i="23"/>
  <c r="L59" i="23"/>
  <c r="L81" i="23" s="1"/>
  <c r="Y67" i="23"/>
  <c r="Y40" i="23"/>
  <c r="Y58" i="23"/>
  <c r="Y80" i="23" s="1"/>
  <c r="AC154" i="23"/>
  <c r="AC155" i="23"/>
  <c r="AC152" i="23"/>
  <c r="AC153" i="23"/>
  <c r="F69" i="23"/>
  <c r="F42" i="23"/>
  <c r="F60" i="23"/>
  <c r="F82" i="23" s="1"/>
  <c r="F154" i="23"/>
  <c r="F155" i="23"/>
  <c r="F153" i="23"/>
  <c r="F152" i="23"/>
  <c r="AD155" i="23"/>
  <c r="AD153" i="23"/>
  <c r="AD152" i="23"/>
  <c r="AD154" i="23"/>
  <c r="L40" i="23"/>
  <c r="L58" i="23"/>
  <c r="L80" i="23" s="1"/>
  <c r="L67" i="23"/>
  <c r="H93" i="23"/>
  <c r="AC67" i="23"/>
  <c r="AC58" i="23"/>
  <c r="AC80" i="23" s="1"/>
  <c r="AC40" i="23"/>
  <c r="Y39" i="23"/>
  <c r="Y57" i="23"/>
  <c r="Y79" i="23" s="1"/>
  <c r="Y66" i="23"/>
  <c r="AF57" i="23"/>
  <c r="AF79" i="23" s="1"/>
  <c r="AF39" i="23"/>
  <c r="AF66" i="23"/>
  <c r="AA60" i="23"/>
  <c r="AA82" i="23" s="1"/>
  <c r="AA69" i="23"/>
  <c r="AA42" i="23"/>
  <c r="O93" i="23"/>
  <c r="N68" i="23"/>
  <c r="N41" i="23"/>
  <c r="N59" i="23"/>
  <c r="N81" i="23" s="1"/>
  <c r="V40" i="23"/>
  <c r="V67" i="23"/>
  <c r="V58" i="23"/>
  <c r="V80" i="23" s="1"/>
  <c r="AI67" i="23"/>
  <c r="AI58" i="23"/>
  <c r="AI80" i="23" s="1"/>
  <c r="AI40" i="23"/>
  <c r="E40" i="23"/>
  <c r="E67" i="23"/>
  <c r="E58" i="23"/>
  <c r="E80" i="23" s="1"/>
  <c r="C58" i="23"/>
  <c r="C80" i="23" s="1"/>
  <c r="C67" i="23"/>
  <c r="C89" i="23" s="1"/>
  <c r="AG153" i="23"/>
  <c r="AG154" i="23"/>
  <c r="AG155" i="23"/>
  <c r="AG152" i="23"/>
  <c r="AB155" i="23"/>
  <c r="AB154" i="23"/>
  <c r="AB153" i="23"/>
  <c r="AB152" i="23"/>
  <c r="Z57" i="23"/>
  <c r="Z79" i="23" s="1"/>
  <c r="Z66" i="23"/>
  <c r="Z39" i="23"/>
  <c r="R152" i="23"/>
  <c r="R154" i="23"/>
  <c r="R155" i="23"/>
  <c r="R153" i="23"/>
  <c r="O40" i="23"/>
  <c r="O67" i="23"/>
  <c r="O58" i="23"/>
  <c r="O80" i="23" s="1"/>
  <c r="X63" i="23"/>
  <c r="X45" i="23"/>
  <c r="X72" i="23"/>
  <c r="P45" i="23"/>
  <c r="P63" i="23"/>
  <c r="P72" i="23"/>
  <c r="Q57" i="23"/>
  <c r="Q79" i="23" s="1"/>
  <c r="Q66" i="23"/>
  <c r="Q39" i="23"/>
  <c r="U45" i="23"/>
  <c r="U63" i="23"/>
  <c r="U72" i="23"/>
  <c r="P41" i="23"/>
  <c r="P68" i="23"/>
  <c r="P59" i="23"/>
  <c r="P81" i="23" s="1"/>
  <c r="R58" i="23"/>
  <c r="R80" i="23" s="1"/>
  <c r="R67" i="23"/>
  <c r="R40" i="23"/>
  <c r="M60" i="23"/>
  <c r="M82" i="23" s="1"/>
  <c r="M69" i="23"/>
  <c r="M42" i="23"/>
  <c r="AA40" i="23"/>
  <c r="AA58" i="23"/>
  <c r="AA80" i="23" s="1"/>
  <c r="AA67" i="23"/>
  <c r="H152" i="23"/>
  <c r="H155" i="23"/>
  <c r="H154" i="23"/>
  <c r="H153" i="23"/>
  <c r="AF59" i="23"/>
  <c r="AF81" i="23" s="1"/>
  <c r="AF68" i="23"/>
  <c r="AF41" i="23"/>
  <c r="P152" i="23"/>
  <c r="P154" i="23"/>
  <c r="P155" i="23"/>
  <c r="P153" i="23"/>
  <c r="Q40" i="23"/>
  <c r="Q58" i="23"/>
  <c r="Q80" i="23" s="1"/>
  <c r="Q67" i="23"/>
  <c r="AD45" i="23"/>
  <c r="AD63" i="23"/>
  <c r="AD72" i="23"/>
  <c r="T63" i="23"/>
  <c r="T45" i="23"/>
  <c r="T72" i="23"/>
  <c r="R60" i="23"/>
  <c r="R82" i="23" s="1"/>
  <c r="R69" i="23"/>
  <c r="R42" i="23"/>
  <c r="H69" i="23"/>
  <c r="H42" i="23"/>
  <c r="H60" i="23"/>
  <c r="H82" i="23" s="1"/>
  <c r="M154" i="23"/>
  <c r="M153" i="23"/>
  <c r="M155" i="23"/>
  <c r="M152" i="23"/>
  <c r="O59" i="23"/>
  <c r="O81" i="23" s="1"/>
  <c r="O68" i="23"/>
  <c r="O41" i="23"/>
  <c r="J153" i="23"/>
  <c r="J154" i="23"/>
  <c r="J152" i="23"/>
  <c r="J155" i="23"/>
  <c r="Y42" i="23"/>
  <c r="Y60" i="23"/>
  <c r="Y82" i="23" s="1"/>
  <c r="Y69" i="23"/>
  <c r="S41" i="23"/>
  <c r="S59" i="23"/>
  <c r="S81" i="23" s="1"/>
  <c r="S68" i="23"/>
  <c r="AA68" i="23"/>
  <c r="AA41" i="23"/>
  <c r="AA59" i="23"/>
  <c r="AA81" i="23" s="1"/>
  <c r="O66" i="23"/>
  <c r="O57" i="23"/>
  <c r="O79" i="23" s="1"/>
  <c r="O39" i="23"/>
  <c r="W42" i="23"/>
  <c r="W69" i="23"/>
  <c r="W60" i="23"/>
  <c r="W82" i="23" s="1"/>
  <c r="AC45" i="23"/>
  <c r="AC63" i="23"/>
  <c r="AC72" i="23"/>
  <c r="AE67" i="23"/>
  <c r="AE40" i="23"/>
  <c r="AE58" i="23"/>
  <c r="AE80" i="23" s="1"/>
  <c r="L72" i="23"/>
  <c r="L45" i="23"/>
  <c r="L63" i="23"/>
  <c r="T69" i="23"/>
  <c r="T42" i="23"/>
  <c r="T60" i="23"/>
  <c r="T82" i="23" s="1"/>
  <c r="AE92" i="23"/>
  <c r="A103" i="23"/>
  <c r="D41" i="23"/>
  <c r="D59" i="23"/>
  <c r="D81" i="23" s="1"/>
  <c r="D68" i="23"/>
  <c r="N69" i="23"/>
  <c r="N60" i="23"/>
  <c r="N82" i="23" s="1"/>
  <c r="N42" i="23"/>
  <c r="AG66" i="23"/>
  <c r="AG39" i="23"/>
  <c r="AG57" i="23"/>
  <c r="AG79" i="23" s="1"/>
  <c r="V92" i="23"/>
  <c r="AH153" i="23"/>
  <c r="AH155" i="23"/>
  <c r="AH152" i="23"/>
  <c r="AH154" i="23"/>
  <c r="W57" i="23"/>
  <c r="W79" i="23" s="1"/>
  <c r="W66" i="23"/>
  <c r="W39" i="23"/>
  <c r="Q45" i="23"/>
  <c r="Q72" i="23"/>
  <c r="Q63" i="23"/>
  <c r="AE152" i="23"/>
  <c r="AE153" i="23"/>
  <c r="AE155" i="23"/>
  <c r="AE154" i="23"/>
  <c r="AD39" i="23"/>
  <c r="AD57" i="23"/>
  <c r="AD79" i="23" s="1"/>
  <c r="AD66" i="23"/>
  <c r="Z72" i="23"/>
  <c r="Z63" i="23"/>
  <c r="Z45" i="23"/>
  <c r="Z152" i="23"/>
  <c r="Z154" i="23"/>
  <c r="Z155" i="23"/>
  <c r="Z153" i="23"/>
  <c r="C60" i="23"/>
  <c r="C82" i="23" s="1"/>
  <c r="E42" i="23"/>
  <c r="C69" i="23"/>
  <c r="C91" i="23" s="1"/>
  <c r="E69" i="23"/>
  <c r="E60" i="23"/>
  <c r="E82" i="23" s="1"/>
  <c r="D72" i="23"/>
  <c r="D45" i="23"/>
  <c r="D63" i="23"/>
  <c r="AB39" i="23"/>
  <c r="AB57" i="23"/>
  <c r="AB79" i="23" s="1"/>
  <c r="AB66" i="23"/>
  <c r="J93" i="23"/>
  <c r="AG59" i="23"/>
  <c r="AG81" i="23" s="1"/>
  <c r="AG41" i="23"/>
  <c r="AG68" i="23"/>
  <c r="J63" i="23"/>
  <c r="J45" i="23"/>
  <c r="J72" i="23"/>
  <c r="I58" i="23"/>
  <c r="I80" i="23" s="1"/>
  <c r="I40" i="23"/>
  <c r="I67" i="23"/>
  <c r="Y92" i="23"/>
  <c r="AI153" i="23"/>
  <c r="AI154" i="23"/>
  <c r="AI155" i="23"/>
  <c r="AI152" i="23"/>
  <c r="V41" i="23"/>
  <c r="V68" i="23"/>
  <c r="V59" i="23"/>
  <c r="V81" i="23" s="1"/>
  <c r="X93" i="23"/>
  <c r="X67" i="23"/>
  <c r="X40" i="23"/>
  <c r="X58" i="23"/>
  <c r="X80" i="23" s="1"/>
  <c r="Q92" i="23"/>
  <c r="G42" i="23"/>
  <c r="G60" i="23"/>
  <c r="G82" i="23" s="1"/>
  <c r="G69" i="23"/>
  <c r="T92" i="23"/>
  <c r="W154" i="23"/>
  <c r="W152" i="23"/>
  <c r="W155" i="23"/>
  <c r="W153" i="23"/>
  <c r="K63" i="23"/>
  <c r="K45" i="23"/>
  <c r="K72" i="23"/>
  <c r="H41" i="23"/>
  <c r="H68" i="23"/>
  <c r="H59" i="23"/>
  <c r="H81" i="23" s="1"/>
  <c r="Y45" i="23"/>
  <c r="Y72" i="23"/>
  <c r="Y63" i="23"/>
  <c r="E152" i="23"/>
  <c r="E153" i="23"/>
  <c r="E154" i="23"/>
  <c r="E155" i="23"/>
  <c r="V63" i="23"/>
  <c r="V72" i="23"/>
  <c r="V45" i="23"/>
  <c r="AJ152" i="23"/>
  <c r="AJ153" i="23"/>
  <c r="AJ154" i="23"/>
  <c r="AJ155" i="23"/>
  <c r="AB67" i="23"/>
  <c r="AB40" i="23"/>
  <c r="AB58" i="23"/>
  <c r="AB80" i="23" s="1"/>
  <c r="N45" i="23"/>
  <c r="N63" i="23"/>
  <c r="N72" i="23"/>
  <c r="H92" i="23"/>
  <c r="G57" i="23"/>
  <c r="G79" i="23" s="1"/>
  <c r="G39" i="23"/>
  <c r="G66" i="23"/>
  <c r="F58" i="23"/>
  <c r="F80" i="23" s="1"/>
  <c r="F40" i="23"/>
  <c r="F67" i="23"/>
  <c r="R92" i="23"/>
  <c r="J39" i="23"/>
  <c r="J66" i="23"/>
  <c r="J57" i="23"/>
  <c r="J79" i="23" s="1"/>
  <c r="P93" i="23"/>
  <c r="AG42" i="23"/>
  <c r="AG60" i="23"/>
  <c r="AG82" i="23" s="1"/>
  <c r="AG69" i="23"/>
  <c r="K69" i="23"/>
  <c r="K42" i="23"/>
  <c r="K60" i="23"/>
  <c r="K82" i="23" s="1"/>
  <c r="AF92" i="23"/>
  <c r="U153" i="23"/>
  <c r="U154" i="23"/>
  <c r="U155" i="23"/>
  <c r="U152" i="23"/>
  <c r="W45" i="23"/>
  <c r="W63" i="23"/>
  <c r="W72" i="23"/>
  <c r="U66" i="23"/>
  <c r="U39" i="23"/>
  <c r="U57" i="23"/>
  <c r="U79" i="23" s="1"/>
  <c r="S45" i="23"/>
  <c r="S63" i="23"/>
  <c r="S72" i="23"/>
  <c r="S57" i="23"/>
  <c r="S79" i="23" s="1"/>
  <c r="S66" i="23"/>
  <c r="S39" i="23"/>
  <c r="AE72" i="23"/>
  <c r="AE45" i="23"/>
  <c r="AE63" i="23"/>
  <c r="AD59" i="23"/>
  <c r="AD81" i="23" s="1"/>
  <c r="AD41" i="23"/>
  <c r="AD68" i="23"/>
  <c r="D66" i="23"/>
  <c r="D39" i="23"/>
  <c r="D57" i="23"/>
  <c r="D79" i="23" s="1"/>
  <c r="AI93" i="23"/>
  <c r="AH42" i="23"/>
  <c r="AH60" i="23"/>
  <c r="AH82" i="23" s="1"/>
  <c r="AH69" i="23"/>
  <c r="U68" i="23"/>
  <c r="U41" i="23"/>
  <c r="U59" i="23"/>
  <c r="U81" i="23" s="1"/>
  <c r="AJ42" i="23"/>
  <c r="AJ60" i="23"/>
  <c r="AJ82" i="23" s="1"/>
  <c r="AJ69" i="23"/>
  <c r="V57" i="23"/>
  <c r="V79" i="23" s="1"/>
  <c r="V66" i="23"/>
  <c r="V39" i="23"/>
  <c r="F45" i="23"/>
  <c r="F72" i="23"/>
  <c r="F63" i="23"/>
  <c r="AI92" i="23"/>
  <c r="L154" i="23"/>
  <c r="L153" i="23"/>
  <c r="L155" i="23"/>
  <c r="L152" i="23"/>
  <c r="U40" i="23"/>
  <c r="U58" i="23"/>
  <c r="U80" i="23" s="1"/>
  <c r="U67" i="23"/>
  <c r="Q41" i="23"/>
  <c r="Q68" i="23"/>
  <c r="Q59" i="23"/>
  <c r="Q81" i="23" s="1"/>
  <c r="AH72" i="23"/>
  <c r="AH45" i="23"/>
  <c r="AH63" i="23"/>
  <c r="AJ58" i="23"/>
  <c r="AJ80" i="23" s="1"/>
  <c r="AJ67" i="23"/>
  <c r="AJ40" i="23"/>
  <c r="AF153" i="23"/>
  <c r="AF154" i="23"/>
  <c r="AF152" i="23"/>
  <c r="AF155" i="23"/>
  <c r="M63" i="23"/>
  <c r="M45" i="23"/>
  <c r="M72" i="23"/>
  <c r="AH93" i="23"/>
  <c r="AA92" i="23"/>
  <c r="G153" i="23"/>
  <c r="G155" i="23"/>
  <c r="G154" i="23"/>
  <c r="G152" i="23"/>
  <c r="AH58" i="23"/>
  <c r="AH80" i="23" s="1"/>
  <c r="AH40" i="23"/>
  <c r="AH67" i="23"/>
  <c r="AE93" i="23"/>
  <c r="N40" i="23"/>
  <c r="N58" i="23"/>
  <c r="N80" i="23" s="1"/>
  <c r="N67" i="23"/>
  <c r="G67" i="23"/>
  <c r="G58" i="23"/>
  <c r="G80" i="23" s="1"/>
  <c r="G40" i="23"/>
  <c r="AE66" i="23"/>
  <c r="AE39" i="23"/>
  <c r="AE57" i="23"/>
  <c r="AE79" i="23" s="1"/>
  <c r="P92" i="23"/>
  <c r="T59" i="23"/>
  <c r="T81" i="23" s="1"/>
  <c r="T41" i="23"/>
  <c r="T68" i="23"/>
  <c r="P67" i="23"/>
  <c r="P58" i="23"/>
  <c r="P80" i="23" s="1"/>
  <c r="P40" i="23"/>
  <c r="AJ66" i="23"/>
  <c r="AJ57" i="23"/>
  <c r="AJ79" i="23" s="1"/>
  <c r="AJ39" i="23"/>
  <c r="F68" i="23"/>
  <c r="F41" i="23"/>
  <c r="F59" i="23"/>
  <c r="F81" i="23" s="1"/>
  <c r="K92" i="23"/>
  <c r="D155" i="23"/>
  <c r="D152" i="23"/>
  <c r="D153" i="23"/>
  <c r="D154" i="23"/>
  <c r="X154" i="23"/>
  <c r="X155" i="23"/>
  <c r="X153" i="23"/>
  <c r="X152" i="23"/>
  <c r="J68" i="23"/>
  <c r="J41" i="23"/>
  <c r="J59" i="23"/>
  <c r="J81" i="23" s="1"/>
  <c r="AH92" i="23"/>
  <c r="E92" i="23"/>
  <c r="C68" i="23"/>
  <c r="C90" i="23" s="1"/>
  <c r="C59" i="23"/>
  <c r="C81" i="23" s="1"/>
  <c r="E59" i="23"/>
  <c r="E81" i="23" s="1"/>
  <c r="E68" i="23"/>
  <c r="E41" i="23"/>
  <c r="J92" i="23"/>
  <c r="AB63" i="23"/>
  <c r="AB45" i="23"/>
  <c r="AB72" i="23"/>
  <c r="AF67" i="23"/>
  <c r="AF58" i="23"/>
  <c r="AF80" i="23" s="1"/>
  <c r="AF40" i="23"/>
  <c r="H45" i="23"/>
  <c r="H63" i="23"/>
  <c r="H72" i="23"/>
  <c r="T66" i="23"/>
  <c r="T39" i="23"/>
  <c r="T57" i="23"/>
  <c r="T79" i="23" s="1"/>
  <c r="S69" i="23"/>
  <c r="S42" i="23"/>
  <c r="S60" i="23"/>
  <c r="S82" i="23" s="1"/>
  <c r="Q155" i="23"/>
  <c r="Q154" i="23"/>
  <c r="Q153" i="23"/>
  <c r="Q152" i="23"/>
  <c r="Z67" i="23"/>
  <c r="Z40" i="23"/>
  <c r="Z58" i="23"/>
  <c r="Z80" i="23" s="1"/>
  <c r="AE59" i="23"/>
  <c r="AE81" i="23" s="1"/>
  <c r="AE41" i="23"/>
  <c r="AE68" i="23"/>
  <c r="AC57" i="23"/>
  <c r="AC79" i="23" s="1"/>
  <c r="AC66" i="23"/>
  <c r="AC39" i="23"/>
  <c r="AF45" i="23"/>
  <c r="AF72" i="23"/>
  <c r="AF63" i="23"/>
  <c r="Y154" i="23"/>
  <c r="Y153" i="23"/>
  <c r="Y152" i="23"/>
  <c r="Y155" i="23"/>
  <c r="G92" i="23"/>
  <c r="S152" i="23"/>
  <c r="S155" i="23"/>
  <c r="S154" i="23"/>
  <c r="S153" i="23"/>
  <c r="I59" i="23"/>
  <c r="I81" i="23" s="1"/>
  <c r="I68" i="23"/>
  <c r="I41" i="23"/>
  <c r="AF93" i="23"/>
  <c r="K58" i="23"/>
  <c r="K80" i="23" s="1"/>
  <c r="K67" i="23"/>
  <c r="K40" i="23"/>
  <c r="I93" i="23"/>
  <c r="G93" i="23"/>
  <c r="AD67" i="23"/>
  <c r="AD58" i="23"/>
  <c r="AD80" i="23" s="1"/>
  <c r="AD40" i="23"/>
  <c r="AI68" i="23"/>
  <c r="AI59" i="23"/>
  <c r="AI81" i="23" s="1"/>
  <c r="AI41" i="23"/>
  <c r="D42" i="23"/>
  <c r="D69" i="23"/>
  <c r="D60" i="23"/>
  <c r="D82" i="23" s="1"/>
  <c r="AJ63" i="23"/>
  <c r="AJ45" i="23"/>
  <c r="AJ72" i="23"/>
  <c r="AA57" i="23"/>
  <c r="AA79" i="23" s="1"/>
  <c r="AA39" i="23"/>
  <c r="AA66" i="23"/>
  <c r="U93" i="23"/>
  <c r="U69" i="23"/>
  <c r="U60" i="23"/>
  <c r="U82" i="23" s="1"/>
  <c r="U42" i="23"/>
  <c r="Z41" i="23"/>
  <c r="Z59" i="23"/>
  <c r="Z81" i="23" s="1"/>
  <c r="Z68" i="23"/>
  <c r="AE42" i="23"/>
  <c r="AE69" i="23"/>
  <c r="AE60" i="23"/>
  <c r="AE82" i="23" s="1"/>
  <c r="L66" i="23"/>
  <c r="L39" i="23"/>
  <c r="L57" i="23"/>
  <c r="L79" i="23" s="1"/>
  <c r="P66" i="23"/>
  <c r="P57" i="23"/>
  <c r="P79" i="23" s="1"/>
  <c r="P39" i="23"/>
  <c r="O69" i="23"/>
  <c r="O42" i="23"/>
  <c r="O60" i="23"/>
  <c r="O82" i="23" s="1"/>
  <c r="X59" i="23"/>
  <c r="X81" i="23" s="1"/>
  <c r="X68" i="23"/>
  <c r="X41" i="23"/>
  <c r="AF69" i="23"/>
  <c r="AF60" i="23"/>
  <c r="AF82" i="23" s="1"/>
  <c r="AF42" i="23"/>
  <c r="AH66" i="23"/>
  <c r="AH57" i="23"/>
  <c r="AH79" i="23" s="1"/>
  <c r="AH39" i="23"/>
  <c r="W90" i="23" l="1"/>
  <c r="AJ89" i="23"/>
  <c r="P91" i="23"/>
  <c r="AC90" i="23"/>
  <c r="W91" i="23"/>
  <c r="L94" i="23"/>
  <c r="I94" i="23"/>
  <c r="F90" i="23"/>
  <c r="D88" i="23"/>
  <c r="AC89" i="23"/>
  <c r="V94" i="23"/>
  <c r="A90" i="23"/>
  <c r="U94" i="23"/>
  <c r="AD89" i="23"/>
  <c r="X90" i="23"/>
  <c r="S91" i="23"/>
  <c r="U89" i="23"/>
  <c r="S94" i="23"/>
  <c r="F89" i="23"/>
  <c r="Q91" i="23"/>
  <c r="AE90" i="23"/>
  <c r="AD90" i="23"/>
  <c r="T88" i="23"/>
  <c r="L90" i="23"/>
  <c r="P89" i="23"/>
  <c r="Y91" i="23"/>
  <c r="S90" i="23"/>
  <c r="Z90" i="23"/>
  <c r="Z89" i="23"/>
  <c r="AE94" i="23"/>
  <c r="AI89" i="23"/>
  <c r="AA94" i="23"/>
  <c r="W94" i="23"/>
  <c r="AH88" i="23"/>
  <c r="U91" i="23"/>
  <c r="I90" i="23"/>
  <c r="M94" i="23"/>
  <c r="S88" i="23"/>
  <c r="AF89" i="23"/>
  <c r="O89" i="23"/>
  <c r="J88" i="23"/>
  <c r="AA90" i="23"/>
  <c r="M91" i="23"/>
  <c r="E88" i="23"/>
  <c r="AG91" i="23"/>
  <c r="L89" i="23"/>
  <c r="AE88" i="23"/>
  <c r="A89" i="23"/>
  <c r="G89" i="23"/>
  <c r="G88" i="23"/>
  <c r="AE91" i="23"/>
  <c r="D91" i="23"/>
  <c r="K94" i="23"/>
  <c r="I89" i="23"/>
  <c r="AF88" i="23"/>
  <c r="X94" i="23"/>
  <c r="AJ88" i="23"/>
  <c r="O94" i="23"/>
  <c r="AB88" i="23"/>
  <c r="AC94" i="23"/>
  <c r="Z91" i="23"/>
  <c r="D94" i="23"/>
  <c r="H89" i="23"/>
  <c r="E89" i="23"/>
  <c r="O88" i="23"/>
  <c r="R88" i="23"/>
  <c r="AI94" i="23"/>
  <c r="A104" i="23"/>
  <c r="Z94" i="23"/>
  <c r="N91" i="23"/>
  <c r="R94" i="23"/>
  <c r="J89" i="23"/>
  <c r="X91" i="23"/>
  <c r="AG94" i="23"/>
  <c r="W89" i="23"/>
  <c r="L91" i="23"/>
  <c r="AA88" i="23"/>
  <c r="R90" i="23"/>
  <c r="AI91" i="23"/>
  <c r="A88" i="23"/>
  <c r="AD91" i="23"/>
  <c r="AH98" i="23"/>
  <c r="AH47" i="9"/>
  <c r="AM47" i="9" s="1"/>
  <c r="O91" i="23"/>
  <c r="AE74" i="9"/>
  <c r="BO138" i="23"/>
  <c r="AE101" i="23"/>
  <c r="AN138" i="23"/>
  <c r="D101" i="23"/>
  <c r="D74" i="9"/>
  <c r="AC98" i="23"/>
  <c r="AC47" i="9"/>
  <c r="AB94" i="23"/>
  <c r="T90" i="23"/>
  <c r="M149" i="23"/>
  <c r="M85" i="23"/>
  <c r="M104" i="23" s="1"/>
  <c r="AH149" i="23"/>
  <c r="AH85" i="23"/>
  <c r="AH104" i="23" s="1"/>
  <c r="F94" i="23"/>
  <c r="U90" i="23"/>
  <c r="K74" i="9"/>
  <c r="K101" i="23"/>
  <c r="AU138" i="23"/>
  <c r="G98" i="23"/>
  <c r="G47" i="9"/>
  <c r="H90" i="23"/>
  <c r="AG90" i="23"/>
  <c r="AG88" i="23"/>
  <c r="AE99" i="23"/>
  <c r="AE56" i="9"/>
  <c r="S65" i="9"/>
  <c r="S100" i="23"/>
  <c r="H74" i="9"/>
  <c r="H101" i="23"/>
  <c r="AR138" i="23"/>
  <c r="T149" i="23"/>
  <c r="T85" i="23"/>
  <c r="T104" i="23" s="1"/>
  <c r="R89" i="23"/>
  <c r="N90" i="23"/>
  <c r="AF98" i="23"/>
  <c r="AF47" i="9"/>
  <c r="I101" i="23"/>
  <c r="AS138" i="23"/>
  <c r="I74" i="9"/>
  <c r="M65" i="9"/>
  <c r="M100" i="23"/>
  <c r="Y100" i="23"/>
  <c r="Y65" i="9"/>
  <c r="F88" i="23"/>
  <c r="K90" i="23"/>
  <c r="AG99" i="23"/>
  <c r="AG56" i="9"/>
  <c r="H98" i="23"/>
  <c r="H47" i="9"/>
  <c r="AI149" i="23"/>
  <c r="AI150" i="23" s="1"/>
  <c r="AI85" i="23"/>
  <c r="AI104" i="23" s="1"/>
  <c r="AF91" i="23"/>
  <c r="I100" i="23"/>
  <c r="I65" i="9"/>
  <c r="AB149" i="23"/>
  <c r="AB85" i="23"/>
  <c r="AB104" i="23" s="1"/>
  <c r="T100" i="23"/>
  <c r="T65" i="9"/>
  <c r="AH94" i="23"/>
  <c r="V88" i="23"/>
  <c r="S98" i="23"/>
  <c r="S47" i="9"/>
  <c r="W149" i="23"/>
  <c r="W85" i="23"/>
  <c r="W104" i="23" s="1"/>
  <c r="K91" i="23"/>
  <c r="V100" i="23"/>
  <c r="V65" i="9"/>
  <c r="AG100" i="23"/>
  <c r="AG65" i="9"/>
  <c r="E101" i="23"/>
  <c r="AO138" i="23"/>
  <c r="E74" i="9"/>
  <c r="W47" i="9"/>
  <c r="W98" i="23"/>
  <c r="AE89" i="23"/>
  <c r="O90" i="23"/>
  <c r="H91" i="23"/>
  <c r="Q88" i="23"/>
  <c r="X149" i="23"/>
  <c r="X85" i="23"/>
  <c r="X104" i="23" s="1"/>
  <c r="Z88" i="23"/>
  <c r="L99" i="23"/>
  <c r="L56" i="9"/>
  <c r="R149" i="23"/>
  <c r="R85" i="23"/>
  <c r="R104" i="23" s="1"/>
  <c r="H56" i="9"/>
  <c r="H99" i="23"/>
  <c r="J56" i="9"/>
  <c r="J99" i="23"/>
  <c r="K100" i="23"/>
  <c r="K65" i="9"/>
  <c r="AB65" i="9"/>
  <c r="AB100" i="23"/>
  <c r="BH138" i="23"/>
  <c r="X74" i="9"/>
  <c r="X101" i="23"/>
  <c r="AG149" i="23"/>
  <c r="AG85" i="23"/>
  <c r="AG104" i="23" s="1"/>
  <c r="W56" i="9"/>
  <c r="W99" i="23"/>
  <c r="AV138" i="23"/>
  <c r="L74" i="9"/>
  <c r="L101" i="23"/>
  <c r="AF101" i="23"/>
  <c r="AF74" i="9"/>
  <c r="BP138" i="23"/>
  <c r="P88" i="23"/>
  <c r="H149" i="23"/>
  <c r="H85" i="23"/>
  <c r="H104" i="23" s="1"/>
  <c r="J65" i="9"/>
  <c r="J100" i="23"/>
  <c r="AJ98" i="23"/>
  <c r="AJ47" i="9"/>
  <c r="N56" i="9"/>
  <c r="N99" i="23"/>
  <c r="G101" i="23"/>
  <c r="AQ138" i="23"/>
  <c r="G74" i="9"/>
  <c r="T101" i="23"/>
  <c r="T74" i="9"/>
  <c r="BD138" i="23"/>
  <c r="O98" i="23"/>
  <c r="O47" i="9"/>
  <c r="AD149" i="23"/>
  <c r="AD85" i="23"/>
  <c r="AD104" i="23" s="1"/>
  <c r="R99" i="23"/>
  <c r="R56" i="9"/>
  <c r="O99" i="23"/>
  <c r="O56" i="9"/>
  <c r="AI56" i="9"/>
  <c r="AI99" i="23"/>
  <c r="Y98" i="23"/>
  <c r="Y47" i="9"/>
  <c r="Y99" i="23"/>
  <c r="Y56" i="9"/>
  <c r="M90" i="23"/>
  <c r="S99" i="23"/>
  <c r="S56" i="9"/>
  <c r="I47" i="9"/>
  <c r="I98" i="23"/>
  <c r="J91" i="23"/>
  <c r="M47" i="9"/>
  <c r="M98" i="23"/>
  <c r="O149" i="23"/>
  <c r="O85" i="23"/>
  <c r="O104" i="23" s="1"/>
  <c r="P47" i="9"/>
  <c r="P98" i="23"/>
  <c r="AI90" i="23"/>
  <c r="K89" i="23"/>
  <c r="AF149" i="23"/>
  <c r="AF85" i="23"/>
  <c r="AF104" i="23" s="1"/>
  <c r="AE65" i="9"/>
  <c r="AE100" i="23"/>
  <c r="S74" i="9"/>
  <c r="BC138" i="23"/>
  <c r="S101" i="23"/>
  <c r="H94" i="23"/>
  <c r="E90" i="23"/>
  <c r="J90" i="23"/>
  <c r="AE47" i="9"/>
  <c r="AE98" i="23"/>
  <c r="N89" i="23"/>
  <c r="Q65" i="9"/>
  <c r="Q100" i="23"/>
  <c r="V98" i="23"/>
  <c r="V47" i="9"/>
  <c r="AH101" i="23"/>
  <c r="AH74" i="9"/>
  <c r="AM74" i="9" s="1"/>
  <c r="BR138" i="23"/>
  <c r="AD100" i="23"/>
  <c r="AD65" i="9"/>
  <c r="S149" i="23"/>
  <c r="S85" i="23"/>
  <c r="S104" i="23" s="1"/>
  <c r="N149" i="23"/>
  <c r="N85" i="23"/>
  <c r="N104" i="23" s="1"/>
  <c r="Y149" i="23"/>
  <c r="Y85" i="23"/>
  <c r="Y104" i="23" s="1"/>
  <c r="K149" i="23"/>
  <c r="K85" i="23"/>
  <c r="K104" i="23" s="1"/>
  <c r="G91" i="23"/>
  <c r="V90" i="23"/>
  <c r="I99" i="23"/>
  <c r="I56" i="9"/>
  <c r="A91" i="23"/>
  <c r="Z149" i="23"/>
  <c r="Z85" i="23"/>
  <c r="Z104" i="23" s="1"/>
  <c r="N74" i="9"/>
  <c r="N101" i="23"/>
  <c r="AX138" i="23"/>
  <c r="T91" i="23"/>
  <c r="BI138" i="23"/>
  <c r="Y74" i="9"/>
  <c r="Y101" i="23"/>
  <c r="O65" i="9"/>
  <c r="O100" i="23"/>
  <c r="R91" i="23"/>
  <c r="AD94" i="23"/>
  <c r="AF90" i="23"/>
  <c r="AA99" i="23"/>
  <c r="AA56" i="9"/>
  <c r="P100" i="23"/>
  <c r="P65" i="9"/>
  <c r="Q47" i="9"/>
  <c r="Q98" i="23"/>
  <c r="Z98" i="23"/>
  <c r="Z47" i="9"/>
  <c r="AA91" i="23"/>
  <c r="Y88" i="23"/>
  <c r="AP138" i="23"/>
  <c r="F101" i="23"/>
  <c r="F74" i="9"/>
  <c r="Y89" i="23"/>
  <c r="P101" i="23"/>
  <c r="P74" i="9"/>
  <c r="AZ138" i="23"/>
  <c r="M89" i="23"/>
  <c r="G94" i="23"/>
  <c r="S89" i="23"/>
  <c r="X98" i="23"/>
  <c r="X47" i="9"/>
  <c r="R100" i="23"/>
  <c r="R65" i="9"/>
  <c r="I88" i="23"/>
  <c r="AT138" i="23"/>
  <c r="J101" i="23"/>
  <c r="J74" i="9"/>
  <c r="M88" i="23"/>
  <c r="BA138" i="23"/>
  <c r="Q74" i="9"/>
  <c r="Q101" i="23"/>
  <c r="E98" i="23"/>
  <c r="E47" i="9"/>
  <c r="AC91" i="23"/>
  <c r="E149" i="23"/>
  <c r="E85" i="23"/>
  <c r="E104" i="23" s="1"/>
  <c r="AH100" i="23"/>
  <c r="AH65" i="9"/>
  <c r="AM65" i="9" s="1"/>
  <c r="AA47" i="9"/>
  <c r="AA98" i="23"/>
  <c r="AI100" i="23"/>
  <c r="AI65" i="9"/>
  <c r="Z99" i="23"/>
  <c r="Z56" i="9"/>
  <c r="AH91" i="23"/>
  <c r="AE149" i="23"/>
  <c r="AE85" i="23"/>
  <c r="AE104" i="23" s="1"/>
  <c r="AG101" i="23"/>
  <c r="BQ138" i="23"/>
  <c r="AG74" i="9"/>
  <c r="N94" i="23"/>
  <c r="AB98" i="23"/>
  <c r="AB47" i="9"/>
  <c r="E91" i="23"/>
  <c r="Q149" i="23"/>
  <c r="Q85" i="23"/>
  <c r="Q104" i="23" s="1"/>
  <c r="AC149" i="23"/>
  <c r="AC85" i="23"/>
  <c r="AC104" i="23" s="1"/>
  <c r="AA65" i="9"/>
  <c r="AA100" i="23"/>
  <c r="AA89" i="23"/>
  <c r="V56" i="9"/>
  <c r="V99" i="23"/>
  <c r="F91" i="23"/>
  <c r="AI98" i="23"/>
  <c r="AI47" i="9"/>
  <c r="M56" i="9"/>
  <c r="M99" i="23"/>
  <c r="G149" i="23"/>
  <c r="G85" i="23"/>
  <c r="G104" i="23" s="1"/>
  <c r="X88" i="23"/>
  <c r="AA149" i="23"/>
  <c r="AA85" i="23"/>
  <c r="AA104" i="23" s="1"/>
  <c r="BJ138" i="23"/>
  <c r="Z74" i="9"/>
  <c r="Z101" i="23"/>
  <c r="A94" i="23"/>
  <c r="AH90" i="23"/>
  <c r="L47" i="9"/>
  <c r="L98" i="23"/>
  <c r="K56" i="9"/>
  <c r="K99" i="23"/>
  <c r="AF94" i="23"/>
  <c r="AF99" i="23"/>
  <c r="AF56" i="9"/>
  <c r="E100" i="23"/>
  <c r="E65" i="9"/>
  <c r="P99" i="23"/>
  <c r="P56" i="9"/>
  <c r="Q90" i="23"/>
  <c r="AJ74" i="9"/>
  <c r="AJ101" i="23"/>
  <c r="U47" i="9"/>
  <c r="U98" i="23"/>
  <c r="F99" i="23"/>
  <c r="F56" i="9"/>
  <c r="AB99" i="23"/>
  <c r="AB56" i="9"/>
  <c r="Y94" i="23"/>
  <c r="X56" i="9"/>
  <c r="X99" i="23"/>
  <c r="J94" i="23"/>
  <c r="C101" i="23"/>
  <c r="A101" i="23" s="1"/>
  <c r="AM138" i="23"/>
  <c r="C74" i="9"/>
  <c r="L149" i="23"/>
  <c r="L85" i="23"/>
  <c r="L104" i="23" s="1"/>
  <c r="R101" i="23"/>
  <c r="BB138" i="23"/>
  <c r="R74" i="9"/>
  <c r="Q99" i="23"/>
  <c r="Q56" i="9"/>
  <c r="AF65" i="9"/>
  <c r="AF100" i="23"/>
  <c r="P90" i="23"/>
  <c r="P149" i="23"/>
  <c r="P85" i="23"/>
  <c r="P104" i="23" s="1"/>
  <c r="C99" i="23"/>
  <c r="A99" i="23" s="1"/>
  <c r="C56" i="9"/>
  <c r="AA74" i="9"/>
  <c r="AA101" i="23"/>
  <c r="BK138" i="23"/>
  <c r="AC56" i="9"/>
  <c r="AC99" i="23"/>
  <c r="L100" i="23"/>
  <c r="L65" i="9"/>
  <c r="I149" i="23"/>
  <c r="I85" i="23"/>
  <c r="I104" i="23" s="1"/>
  <c r="D56" i="9"/>
  <c r="D99" i="23"/>
  <c r="AJ65" i="9"/>
  <c r="AJ100" i="23"/>
  <c r="G90" i="23"/>
  <c r="AC74" i="9"/>
  <c r="AC101" i="23"/>
  <c r="BM138" i="23"/>
  <c r="E94" i="23"/>
  <c r="X100" i="23"/>
  <c r="X65" i="9"/>
  <c r="L88" i="23"/>
  <c r="AJ94" i="23"/>
  <c r="AC88" i="23"/>
  <c r="T98" i="23"/>
  <c r="T47" i="9"/>
  <c r="C65" i="9"/>
  <c r="C100" i="23"/>
  <c r="A100" i="23" s="1"/>
  <c r="F100" i="23"/>
  <c r="F65" i="9"/>
  <c r="AH89" i="23"/>
  <c r="F149" i="23"/>
  <c r="F85" i="23"/>
  <c r="F104" i="23" s="1"/>
  <c r="AJ91" i="23"/>
  <c r="D47" i="9"/>
  <c r="D98" i="23"/>
  <c r="U88" i="23"/>
  <c r="AB89" i="23"/>
  <c r="V149" i="23"/>
  <c r="V85" i="23"/>
  <c r="V104" i="23" s="1"/>
  <c r="H100" i="23"/>
  <c r="H65" i="9"/>
  <c r="X89" i="23"/>
  <c r="J149" i="23"/>
  <c r="J85" i="23"/>
  <c r="J104" i="23" s="1"/>
  <c r="D149" i="23"/>
  <c r="D85" i="23"/>
  <c r="D104" i="23" s="1"/>
  <c r="AD47" i="9"/>
  <c r="AD98" i="23"/>
  <c r="Q94" i="23"/>
  <c r="D100" i="23"/>
  <c r="D65" i="9"/>
  <c r="W74" i="9"/>
  <c r="BG138" i="23"/>
  <c r="W101" i="23"/>
  <c r="Q89" i="23"/>
  <c r="P94" i="23"/>
  <c r="E99" i="23"/>
  <c r="E56" i="9"/>
  <c r="V89" i="23"/>
  <c r="AB74" i="9"/>
  <c r="AB101" i="23"/>
  <c r="BL138" i="23"/>
  <c r="V91" i="23"/>
  <c r="Y90" i="23"/>
  <c r="D89" i="23"/>
  <c r="AC65" i="9"/>
  <c r="AC100" i="23"/>
  <c r="N88" i="23"/>
  <c r="G65" i="9"/>
  <c r="G100" i="23"/>
  <c r="K47" i="9"/>
  <c r="K98" i="23"/>
  <c r="AI74" i="9"/>
  <c r="AI101" i="23"/>
  <c r="T99" i="23"/>
  <c r="T56" i="9"/>
  <c r="Z100" i="23"/>
  <c r="Z65" i="9"/>
  <c r="O74" i="9"/>
  <c r="AY138" i="23"/>
  <c r="O101" i="23"/>
  <c r="BE138" i="23"/>
  <c r="U74" i="9"/>
  <c r="U101" i="23"/>
  <c r="AJ149" i="23"/>
  <c r="AJ150" i="23" s="1"/>
  <c r="AJ85" i="23"/>
  <c r="AJ104" i="23" s="1"/>
  <c r="AD99" i="23"/>
  <c r="AD56" i="9"/>
  <c r="G99" i="23"/>
  <c r="G56" i="9"/>
  <c r="AH56" i="9"/>
  <c r="AM56" i="9" s="1"/>
  <c r="AH99" i="23"/>
  <c r="AJ56" i="9"/>
  <c r="AJ99" i="23"/>
  <c r="U99" i="23"/>
  <c r="U56" i="9"/>
  <c r="U100" i="23"/>
  <c r="U65" i="9"/>
  <c r="J47" i="9"/>
  <c r="J98" i="23"/>
  <c r="AD88" i="23"/>
  <c r="W88" i="23"/>
  <c r="AG98" i="23"/>
  <c r="AG47" i="9"/>
  <c r="D90" i="23"/>
  <c r="T94" i="23"/>
  <c r="M74" i="9"/>
  <c r="M101" i="23"/>
  <c r="AW138" i="23"/>
  <c r="U149" i="23"/>
  <c r="U85" i="23"/>
  <c r="U104" i="23" s="1"/>
  <c r="N100" i="23"/>
  <c r="N65" i="9"/>
  <c r="AB91" i="23"/>
  <c r="I91" i="23"/>
  <c r="BF138" i="23"/>
  <c r="V74" i="9"/>
  <c r="V101" i="23"/>
  <c r="W65" i="9"/>
  <c r="W100" i="23"/>
  <c r="F47" i="9"/>
  <c r="F98" i="23"/>
  <c r="R98" i="23"/>
  <c r="R47" i="9"/>
  <c r="AB90" i="23"/>
  <c r="H88" i="23"/>
  <c r="AJ90" i="23"/>
  <c r="N47" i="9"/>
  <c r="N98" i="23"/>
  <c r="K88" i="23"/>
  <c r="C98" i="23"/>
  <c r="A98" i="23" s="1"/>
  <c r="C47" i="9"/>
  <c r="T89" i="23"/>
  <c r="AD74" i="9"/>
  <c r="BN138" i="23"/>
  <c r="AD101" i="23"/>
  <c r="V140" i="23" l="1"/>
  <c r="BF140" i="23" s="1"/>
  <c r="V143" i="23"/>
  <c r="BF143" i="23" s="1"/>
  <c r="V145" i="23"/>
  <c r="BF145" i="23" s="1"/>
  <c r="V141" i="23"/>
  <c r="BF141" i="23" s="1"/>
  <c r="V142" i="23"/>
  <c r="BF142" i="23" s="1"/>
  <c r="V148" i="23"/>
  <c r="V144" i="23"/>
  <c r="BF144" i="23" s="1"/>
  <c r="V147" i="23"/>
  <c r="BF147" i="23" s="1"/>
  <c r="V139" i="23"/>
  <c r="BF139" i="23" s="1"/>
  <c r="V146" i="23"/>
  <c r="BF146" i="23" s="1"/>
  <c r="BE149" i="23"/>
  <c r="U150" i="23"/>
  <c r="BE150" i="23" s="1"/>
  <c r="AJ120" i="23"/>
  <c r="AJ123" i="23"/>
  <c r="AJ93" i="9" s="1"/>
  <c r="AJ122" i="23"/>
  <c r="AJ119" i="23"/>
  <c r="AJ121" i="23"/>
  <c r="AJ124" i="23"/>
  <c r="G137" i="23"/>
  <c r="G128" i="23"/>
  <c r="G127" i="23"/>
  <c r="G130" i="23"/>
  <c r="G133" i="23"/>
  <c r="G102" i="9" s="1"/>
  <c r="G129" i="23"/>
  <c r="G131" i="23"/>
  <c r="G135" i="23"/>
  <c r="G126" i="23"/>
  <c r="G132" i="23"/>
  <c r="G134" i="23"/>
  <c r="G136" i="23"/>
  <c r="W144" i="23"/>
  <c r="BG144" i="23" s="1"/>
  <c r="W147" i="23"/>
  <c r="BG147" i="23" s="1"/>
  <c r="W142" i="23"/>
  <c r="BG142" i="23" s="1"/>
  <c r="W145" i="23"/>
  <c r="BG145" i="23" s="1"/>
  <c r="W140" i="23"/>
  <c r="BG140" i="23" s="1"/>
  <c r="W148" i="23"/>
  <c r="W139" i="23"/>
  <c r="BG139" i="23" s="1"/>
  <c r="W143" i="23"/>
  <c r="BG143" i="23" s="1"/>
  <c r="W141" i="23"/>
  <c r="BG141" i="23" s="1"/>
  <c r="W146" i="23"/>
  <c r="BG146" i="23" s="1"/>
  <c r="V150" i="23"/>
  <c r="BF150" i="23" s="1"/>
  <c r="BF149" i="23"/>
  <c r="L137" i="23"/>
  <c r="L130" i="23"/>
  <c r="L132" i="23"/>
  <c r="L131" i="23"/>
  <c r="L135" i="23"/>
  <c r="L126" i="23"/>
  <c r="L134" i="23"/>
  <c r="L133" i="23"/>
  <c r="L102" i="9" s="1"/>
  <c r="L127" i="23"/>
  <c r="L129" i="23"/>
  <c r="L128" i="23"/>
  <c r="L136" i="23"/>
  <c r="X124" i="23"/>
  <c r="X122" i="23"/>
  <c r="X119" i="23"/>
  <c r="X123" i="23"/>
  <c r="X93" i="9" s="1"/>
  <c r="X120" i="23"/>
  <c r="X121" i="23"/>
  <c r="AQ149" i="23"/>
  <c r="G150" i="23"/>
  <c r="AQ150" i="23" s="1"/>
  <c r="AH137" i="23"/>
  <c r="AH130" i="23"/>
  <c r="AH129" i="23"/>
  <c r="AH136" i="23"/>
  <c r="AH132" i="23"/>
  <c r="AH131" i="23"/>
  <c r="AH128" i="23"/>
  <c r="AH135" i="23"/>
  <c r="AH126" i="23"/>
  <c r="AH133" i="23"/>
  <c r="AH102" i="9" s="1"/>
  <c r="AH127" i="23"/>
  <c r="AH134" i="23"/>
  <c r="Q112" i="23"/>
  <c r="Q115" i="23"/>
  <c r="Q108" i="23"/>
  <c r="Q111" i="23"/>
  <c r="Q113" i="23"/>
  <c r="Q114" i="23"/>
  <c r="Q84" i="9" s="1"/>
  <c r="Q117" i="23"/>
  <c r="Q109" i="23"/>
  <c r="Q110" i="23"/>
  <c r="Q116" i="23"/>
  <c r="N145" i="23"/>
  <c r="AX145" i="23" s="1"/>
  <c r="N146" i="23"/>
  <c r="AX146" i="23" s="1"/>
  <c r="N144" i="23"/>
  <c r="AX144" i="23" s="1"/>
  <c r="N139" i="23"/>
  <c r="AX139" i="23" s="1"/>
  <c r="N143" i="23"/>
  <c r="AX143" i="23" s="1"/>
  <c r="N142" i="23"/>
  <c r="AX142" i="23" s="1"/>
  <c r="N147" i="23"/>
  <c r="AX147" i="23" s="1"/>
  <c r="N148" i="23"/>
  <c r="N141" i="23"/>
  <c r="AX141" i="23" s="1"/>
  <c r="N140" i="23"/>
  <c r="AX140" i="23" s="1"/>
  <c r="S150" i="23"/>
  <c r="BC150" i="23" s="1"/>
  <c r="BC149" i="23"/>
  <c r="Q126" i="23"/>
  <c r="Q136" i="23"/>
  <c r="Q137" i="23"/>
  <c r="Q130" i="23"/>
  <c r="Q129" i="23"/>
  <c r="Q133" i="23"/>
  <c r="Q102" i="9" s="1"/>
  <c r="Q132" i="23"/>
  <c r="Q135" i="23"/>
  <c r="Q134" i="23"/>
  <c r="Q131" i="23"/>
  <c r="Q128" i="23"/>
  <c r="Q127" i="23"/>
  <c r="S145" i="23"/>
  <c r="BC145" i="23" s="1"/>
  <c r="S148" i="23"/>
  <c r="S144" i="23"/>
  <c r="BC144" i="23" s="1"/>
  <c r="S139" i="23"/>
  <c r="BC139" i="23" s="1"/>
  <c r="S141" i="23"/>
  <c r="BC141" i="23" s="1"/>
  <c r="S143" i="23"/>
  <c r="BC143" i="23" s="1"/>
  <c r="S147" i="23"/>
  <c r="BC147" i="23" s="1"/>
  <c r="S146" i="23"/>
  <c r="BC146" i="23" s="1"/>
  <c r="S142" i="23"/>
  <c r="BC142" i="23" s="1"/>
  <c r="S140" i="23"/>
  <c r="BC140" i="23" s="1"/>
  <c r="I112" i="23"/>
  <c r="I110" i="23"/>
  <c r="I116" i="23"/>
  <c r="I111" i="23"/>
  <c r="I115" i="23"/>
  <c r="I117" i="23"/>
  <c r="I108" i="23"/>
  <c r="I109" i="23"/>
  <c r="I114" i="23"/>
  <c r="I84" i="9" s="1"/>
  <c r="I113" i="23"/>
  <c r="Y110" i="23"/>
  <c r="Y115" i="23"/>
  <c r="Y114" i="23"/>
  <c r="Y84" i="9" s="1"/>
  <c r="Y113" i="23"/>
  <c r="Y111" i="23"/>
  <c r="Y112" i="23"/>
  <c r="Y108" i="23"/>
  <c r="Y117" i="23"/>
  <c r="Y116" i="23"/>
  <c r="Y109" i="23"/>
  <c r="BN149" i="23"/>
  <c r="AD150" i="23"/>
  <c r="BN150" i="23" s="1"/>
  <c r="G146" i="23"/>
  <c r="AQ146" i="23" s="1"/>
  <c r="G143" i="23"/>
  <c r="AQ143" i="23" s="1"/>
  <c r="G140" i="23"/>
  <c r="AQ140" i="23" s="1"/>
  <c r="G147" i="23"/>
  <c r="AQ147" i="23" s="1"/>
  <c r="G145" i="23"/>
  <c r="AQ145" i="23" s="1"/>
  <c r="G139" i="23"/>
  <c r="AQ139" i="23" s="1"/>
  <c r="G144" i="23"/>
  <c r="AQ144" i="23" s="1"/>
  <c r="G141" i="23"/>
  <c r="AQ141" i="23" s="1"/>
  <c r="G142" i="23"/>
  <c r="AQ142" i="23" s="1"/>
  <c r="G148" i="23"/>
  <c r="AR149" i="23"/>
  <c r="H150" i="23"/>
  <c r="AR150" i="23" s="1"/>
  <c r="W119" i="23"/>
  <c r="W120" i="23"/>
  <c r="W122" i="23"/>
  <c r="W124" i="23"/>
  <c r="W121" i="23"/>
  <c r="W123" i="23"/>
  <c r="W93" i="9" s="1"/>
  <c r="R150" i="23"/>
  <c r="BB150" i="23" s="1"/>
  <c r="BB149" i="23"/>
  <c r="AG132" i="23"/>
  <c r="AG127" i="23"/>
  <c r="AG129" i="23"/>
  <c r="AG135" i="23"/>
  <c r="AG130" i="23"/>
  <c r="AG128" i="23"/>
  <c r="AG126" i="23"/>
  <c r="AG131" i="23"/>
  <c r="AG137" i="23"/>
  <c r="AG136" i="23"/>
  <c r="AG134" i="23"/>
  <c r="AG133" i="23"/>
  <c r="AG102" i="9" s="1"/>
  <c r="BR149" i="23"/>
  <c r="AH150" i="23"/>
  <c r="BR150" i="23" s="1"/>
  <c r="D146" i="23"/>
  <c r="AN146" i="23" s="1"/>
  <c r="D140" i="23"/>
  <c r="AN140" i="23" s="1"/>
  <c r="D148" i="23"/>
  <c r="D145" i="23"/>
  <c r="AN145" i="23" s="1"/>
  <c r="D143" i="23"/>
  <c r="AN143" i="23" s="1"/>
  <c r="D141" i="23"/>
  <c r="AN141" i="23" s="1"/>
  <c r="D142" i="23"/>
  <c r="AN142" i="23" s="1"/>
  <c r="D139" i="23"/>
  <c r="AN139" i="23" s="1"/>
  <c r="D147" i="23"/>
  <c r="AN147" i="23" s="1"/>
  <c r="D144" i="23"/>
  <c r="AN144" i="23" s="1"/>
  <c r="Z136" i="23"/>
  <c r="Z128" i="23"/>
  <c r="Z137" i="23"/>
  <c r="Z130" i="23"/>
  <c r="Z129" i="23"/>
  <c r="Z134" i="23"/>
  <c r="Z132" i="23"/>
  <c r="Z135" i="23"/>
  <c r="Z127" i="23"/>
  <c r="Z133" i="23"/>
  <c r="Z102" i="9" s="1"/>
  <c r="Z126" i="23"/>
  <c r="Z131" i="23"/>
  <c r="AB145" i="23"/>
  <c r="BL145" i="23" s="1"/>
  <c r="AB139" i="23"/>
  <c r="BL139" i="23" s="1"/>
  <c r="AB143" i="23"/>
  <c r="BL143" i="23" s="1"/>
  <c r="AB140" i="23"/>
  <c r="BL140" i="23" s="1"/>
  <c r="AB141" i="23"/>
  <c r="BL141" i="23" s="1"/>
  <c r="AB144" i="23"/>
  <c r="BL144" i="23" s="1"/>
  <c r="AB142" i="23"/>
  <c r="BL142" i="23" s="1"/>
  <c r="AB148" i="23"/>
  <c r="AB146" i="23"/>
  <c r="BL146" i="23" s="1"/>
  <c r="AB147" i="23"/>
  <c r="BL147" i="23" s="1"/>
  <c r="AN149" i="23"/>
  <c r="D150" i="23"/>
  <c r="AN150" i="23" s="1"/>
  <c r="AJ127" i="23"/>
  <c r="AJ135" i="23"/>
  <c r="AJ132" i="23"/>
  <c r="AJ133" i="23"/>
  <c r="AJ102" i="9" s="1"/>
  <c r="AJ134" i="23"/>
  <c r="AJ128" i="23"/>
  <c r="AJ137" i="23"/>
  <c r="AJ126" i="23"/>
  <c r="AJ129" i="23"/>
  <c r="AJ136" i="23"/>
  <c r="AJ131" i="23"/>
  <c r="AJ130" i="23"/>
  <c r="AC120" i="23"/>
  <c r="AC121" i="23"/>
  <c r="AC124" i="23"/>
  <c r="AC122" i="23"/>
  <c r="AC119" i="23"/>
  <c r="AC123" i="23"/>
  <c r="AC93" i="9" s="1"/>
  <c r="AZ149" i="23"/>
  <c r="P150" i="23"/>
  <c r="AZ150" i="23" s="1"/>
  <c r="R140" i="23"/>
  <c r="BB140" i="23" s="1"/>
  <c r="R147" i="23"/>
  <c r="BB147" i="23" s="1"/>
  <c r="R144" i="23"/>
  <c r="BB144" i="23" s="1"/>
  <c r="R145" i="23"/>
  <c r="BB145" i="23" s="1"/>
  <c r="R143" i="23"/>
  <c r="BB143" i="23" s="1"/>
  <c r="R148" i="23"/>
  <c r="R142" i="23"/>
  <c r="BB142" i="23" s="1"/>
  <c r="R141" i="23"/>
  <c r="BB141" i="23" s="1"/>
  <c r="R139" i="23"/>
  <c r="BB139" i="23" s="1"/>
  <c r="R146" i="23"/>
  <c r="BB146" i="23" s="1"/>
  <c r="AJ139" i="23"/>
  <c r="AJ145" i="23"/>
  <c r="AJ147" i="23"/>
  <c r="AJ146" i="23"/>
  <c r="AJ144" i="23"/>
  <c r="AJ143" i="23"/>
  <c r="AJ141" i="23"/>
  <c r="AJ140" i="23"/>
  <c r="AJ142" i="23"/>
  <c r="AJ148" i="23"/>
  <c r="AJ111" i="9" s="1"/>
  <c r="AF122" i="23"/>
  <c r="AF123" i="23"/>
  <c r="AF93" i="9" s="1"/>
  <c r="AF119" i="23"/>
  <c r="AF120" i="23"/>
  <c r="AF121" i="23"/>
  <c r="AF124" i="23"/>
  <c r="Z140" i="23"/>
  <c r="BJ140" i="23" s="1"/>
  <c r="Z141" i="23"/>
  <c r="BJ141" i="23" s="1"/>
  <c r="Z146" i="23"/>
  <c r="BJ146" i="23" s="1"/>
  <c r="Z148" i="23"/>
  <c r="Z144" i="23"/>
  <c r="BJ144" i="23" s="1"/>
  <c r="Z147" i="23"/>
  <c r="BJ147" i="23" s="1"/>
  <c r="Z143" i="23"/>
  <c r="BJ143" i="23" s="1"/>
  <c r="Z139" i="23"/>
  <c r="BJ139" i="23" s="1"/>
  <c r="Z142" i="23"/>
  <c r="BJ142" i="23" s="1"/>
  <c r="Z145" i="23"/>
  <c r="BJ145" i="23" s="1"/>
  <c r="M120" i="23"/>
  <c r="M124" i="23"/>
  <c r="M121" i="23"/>
  <c r="M119" i="23"/>
  <c r="M123" i="23"/>
  <c r="M93" i="9" s="1"/>
  <c r="M122" i="23"/>
  <c r="AA128" i="23"/>
  <c r="AA137" i="23"/>
  <c r="AA136" i="23"/>
  <c r="AA131" i="23"/>
  <c r="AA130" i="23"/>
  <c r="AA127" i="23"/>
  <c r="AA129" i="23"/>
  <c r="AA132" i="23"/>
  <c r="AA126" i="23"/>
  <c r="AA135" i="23"/>
  <c r="AA134" i="23"/>
  <c r="AA133" i="23"/>
  <c r="AA102" i="9" s="1"/>
  <c r="AB110" i="23"/>
  <c r="AB115" i="23"/>
  <c r="AB109" i="23"/>
  <c r="AB111" i="23"/>
  <c r="AB116" i="23"/>
  <c r="AB117" i="23"/>
  <c r="AB113" i="23"/>
  <c r="AB112" i="23"/>
  <c r="AB108" i="23"/>
  <c r="AB114" i="23"/>
  <c r="AB84" i="9" s="1"/>
  <c r="X111" i="23"/>
  <c r="X113" i="23"/>
  <c r="X110" i="23"/>
  <c r="X116" i="23"/>
  <c r="X109" i="23"/>
  <c r="X108" i="23"/>
  <c r="X114" i="23"/>
  <c r="X84" i="9" s="1"/>
  <c r="X115" i="23"/>
  <c r="X117" i="23"/>
  <c r="X112" i="23"/>
  <c r="O135" i="23"/>
  <c r="O129" i="23"/>
  <c r="O127" i="23"/>
  <c r="O132" i="23"/>
  <c r="O136" i="23"/>
  <c r="O130" i="23"/>
  <c r="O128" i="23"/>
  <c r="O137" i="23"/>
  <c r="O134" i="23"/>
  <c r="O126" i="23"/>
  <c r="O131" i="23"/>
  <c r="O133" i="23"/>
  <c r="O102" i="9" s="1"/>
  <c r="P116" i="23"/>
  <c r="P117" i="23"/>
  <c r="P110" i="23"/>
  <c r="P108" i="23"/>
  <c r="P111" i="23"/>
  <c r="P115" i="23"/>
  <c r="P113" i="23"/>
  <c r="P114" i="23"/>
  <c r="P84" i="9" s="1"/>
  <c r="P112" i="23"/>
  <c r="P109" i="23"/>
  <c r="AI120" i="23"/>
  <c r="AI122" i="23"/>
  <c r="AI123" i="23"/>
  <c r="AI93" i="9" s="1"/>
  <c r="AI119" i="23"/>
  <c r="AI124" i="23"/>
  <c r="AI121" i="23"/>
  <c r="N122" i="23"/>
  <c r="N123" i="23"/>
  <c r="N93" i="9" s="1"/>
  <c r="N121" i="23"/>
  <c r="N120" i="23"/>
  <c r="N119" i="23"/>
  <c r="N124" i="23"/>
  <c r="AF112" i="23"/>
  <c r="AF116" i="23"/>
  <c r="AF110" i="23"/>
  <c r="AF108" i="23"/>
  <c r="AF111" i="23"/>
  <c r="AF109" i="23"/>
  <c r="AF114" i="23"/>
  <c r="AF84" i="9" s="1"/>
  <c r="AF115" i="23"/>
  <c r="AF113" i="23"/>
  <c r="AF117" i="23"/>
  <c r="S134" i="23"/>
  <c r="S126" i="23"/>
  <c r="S130" i="23"/>
  <c r="S137" i="23"/>
  <c r="S133" i="23"/>
  <c r="S102" i="9" s="1"/>
  <c r="S136" i="23"/>
  <c r="S127" i="23"/>
  <c r="S131" i="23"/>
  <c r="S129" i="23"/>
  <c r="S132" i="23"/>
  <c r="S128" i="23"/>
  <c r="S135" i="23"/>
  <c r="G114" i="23"/>
  <c r="G84" i="9" s="1"/>
  <c r="G108" i="23"/>
  <c r="G109" i="23"/>
  <c r="G113" i="23"/>
  <c r="G111" i="23"/>
  <c r="G117" i="23"/>
  <c r="G116" i="23"/>
  <c r="G115" i="23"/>
  <c r="G110" i="23"/>
  <c r="G112" i="23"/>
  <c r="M141" i="23"/>
  <c r="AW141" i="23" s="1"/>
  <c r="M144" i="23"/>
  <c r="AW144" i="23" s="1"/>
  <c r="M148" i="23"/>
  <c r="M146" i="23"/>
  <c r="AW146" i="23" s="1"/>
  <c r="M145" i="23"/>
  <c r="AW145" i="23" s="1"/>
  <c r="M143" i="23"/>
  <c r="AW143" i="23" s="1"/>
  <c r="M140" i="23"/>
  <c r="AW140" i="23" s="1"/>
  <c r="M139" i="23"/>
  <c r="AW139" i="23" s="1"/>
  <c r="M142" i="23"/>
  <c r="AW142" i="23" s="1"/>
  <c r="M147" i="23"/>
  <c r="AW147" i="23" s="1"/>
  <c r="J108" i="23"/>
  <c r="J112" i="23"/>
  <c r="J114" i="23"/>
  <c r="J84" i="9" s="1"/>
  <c r="J117" i="23"/>
  <c r="J110" i="23"/>
  <c r="J113" i="23"/>
  <c r="J109" i="23"/>
  <c r="J115" i="23"/>
  <c r="J116" i="23"/>
  <c r="J111" i="23"/>
  <c r="AH120" i="23"/>
  <c r="AH122" i="23"/>
  <c r="AH124" i="23"/>
  <c r="AH119" i="23"/>
  <c r="AH123" i="23"/>
  <c r="AH93" i="9" s="1"/>
  <c r="AH121" i="23"/>
  <c r="U145" i="23"/>
  <c r="BE145" i="23" s="1"/>
  <c r="U148" i="23"/>
  <c r="U140" i="23"/>
  <c r="BE140" i="23" s="1"/>
  <c r="U146" i="23"/>
  <c r="BE146" i="23" s="1"/>
  <c r="U143" i="23"/>
  <c r="BE143" i="23" s="1"/>
  <c r="U144" i="23"/>
  <c r="BE144" i="23" s="1"/>
  <c r="U142" i="23"/>
  <c r="BE142" i="23" s="1"/>
  <c r="U141" i="23"/>
  <c r="BE141" i="23" s="1"/>
  <c r="U147" i="23"/>
  <c r="BE147" i="23" s="1"/>
  <c r="U139" i="23"/>
  <c r="BE139" i="23" s="1"/>
  <c r="F128" i="23"/>
  <c r="F137" i="23"/>
  <c r="F133" i="23"/>
  <c r="F102" i="9" s="1"/>
  <c r="F129" i="23"/>
  <c r="F127" i="23"/>
  <c r="F131" i="23"/>
  <c r="F136" i="23"/>
  <c r="F126" i="23"/>
  <c r="F134" i="23"/>
  <c r="F130" i="23"/>
  <c r="F132" i="23"/>
  <c r="F135" i="23"/>
  <c r="Z119" i="23"/>
  <c r="Z124" i="23"/>
  <c r="Z120" i="23"/>
  <c r="Z123" i="23"/>
  <c r="Z93" i="9" s="1"/>
  <c r="Z122" i="23"/>
  <c r="Z121" i="23"/>
  <c r="AO149" i="23"/>
  <c r="E150" i="23"/>
  <c r="AO150" i="23" s="1"/>
  <c r="F144" i="23"/>
  <c r="AP144" i="23" s="1"/>
  <c r="F145" i="23"/>
  <c r="AP145" i="23" s="1"/>
  <c r="F141" i="23"/>
  <c r="AP141" i="23" s="1"/>
  <c r="F147" i="23"/>
  <c r="AP147" i="23" s="1"/>
  <c r="F143" i="23"/>
  <c r="AP143" i="23" s="1"/>
  <c r="F148" i="23"/>
  <c r="F139" i="23"/>
  <c r="AP139" i="23" s="1"/>
  <c r="F142" i="23"/>
  <c r="AP142" i="23" s="1"/>
  <c r="F140" i="23"/>
  <c r="AP140" i="23" s="1"/>
  <c r="F146" i="23"/>
  <c r="AP146" i="23" s="1"/>
  <c r="AU149" i="23"/>
  <c r="K150" i="23"/>
  <c r="AU150" i="23" s="1"/>
  <c r="AD127" i="23"/>
  <c r="AD134" i="23"/>
  <c r="AD128" i="23"/>
  <c r="AD126" i="23"/>
  <c r="AD132" i="23"/>
  <c r="AD137" i="23"/>
  <c r="AD131" i="23"/>
  <c r="AD133" i="23"/>
  <c r="AD102" i="9" s="1"/>
  <c r="AD135" i="23"/>
  <c r="AD130" i="23"/>
  <c r="AD136" i="23"/>
  <c r="AD129" i="23"/>
  <c r="O109" i="23"/>
  <c r="O114" i="23"/>
  <c r="O84" i="9" s="1"/>
  <c r="O113" i="23"/>
  <c r="O108" i="23"/>
  <c r="O112" i="23"/>
  <c r="O115" i="23"/>
  <c r="O116" i="23"/>
  <c r="O110" i="23"/>
  <c r="O117" i="23"/>
  <c r="O111" i="23"/>
  <c r="K137" i="23"/>
  <c r="K132" i="23"/>
  <c r="K128" i="23"/>
  <c r="K130" i="23"/>
  <c r="K129" i="23"/>
  <c r="K131" i="23"/>
  <c r="K135" i="23"/>
  <c r="K134" i="23"/>
  <c r="K127" i="23"/>
  <c r="K136" i="23"/>
  <c r="K126" i="23"/>
  <c r="K133" i="23"/>
  <c r="K102" i="9" s="1"/>
  <c r="L122" i="23"/>
  <c r="L121" i="23"/>
  <c r="L119" i="23"/>
  <c r="L120" i="23"/>
  <c r="L123" i="23"/>
  <c r="L93" i="9" s="1"/>
  <c r="L124" i="23"/>
  <c r="W110" i="23"/>
  <c r="W108" i="23"/>
  <c r="W112" i="23"/>
  <c r="W111" i="23"/>
  <c r="W114" i="23"/>
  <c r="W84" i="9" s="1"/>
  <c r="W117" i="23"/>
  <c r="W115" i="23"/>
  <c r="W113" i="23"/>
  <c r="W109" i="23"/>
  <c r="W116" i="23"/>
  <c r="V130" i="23"/>
  <c r="V133" i="23"/>
  <c r="V102" i="9" s="1"/>
  <c r="V129" i="23"/>
  <c r="V135" i="23"/>
  <c r="V131" i="23"/>
  <c r="V137" i="23"/>
  <c r="V134" i="23"/>
  <c r="V136" i="23"/>
  <c r="V132" i="23"/>
  <c r="V127" i="23"/>
  <c r="V126" i="23"/>
  <c r="V128" i="23"/>
  <c r="Y137" i="23"/>
  <c r="Y131" i="23"/>
  <c r="Y134" i="23"/>
  <c r="Y126" i="23"/>
  <c r="Y133" i="23"/>
  <c r="Y102" i="9" s="1"/>
  <c r="Y136" i="23"/>
  <c r="Y135" i="23"/>
  <c r="Y132" i="23"/>
  <c r="Y129" i="23"/>
  <c r="Y127" i="23"/>
  <c r="Y128" i="23"/>
  <c r="Y130" i="23"/>
  <c r="AW149" i="23"/>
  <c r="M150" i="23"/>
  <c r="AW150" i="23" s="1"/>
  <c r="AE140" i="23"/>
  <c r="BO140" i="23" s="1"/>
  <c r="AE139" i="23"/>
  <c r="BO139" i="23" s="1"/>
  <c r="AE146" i="23"/>
  <c r="BO146" i="23" s="1"/>
  <c r="AE143" i="23"/>
  <c r="BO143" i="23" s="1"/>
  <c r="AE148" i="23"/>
  <c r="AE144" i="23"/>
  <c r="BO144" i="23" s="1"/>
  <c r="AE141" i="23"/>
  <c r="BO141" i="23" s="1"/>
  <c r="AE142" i="23"/>
  <c r="BO142" i="23" s="1"/>
  <c r="AE147" i="23"/>
  <c r="BO147" i="23" s="1"/>
  <c r="AE145" i="23"/>
  <c r="BO145" i="23" s="1"/>
  <c r="R108" i="23"/>
  <c r="R113" i="23"/>
  <c r="R110" i="23"/>
  <c r="R115" i="23"/>
  <c r="R114" i="23"/>
  <c r="R84" i="9" s="1"/>
  <c r="R112" i="23"/>
  <c r="R109" i="23"/>
  <c r="R117" i="23"/>
  <c r="R111" i="23"/>
  <c r="R116" i="23"/>
  <c r="T123" i="23"/>
  <c r="T93" i="9" s="1"/>
  <c r="T124" i="23"/>
  <c r="T120" i="23"/>
  <c r="T119" i="23"/>
  <c r="T122" i="23"/>
  <c r="T121" i="23"/>
  <c r="AC134" i="23"/>
  <c r="AC128" i="23"/>
  <c r="AC127" i="23"/>
  <c r="AC133" i="23"/>
  <c r="AC102" i="9" s="1"/>
  <c r="AC129" i="23"/>
  <c r="AC135" i="23"/>
  <c r="AC137" i="23"/>
  <c r="AC131" i="23"/>
  <c r="AC136" i="23"/>
  <c r="AC130" i="23"/>
  <c r="AC132" i="23"/>
  <c r="AC126" i="23"/>
  <c r="AT149" i="23"/>
  <c r="J150" i="23"/>
  <c r="AT150" i="23" s="1"/>
  <c r="D117" i="23"/>
  <c r="D115" i="23"/>
  <c r="D112" i="23"/>
  <c r="D110" i="23"/>
  <c r="D108" i="23"/>
  <c r="D111" i="23"/>
  <c r="D109" i="23"/>
  <c r="D116" i="23"/>
  <c r="D113" i="23"/>
  <c r="D114" i="23"/>
  <c r="D84" i="9" s="1"/>
  <c r="X127" i="23"/>
  <c r="X137" i="23"/>
  <c r="X132" i="23"/>
  <c r="X129" i="23"/>
  <c r="X130" i="23"/>
  <c r="X128" i="23"/>
  <c r="X135" i="23"/>
  <c r="X126" i="23"/>
  <c r="X134" i="23"/>
  <c r="X136" i="23"/>
  <c r="X133" i="23"/>
  <c r="X102" i="9" s="1"/>
  <c r="X131" i="23"/>
  <c r="D124" i="23"/>
  <c r="D122" i="23"/>
  <c r="D120" i="23"/>
  <c r="D121" i="23"/>
  <c r="D123" i="23"/>
  <c r="D93" i="9" s="1"/>
  <c r="D119" i="23"/>
  <c r="AF133" i="23"/>
  <c r="AF102" i="9" s="1"/>
  <c r="AF136" i="23"/>
  <c r="AF127" i="23"/>
  <c r="AF131" i="23"/>
  <c r="AF132" i="23"/>
  <c r="AF129" i="23"/>
  <c r="AF128" i="23"/>
  <c r="AF130" i="23"/>
  <c r="AF126" i="23"/>
  <c r="AF135" i="23"/>
  <c r="AF137" i="23"/>
  <c r="AF134" i="23"/>
  <c r="AV149" i="23"/>
  <c r="L150" i="23"/>
  <c r="AV150" i="23" s="1"/>
  <c r="K120" i="23"/>
  <c r="K123" i="23"/>
  <c r="K93" i="9" s="1"/>
  <c r="K119" i="23"/>
  <c r="K124" i="23"/>
  <c r="K121" i="23"/>
  <c r="K122" i="23"/>
  <c r="J139" i="23"/>
  <c r="AT139" i="23" s="1"/>
  <c r="J142" i="23"/>
  <c r="AT142" i="23" s="1"/>
  <c r="J147" i="23"/>
  <c r="AT147" i="23" s="1"/>
  <c r="J145" i="23"/>
  <c r="AT145" i="23" s="1"/>
  <c r="J143" i="23"/>
  <c r="AT143" i="23" s="1"/>
  <c r="J141" i="23"/>
  <c r="AT141" i="23" s="1"/>
  <c r="J140" i="23"/>
  <c r="AT140" i="23" s="1"/>
  <c r="J144" i="23"/>
  <c r="AT144" i="23" s="1"/>
  <c r="J146" i="23"/>
  <c r="AT146" i="23" s="1"/>
  <c r="J148" i="23"/>
  <c r="P126" i="23"/>
  <c r="P136" i="23"/>
  <c r="P134" i="23"/>
  <c r="P135" i="23"/>
  <c r="P137" i="23"/>
  <c r="P129" i="23"/>
  <c r="P132" i="23"/>
  <c r="P127" i="23"/>
  <c r="P131" i="23"/>
  <c r="P130" i="23"/>
  <c r="P133" i="23"/>
  <c r="P102" i="9" s="1"/>
  <c r="P128" i="23"/>
  <c r="Y145" i="23"/>
  <c r="BI145" i="23" s="1"/>
  <c r="Y143" i="23"/>
  <c r="BI143" i="23" s="1"/>
  <c r="Y142" i="23"/>
  <c r="BI142" i="23" s="1"/>
  <c r="Y139" i="23"/>
  <c r="BI139" i="23" s="1"/>
  <c r="Y141" i="23"/>
  <c r="BI141" i="23" s="1"/>
  <c r="Y147" i="23"/>
  <c r="BI147" i="23" s="1"/>
  <c r="Y140" i="23"/>
  <c r="BI140" i="23" s="1"/>
  <c r="Y148" i="23"/>
  <c r="Y146" i="23"/>
  <c r="BI146" i="23" s="1"/>
  <c r="Y144" i="23"/>
  <c r="BI144" i="23" s="1"/>
  <c r="BJ149" i="23"/>
  <c r="Z150" i="23"/>
  <c r="BJ150" i="23" s="1"/>
  <c r="AE116" i="23"/>
  <c r="AE110" i="23"/>
  <c r="AE115" i="23"/>
  <c r="AE112" i="23"/>
  <c r="AE108" i="23"/>
  <c r="AE113" i="23"/>
  <c r="AE111" i="23"/>
  <c r="AE114" i="23"/>
  <c r="AE84" i="9" s="1"/>
  <c r="AE109" i="23"/>
  <c r="AE117" i="23"/>
  <c r="AE130" i="23"/>
  <c r="AE131" i="23"/>
  <c r="AE135" i="23"/>
  <c r="AE132" i="23"/>
  <c r="AE133" i="23"/>
  <c r="AE102" i="9" s="1"/>
  <c r="AE134" i="23"/>
  <c r="AE127" i="23"/>
  <c r="AE136" i="23"/>
  <c r="AE126" i="23"/>
  <c r="AE128" i="23"/>
  <c r="AE137" i="23"/>
  <c r="AE129" i="23"/>
  <c r="S119" i="23"/>
  <c r="S121" i="23"/>
  <c r="S124" i="23"/>
  <c r="S123" i="23"/>
  <c r="S93" i="9" s="1"/>
  <c r="S122" i="23"/>
  <c r="S120" i="23"/>
  <c r="BQ149" i="23"/>
  <c r="AG150" i="23"/>
  <c r="BQ150" i="23" s="1"/>
  <c r="J124" i="23"/>
  <c r="J120" i="23"/>
  <c r="J119" i="23"/>
  <c r="J122" i="23"/>
  <c r="J121" i="23"/>
  <c r="J123" i="23"/>
  <c r="J93" i="9" s="1"/>
  <c r="T128" i="23"/>
  <c r="T133" i="23"/>
  <c r="T102" i="9" s="1"/>
  <c r="T127" i="23"/>
  <c r="T137" i="23"/>
  <c r="T135" i="23"/>
  <c r="T126" i="23"/>
  <c r="T129" i="23"/>
  <c r="T132" i="23"/>
  <c r="T131" i="23"/>
  <c r="T134" i="23"/>
  <c r="T130" i="23"/>
  <c r="T136" i="23"/>
  <c r="M134" i="23"/>
  <c r="M127" i="23"/>
  <c r="M133" i="23"/>
  <c r="M102" i="9" s="1"/>
  <c r="M132" i="23"/>
  <c r="M126" i="23"/>
  <c r="M130" i="23"/>
  <c r="M128" i="23"/>
  <c r="M136" i="23"/>
  <c r="M129" i="23"/>
  <c r="M131" i="23"/>
  <c r="M135" i="23"/>
  <c r="M137" i="23"/>
  <c r="K141" i="23"/>
  <c r="AU141" i="23" s="1"/>
  <c r="K147" i="23"/>
  <c r="AU147" i="23" s="1"/>
  <c r="K144" i="23"/>
  <c r="AU144" i="23" s="1"/>
  <c r="K139" i="23"/>
  <c r="AU139" i="23" s="1"/>
  <c r="K145" i="23"/>
  <c r="AU145" i="23" s="1"/>
  <c r="K143" i="23"/>
  <c r="AU143" i="23" s="1"/>
  <c r="K146" i="23"/>
  <c r="AU146" i="23" s="1"/>
  <c r="K148" i="23"/>
  <c r="K140" i="23"/>
  <c r="AU140" i="23" s="1"/>
  <c r="K142" i="23"/>
  <c r="AU142" i="23" s="1"/>
  <c r="F114" i="23"/>
  <c r="F84" i="9" s="1"/>
  <c r="F112" i="23"/>
  <c r="F111" i="23"/>
  <c r="F108" i="23"/>
  <c r="F115" i="23"/>
  <c r="F116" i="23"/>
  <c r="F109" i="23"/>
  <c r="F117" i="23"/>
  <c r="F113" i="23"/>
  <c r="F110" i="23"/>
  <c r="AI147" i="23"/>
  <c r="AI148" i="23"/>
  <c r="AI111" i="9" s="1"/>
  <c r="AI143" i="23"/>
  <c r="AI142" i="23"/>
  <c r="AI140" i="23"/>
  <c r="AI139" i="23"/>
  <c r="AI146" i="23"/>
  <c r="AI144" i="23"/>
  <c r="AI145" i="23"/>
  <c r="AI141" i="23"/>
  <c r="D126" i="23"/>
  <c r="D132" i="23"/>
  <c r="D133" i="23"/>
  <c r="D102" i="9" s="1"/>
  <c r="D130" i="23"/>
  <c r="D137" i="23"/>
  <c r="D129" i="23"/>
  <c r="D128" i="23"/>
  <c r="D136" i="23"/>
  <c r="D131" i="23"/>
  <c r="D135" i="23"/>
  <c r="D127" i="23"/>
  <c r="D134" i="23"/>
  <c r="AA147" i="23"/>
  <c r="BK147" i="23" s="1"/>
  <c r="AA141" i="23"/>
  <c r="BK141" i="23" s="1"/>
  <c r="AA144" i="23"/>
  <c r="BK144" i="23" s="1"/>
  <c r="AA140" i="23"/>
  <c r="BK140" i="23" s="1"/>
  <c r="AA142" i="23"/>
  <c r="BK142" i="23" s="1"/>
  <c r="AA146" i="23"/>
  <c r="BK146" i="23" s="1"/>
  <c r="AA145" i="23"/>
  <c r="BK145" i="23" s="1"/>
  <c r="AA143" i="23"/>
  <c r="BK143" i="23" s="1"/>
  <c r="AA148" i="23"/>
  <c r="AA139" i="23"/>
  <c r="BK139" i="23" s="1"/>
  <c r="AB119" i="23"/>
  <c r="AB120" i="23"/>
  <c r="AB124" i="23"/>
  <c r="AB122" i="23"/>
  <c r="AB123" i="23"/>
  <c r="AB93" i="9" s="1"/>
  <c r="AB121" i="23"/>
  <c r="AI114" i="23"/>
  <c r="AI84" i="9" s="1"/>
  <c r="AI108" i="23"/>
  <c r="AI111" i="23"/>
  <c r="AI112" i="23"/>
  <c r="AI117" i="23"/>
  <c r="AI115" i="23"/>
  <c r="AI113" i="23"/>
  <c r="AI116" i="23"/>
  <c r="AI110" i="23"/>
  <c r="AI109" i="23"/>
  <c r="BM149" i="23"/>
  <c r="AC150" i="23"/>
  <c r="BM150" i="23" s="1"/>
  <c r="AI130" i="23"/>
  <c r="AI129" i="23"/>
  <c r="AI134" i="23"/>
  <c r="AI132" i="23"/>
  <c r="AI128" i="23"/>
  <c r="AI136" i="23"/>
  <c r="AI131" i="23"/>
  <c r="AI133" i="23"/>
  <c r="AI102" i="9" s="1"/>
  <c r="AI135" i="23"/>
  <c r="AI127" i="23"/>
  <c r="AI137" i="23"/>
  <c r="AI126" i="23"/>
  <c r="BI149" i="23"/>
  <c r="Y150" i="23"/>
  <c r="BI150" i="23" s="1"/>
  <c r="AY149" i="23"/>
  <c r="O150" i="23"/>
  <c r="AY150" i="23" s="1"/>
  <c r="O124" i="23"/>
  <c r="O121" i="23"/>
  <c r="O119" i="23"/>
  <c r="O120" i="23"/>
  <c r="O123" i="23"/>
  <c r="O93" i="9" s="1"/>
  <c r="O122" i="23"/>
  <c r="AJ112" i="23"/>
  <c r="AJ111" i="23"/>
  <c r="AJ108" i="23"/>
  <c r="AJ117" i="23"/>
  <c r="AJ115" i="23"/>
  <c r="AJ110" i="23"/>
  <c r="AJ116" i="23"/>
  <c r="AJ109" i="23"/>
  <c r="AJ113" i="23"/>
  <c r="AJ114" i="23"/>
  <c r="AJ84" i="9" s="1"/>
  <c r="AF142" i="23"/>
  <c r="BP142" i="23" s="1"/>
  <c r="AF146" i="23"/>
  <c r="BP146" i="23" s="1"/>
  <c r="AF141" i="23"/>
  <c r="BP141" i="23" s="1"/>
  <c r="AF145" i="23"/>
  <c r="BP145" i="23" s="1"/>
  <c r="AF140" i="23"/>
  <c r="BP140" i="23" s="1"/>
  <c r="AF144" i="23"/>
  <c r="BP144" i="23" s="1"/>
  <c r="AF139" i="23"/>
  <c r="BP139" i="23" s="1"/>
  <c r="AF148" i="23"/>
  <c r="AF143" i="23"/>
  <c r="BP143" i="23" s="1"/>
  <c r="AF147" i="23"/>
  <c r="BP147" i="23" s="1"/>
  <c r="X147" i="23"/>
  <c r="BH147" i="23" s="1"/>
  <c r="X148" i="23"/>
  <c r="X144" i="23"/>
  <c r="BH144" i="23" s="1"/>
  <c r="X143" i="23"/>
  <c r="BH143" i="23" s="1"/>
  <c r="X145" i="23"/>
  <c r="BH145" i="23" s="1"/>
  <c r="X142" i="23"/>
  <c r="BH142" i="23" s="1"/>
  <c r="X139" i="23"/>
  <c r="BH139" i="23" s="1"/>
  <c r="X146" i="23"/>
  <c r="BH146" i="23" s="1"/>
  <c r="X141" i="23"/>
  <c r="BH141" i="23" s="1"/>
  <c r="X140" i="23"/>
  <c r="BH140" i="23" s="1"/>
  <c r="H114" i="23"/>
  <c r="H84" i="9" s="1"/>
  <c r="H110" i="23"/>
  <c r="H112" i="23"/>
  <c r="H116" i="23"/>
  <c r="H117" i="23"/>
  <c r="H115" i="23"/>
  <c r="H111" i="23"/>
  <c r="H109" i="23"/>
  <c r="H113" i="23"/>
  <c r="H108" i="23"/>
  <c r="AE121" i="23"/>
  <c r="AE123" i="23"/>
  <c r="AE93" i="9" s="1"/>
  <c r="AE124" i="23"/>
  <c r="AE119" i="23"/>
  <c r="AE122" i="23"/>
  <c r="AE120" i="23"/>
  <c r="N109" i="23"/>
  <c r="N114" i="23"/>
  <c r="N84" i="9" s="1"/>
  <c r="N113" i="23"/>
  <c r="N112" i="23"/>
  <c r="N110" i="23"/>
  <c r="N117" i="23"/>
  <c r="N116" i="23"/>
  <c r="N108" i="23"/>
  <c r="N115" i="23"/>
  <c r="N111" i="23"/>
  <c r="U128" i="23"/>
  <c r="U134" i="23"/>
  <c r="U133" i="23"/>
  <c r="U102" i="9" s="1"/>
  <c r="U126" i="23"/>
  <c r="U129" i="23"/>
  <c r="U136" i="23"/>
  <c r="U137" i="23"/>
  <c r="U135" i="23"/>
  <c r="U127" i="23"/>
  <c r="U132" i="23"/>
  <c r="U131" i="23"/>
  <c r="U130" i="23"/>
  <c r="G124" i="23"/>
  <c r="G122" i="23"/>
  <c r="G121" i="23"/>
  <c r="G119" i="23"/>
  <c r="G120" i="23"/>
  <c r="G123" i="23"/>
  <c r="G93" i="9" s="1"/>
  <c r="O142" i="23"/>
  <c r="AY142" i="23" s="1"/>
  <c r="O145" i="23"/>
  <c r="AY145" i="23" s="1"/>
  <c r="O141" i="23"/>
  <c r="AY141" i="23" s="1"/>
  <c r="O140" i="23"/>
  <c r="AY140" i="23" s="1"/>
  <c r="O144" i="23"/>
  <c r="AY144" i="23" s="1"/>
  <c r="O139" i="23"/>
  <c r="AY139" i="23" s="1"/>
  <c r="O146" i="23"/>
  <c r="AY146" i="23" s="1"/>
  <c r="O147" i="23"/>
  <c r="AY147" i="23" s="1"/>
  <c r="O148" i="23"/>
  <c r="O143" i="23"/>
  <c r="AY143" i="23" s="1"/>
  <c r="E120" i="23"/>
  <c r="E124" i="23"/>
  <c r="E119" i="23"/>
  <c r="E121" i="23"/>
  <c r="E123" i="23"/>
  <c r="E93" i="9" s="1"/>
  <c r="E122" i="23"/>
  <c r="P122" i="23"/>
  <c r="P124" i="23"/>
  <c r="P123" i="23"/>
  <c r="P93" i="9" s="1"/>
  <c r="P120" i="23"/>
  <c r="P119" i="23"/>
  <c r="P121" i="23"/>
  <c r="L115" i="23"/>
  <c r="L116" i="23"/>
  <c r="L112" i="23"/>
  <c r="L114" i="23"/>
  <c r="L84" i="9" s="1"/>
  <c r="L111" i="23"/>
  <c r="L113" i="23"/>
  <c r="L117" i="23"/>
  <c r="L110" i="23"/>
  <c r="L109" i="23"/>
  <c r="L108" i="23"/>
  <c r="BK149" i="23"/>
  <c r="AA150" i="23"/>
  <c r="BK150" i="23" s="1"/>
  <c r="AG143" i="23"/>
  <c r="BQ143" i="23" s="1"/>
  <c r="AG147" i="23"/>
  <c r="BQ147" i="23" s="1"/>
  <c r="AG141" i="23"/>
  <c r="BQ141" i="23" s="1"/>
  <c r="AG145" i="23"/>
  <c r="BQ145" i="23" s="1"/>
  <c r="AG144" i="23"/>
  <c r="BQ144" i="23" s="1"/>
  <c r="AG142" i="23"/>
  <c r="BQ142" i="23" s="1"/>
  <c r="AG139" i="23"/>
  <c r="BQ139" i="23" s="1"/>
  <c r="AG148" i="23"/>
  <c r="AG140" i="23"/>
  <c r="BQ140" i="23" s="1"/>
  <c r="AG146" i="23"/>
  <c r="BQ146" i="23" s="1"/>
  <c r="AA112" i="23"/>
  <c r="AA117" i="23"/>
  <c r="AA115" i="23"/>
  <c r="AA108" i="23"/>
  <c r="AA109" i="23"/>
  <c r="AA114" i="23"/>
  <c r="AA84" i="9" s="1"/>
  <c r="AA116" i="23"/>
  <c r="AA113" i="23"/>
  <c r="AA111" i="23"/>
  <c r="AA110" i="23"/>
  <c r="E110" i="23"/>
  <c r="E115" i="23"/>
  <c r="E116" i="23"/>
  <c r="E111" i="23"/>
  <c r="E109" i="23"/>
  <c r="E114" i="23"/>
  <c r="E84" i="9" s="1"/>
  <c r="E113" i="23"/>
  <c r="E108" i="23"/>
  <c r="E117" i="23"/>
  <c r="E112" i="23"/>
  <c r="AA120" i="23"/>
  <c r="AA122" i="23"/>
  <c r="AA124" i="23"/>
  <c r="AA119" i="23"/>
  <c r="AA121" i="23"/>
  <c r="AA123" i="23"/>
  <c r="AA93" i="9" s="1"/>
  <c r="AH146" i="23"/>
  <c r="BR146" i="23" s="1"/>
  <c r="AH142" i="23"/>
  <c r="BR142" i="23" s="1"/>
  <c r="AH148" i="23"/>
  <c r="AH141" i="23"/>
  <c r="BR141" i="23" s="1"/>
  <c r="AH145" i="23"/>
  <c r="BR145" i="23" s="1"/>
  <c r="AH143" i="23"/>
  <c r="BR143" i="23" s="1"/>
  <c r="AH144" i="23"/>
  <c r="BR144" i="23" s="1"/>
  <c r="AH139" i="23"/>
  <c r="BR139" i="23" s="1"/>
  <c r="AH147" i="23"/>
  <c r="BR147" i="23" s="1"/>
  <c r="AH140" i="23"/>
  <c r="BR140" i="23" s="1"/>
  <c r="M114" i="23"/>
  <c r="M84" i="9" s="1"/>
  <c r="M113" i="23"/>
  <c r="M108" i="23"/>
  <c r="M111" i="23"/>
  <c r="M117" i="23"/>
  <c r="M115" i="23"/>
  <c r="M110" i="23"/>
  <c r="M116" i="23"/>
  <c r="M109" i="23"/>
  <c r="M112" i="23"/>
  <c r="T141" i="23"/>
  <c r="BD141" i="23" s="1"/>
  <c r="T144" i="23"/>
  <c r="BD144" i="23" s="1"/>
  <c r="T139" i="23"/>
  <c r="BD139" i="23" s="1"/>
  <c r="T148" i="23"/>
  <c r="T143" i="23"/>
  <c r="BD143" i="23" s="1"/>
  <c r="T140" i="23"/>
  <c r="BD140" i="23" s="1"/>
  <c r="T142" i="23"/>
  <c r="BD142" i="23" s="1"/>
  <c r="T147" i="23"/>
  <c r="BD147" i="23" s="1"/>
  <c r="T145" i="23"/>
  <c r="BD145" i="23" s="1"/>
  <c r="T146" i="23"/>
  <c r="BD146" i="23" s="1"/>
  <c r="J137" i="23"/>
  <c r="J127" i="23"/>
  <c r="J131" i="23"/>
  <c r="J133" i="23"/>
  <c r="J102" i="9" s="1"/>
  <c r="J126" i="23"/>
  <c r="J129" i="23"/>
  <c r="J130" i="23"/>
  <c r="J135" i="23"/>
  <c r="J128" i="23"/>
  <c r="J132" i="23"/>
  <c r="J136" i="23"/>
  <c r="J134" i="23"/>
  <c r="L148" i="23"/>
  <c r="L146" i="23"/>
  <c r="AV146" i="23" s="1"/>
  <c r="L145" i="23"/>
  <c r="AV145" i="23" s="1"/>
  <c r="L140" i="23"/>
  <c r="AV140" i="23" s="1"/>
  <c r="L142" i="23"/>
  <c r="AV142" i="23" s="1"/>
  <c r="L141" i="23"/>
  <c r="AV141" i="23" s="1"/>
  <c r="L139" i="23"/>
  <c r="AV139" i="23" s="1"/>
  <c r="L144" i="23"/>
  <c r="AV144" i="23" s="1"/>
  <c r="L143" i="23"/>
  <c r="AV143" i="23" s="1"/>
  <c r="L147" i="23"/>
  <c r="AV147" i="23" s="1"/>
  <c r="H123" i="23"/>
  <c r="H93" i="9" s="1"/>
  <c r="H121" i="23"/>
  <c r="H120" i="23"/>
  <c r="H119" i="23"/>
  <c r="H124" i="23"/>
  <c r="H122" i="23"/>
  <c r="BH149" i="23"/>
  <c r="X150" i="23"/>
  <c r="BH150" i="23" s="1"/>
  <c r="W150" i="23"/>
  <c r="BG150" i="23" s="1"/>
  <c r="BG149" i="23"/>
  <c r="BL149" i="23"/>
  <c r="AB150" i="23"/>
  <c r="BL150" i="23" s="1"/>
  <c r="BD149" i="23"/>
  <c r="T150" i="23"/>
  <c r="BD150" i="23" s="1"/>
  <c r="AD144" i="23"/>
  <c r="BN144" i="23" s="1"/>
  <c r="AD141" i="23"/>
  <c r="BN141" i="23" s="1"/>
  <c r="AD142" i="23"/>
  <c r="BN142" i="23" s="1"/>
  <c r="AD148" i="23"/>
  <c r="AD140" i="23"/>
  <c r="BN140" i="23" s="1"/>
  <c r="AD146" i="23"/>
  <c r="BN146" i="23" s="1"/>
  <c r="AD139" i="23"/>
  <c r="BN139" i="23" s="1"/>
  <c r="AD147" i="23"/>
  <c r="BN147" i="23" s="1"/>
  <c r="AD143" i="23"/>
  <c r="BN143" i="23" s="1"/>
  <c r="AD145" i="23"/>
  <c r="BN145" i="23" s="1"/>
  <c r="W132" i="23"/>
  <c r="W136" i="23"/>
  <c r="W131" i="23"/>
  <c r="W134" i="23"/>
  <c r="W130" i="23"/>
  <c r="W126" i="23"/>
  <c r="W135" i="23"/>
  <c r="W133" i="23"/>
  <c r="W102" i="9" s="1"/>
  <c r="W129" i="23"/>
  <c r="W127" i="23"/>
  <c r="W137" i="23"/>
  <c r="W128" i="23"/>
  <c r="N127" i="23"/>
  <c r="N126" i="23"/>
  <c r="N135" i="23"/>
  <c r="N132" i="23"/>
  <c r="N129" i="23"/>
  <c r="N130" i="23"/>
  <c r="N131" i="23"/>
  <c r="N134" i="23"/>
  <c r="N133" i="23"/>
  <c r="N102" i="9" s="1"/>
  <c r="N136" i="23"/>
  <c r="N128" i="23"/>
  <c r="N137" i="23"/>
  <c r="K115" i="23"/>
  <c r="K111" i="23"/>
  <c r="K110" i="23"/>
  <c r="K108" i="23"/>
  <c r="K109" i="23"/>
  <c r="K112" i="23"/>
  <c r="K116" i="23"/>
  <c r="K114" i="23"/>
  <c r="K84" i="9" s="1"/>
  <c r="K113" i="23"/>
  <c r="K117" i="23"/>
  <c r="AD114" i="23"/>
  <c r="AD84" i="9" s="1"/>
  <c r="AD112" i="23"/>
  <c r="AD115" i="23"/>
  <c r="AD108" i="23"/>
  <c r="AD110" i="23"/>
  <c r="AD111" i="23"/>
  <c r="AD113" i="23"/>
  <c r="AD116" i="23"/>
  <c r="AD117" i="23"/>
  <c r="AD109" i="23"/>
  <c r="H134" i="23"/>
  <c r="H137" i="23"/>
  <c r="H126" i="23"/>
  <c r="H127" i="23"/>
  <c r="H130" i="23"/>
  <c r="H129" i="23"/>
  <c r="H132" i="23"/>
  <c r="H133" i="23"/>
  <c r="H102" i="9" s="1"/>
  <c r="H128" i="23"/>
  <c r="H136" i="23"/>
  <c r="H131" i="23"/>
  <c r="H135" i="23"/>
  <c r="T111" i="23"/>
  <c r="T112" i="23"/>
  <c r="T116" i="23"/>
  <c r="T115" i="23"/>
  <c r="T117" i="23"/>
  <c r="T108" i="23"/>
  <c r="T109" i="23"/>
  <c r="T110" i="23"/>
  <c r="T113" i="23"/>
  <c r="T114" i="23"/>
  <c r="T84" i="9" s="1"/>
  <c r="AC146" i="23"/>
  <c r="BM146" i="23" s="1"/>
  <c r="AC148" i="23"/>
  <c r="AC147" i="23"/>
  <c r="BM147" i="23" s="1"/>
  <c r="AC142" i="23"/>
  <c r="BM142" i="23" s="1"/>
  <c r="AC139" i="23"/>
  <c r="BM139" i="23" s="1"/>
  <c r="AC143" i="23"/>
  <c r="BM143" i="23" s="1"/>
  <c r="AC141" i="23"/>
  <c r="BM141" i="23" s="1"/>
  <c r="AC144" i="23"/>
  <c r="BM144" i="23" s="1"/>
  <c r="AC145" i="23"/>
  <c r="BM145" i="23" s="1"/>
  <c r="AC140" i="23"/>
  <c r="BM140" i="23" s="1"/>
  <c r="I150" i="23"/>
  <c r="AS150" i="23" s="1"/>
  <c r="AS149" i="23"/>
  <c r="Q123" i="23"/>
  <c r="Q93" i="9" s="1"/>
  <c r="Q121" i="23"/>
  <c r="Q119" i="23"/>
  <c r="Q122" i="23"/>
  <c r="Q124" i="23"/>
  <c r="Q120" i="23"/>
  <c r="F121" i="23"/>
  <c r="F124" i="23"/>
  <c r="F120" i="23"/>
  <c r="F119" i="23"/>
  <c r="F122" i="23"/>
  <c r="F123" i="23"/>
  <c r="F93" i="9" s="1"/>
  <c r="V120" i="23"/>
  <c r="V124" i="23"/>
  <c r="V123" i="23"/>
  <c r="V93" i="9" s="1"/>
  <c r="V119" i="23"/>
  <c r="V122" i="23"/>
  <c r="V121" i="23"/>
  <c r="Q150" i="23"/>
  <c r="BA150" i="23" s="1"/>
  <c r="BA149" i="23"/>
  <c r="Q144" i="23"/>
  <c r="BA144" i="23" s="1"/>
  <c r="Q147" i="23"/>
  <c r="BA147" i="23" s="1"/>
  <c r="Q145" i="23"/>
  <c r="BA145" i="23" s="1"/>
  <c r="Q148" i="23"/>
  <c r="Q142" i="23"/>
  <c r="BA142" i="23" s="1"/>
  <c r="Q146" i="23"/>
  <c r="BA146" i="23" s="1"/>
  <c r="Q141" i="23"/>
  <c r="BA141" i="23" s="1"/>
  <c r="Q143" i="23"/>
  <c r="BA143" i="23" s="1"/>
  <c r="Q140" i="23"/>
  <c r="BA140" i="23" s="1"/>
  <c r="Q139" i="23"/>
  <c r="BA139" i="23" s="1"/>
  <c r="I119" i="23"/>
  <c r="I120" i="23"/>
  <c r="I124" i="23"/>
  <c r="I121" i="23"/>
  <c r="I122" i="23"/>
  <c r="I123" i="23"/>
  <c r="I93" i="9" s="1"/>
  <c r="AX149" i="23"/>
  <c r="N150" i="23"/>
  <c r="AX150" i="23" s="1"/>
  <c r="BP149" i="23"/>
  <c r="AF150" i="23"/>
  <c r="BP150" i="23" s="1"/>
  <c r="Y120" i="23"/>
  <c r="Y119" i="23"/>
  <c r="Y121" i="23"/>
  <c r="Y122" i="23"/>
  <c r="Y123" i="23"/>
  <c r="Y93" i="9" s="1"/>
  <c r="Y124" i="23"/>
  <c r="R120" i="23"/>
  <c r="R119" i="23"/>
  <c r="R122" i="23"/>
  <c r="R124" i="23"/>
  <c r="R123" i="23"/>
  <c r="R93" i="9" s="1"/>
  <c r="R121" i="23"/>
  <c r="E139" i="23"/>
  <c r="AO139" i="23" s="1"/>
  <c r="E144" i="23"/>
  <c r="AO144" i="23" s="1"/>
  <c r="E146" i="23"/>
  <c r="AO146" i="23" s="1"/>
  <c r="E141" i="23"/>
  <c r="AO141" i="23" s="1"/>
  <c r="E145" i="23"/>
  <c r="AO145" i="23" s="1"/>
  <c r="E143" i="23"/>
  <c r="AO143" i="23" s="1"/>
  <c r="E148" i="23"/>
  <c r="E147" i="23"/>
  <c r="AO147" i="23" s="1"/>
  <c r="E140" i="23"/>
  <c r="AO140" i="23" s="1"/>
  <c r="E142" i="23"/>
  <c r="AO142" i="23" s="1"/>
  <c r="AG124" i="23"/>
  <c r="AG120" i="23"/>
  <c r="AG121" i="23"/>
  <c r="AG122" i="23"/>
  <c r="AG119" i="23"/>
  <c r="AG123" i="23"/>
  <c r="AG93" i="9" s="1"/>
  <c r="AC108" i="23"/>
  <c r="AC115" i="23"/>
  <c r="AC110" i="23"/>
  <c r="AC113" i="23"/>
  <c r="AC111" i="23"/>
  <c r="AC116" i="23"/>
  <c r="AC112" i="23"/>
  <c r="AC114" i="23"/>
  <c r="AC84" i="9" s="1"/>
  <c r="AC109" i="23"/>
  <c r="AC117" i="23"/>
  <c r="AG113" i="23"/>
  <c r="AG110" i="23"/>
  <c r="AG108" i="23"/>
  <c r="AG114" i="23"/>
  <c r="AG84" i="9" s="1"/>
  <c r="AG112" i="23"/>
  <c r="AG111" i="23"/>
  <c r="AG117" i="23"/>
  <c r="AG115" i="23"/>
  <c r="AG109" i="23"/>
  <c r="AG116" i="23"/>
  <c r="U122" i="23"/>
  <c r="U123" i="23"/>
  <c r="U93" i="9" s="1"/>
  <c r="U121" i="23"/>
  <c r="U119" i="23"/>
  <c r="U120" i="23"/>
  <c r="U124" i="23"/>
  <c r="AD121" i="23"/>
  <c r="AD124" i="23"/>
  <c r="AD123" i="23"/>
  <c r="AD93" i="9" s="1"/>
  <c r="AD119" i="23"/>
  <c r="AD120" i="23"/>
  <c r="AD122" i="23"/>
  <c r="F150" i="23"/>
  <c r="AP150" i="23" s="1"/>
  <c r="AP149" i="23"/>
  <c r="U113" i="23"/>
  <c r="U115" i="23"/>
  <c r="U108" i="23"/>
  <c r="U111" i="23"/>
  <c r="U114" i="23"/>
  <c r="U84" i="9" s="1"/>
  <c r="U112" i="23"/>
  <c r="U110" i="23"/>
  <c r="U109" i="23"/>
  <c r="U117" i="23"/>
  <c r="U116" i="23"/>
  <c r="E137" i="23"/>
  <c r="E132" i="23"/>
  <c r="E136" i="23"/>
  <c r="E131" i="23"/>
  <c r="E133" i="23"/>
  <c r="E102" i="9" s="1"/>
  <c r="E127" i="23"/>
  <c r="E134" i="23"/>
  <c r="E130" i="23"/>
  <c r="E128" i="23"/>
  <c r="E126" i="23"/>
  <c r="E135" i="23"/>
  <c r="E129" i="23"/>
  <c r="AE150" i="23"/>
  <c r="BO150" i="23" s="1"/>
  <c r="BO149" i="23"/>
  <c r="R130" i="23"/>
  <c r="R127" i="23"/>
  <c r="R133" i="23"/>
  <c r="R102" i="9" s="1"/>
  <c r="R128" i="23"/>
  <c r="R135" i="23"/>
  <c r="R129" i="23"/>
  <c r="R136" i="23"/>
  <c r="R134" i="23"/>
  <c r="R132" i="23"/>
  <c r="R131" i="23"/>
  <c r="R137" i="23"/>
  <c r="R126" i="23"/>
  <c r="P142" i="23"/>
  <c r="AZ142" i="23" s="1"/>
  <c r="P147" i="23"/>
  <c r="AZ147" i="23" s="1"/>
  <c r="P141" i="23"/>
  <c r="AZ141" i="23" s="1"/>
  <c r="P145" i="23"/>
  <c r="AZ145" i="23" s="1"/>
  <c r="P146" i="23"/>
  <c r="AZ146" i="23" s="1"/>
  <c r="P144" i="23"/>
  <c r="AZ144" i="23" s="1"/>
  <c r="P139" i="23"/>
  <c r="AZ139" i="23" s="1"/>
  <c r="P143" i="23"/>
  <c r="AZ143" i="23" s="1"/>
  <c r="P148" i="23"/>
  <c r="P140" i="23"/>
  <c r="AZ140" i="23" s="1"/>
  <c r="Z111" i="23"/>
  <c r="Z112" i="23"/>
  <c r="Z115" i="23"/>
  <c r="Z108" i="23"/>
  <c r="Z117" i="23"/>
  <c r="Z113" i="23"/>
  <c r="Z114" i="23"/>
  <c r="Z84" i="9" s="1"/>
  <c r="Z110" i="23"/>
  <c r="Z116" i="23"/>
  <c r="Z109" i="23"/>
  <c r="V110" i="23"/>
  <c r="V113" i="23"/>
  <c r="V114" i="23"/>
  <c r="V84" i="9" s="1"/>
  <c r="V112" i="23"/>
  <c r="V108" i="23"/>
  <c r="V116" i="23"/>
  <c r="V109" i="23"/>
  <c r="V111" i="23"/>
  <c r="V117" i="23"/>
  <c r="V115" i="23"/>
  <c r="AB126" i="23"/>
  <c r="AB127" i="23"/>
  <c r="AB134" i="23"/>
  <c r="AB129" i="23"/>
  <c r="AB135" i="23"/>
  <c r="AB131" i="23"/>
  <c r="AB128" i="23"/>
  <c r="AB137" i="23"/>
  <c r="AB136" i="23"/>
  <c r="AB130" i="23"/>
  <c r="AB133" i="23"/>
  <c r="AB102" i="9" s="1"/>
  <c r="AB132" i="23"/>
  <c r="S114" i="23"/>
  <c r="S84" i="9" s="1"/>
  <c r="S112" i="23"/>
  <c r="S110" i="23"/>
  <c r="S117" i="23"/>
  <c r="S109" i="23"/>
  <c r="S113" i="23"/>
  <c r="S111" i="23"/>
  <c r="S115" i="23"/>
  <c r="S108" i="23"/>
  <c r="S116" i="23"/>
  <c r="I131" i="23"/>
  <c r="I126" i="23"/>
  <c r="I132" i="23"/>
  <c r="I127" i="23"/>
  <c r="I136" i="23"/>
  <c r="I129" i="23"/>
  <c r="I133" i="23"/>
  <c r="I102" i="9" s="1"/>
  <c r="I135" i="23"/>
  <c r="I134" i="23"/>
  <c r="I137" i="23"/>
  <c r="I130" i="23"/>
  <c r="I128" i="23"/>
  <c r="I147" i="23"/>
  <c r="AS147" i="23" s="1"/>
  <c r="I146" i="23"/>
  <c r="AS146" i="23" s="1"/>
  <c r="I143" i="23"/>
  <c r="AS143" i="23" s="1"/>
  <c r="I145" i="23"/>
  <c r="AS145" i="23" s="1"/>
  <c r="I140" i="23"/>
  <c r="AS140" i="23" s="1"/>
  <c r="I139" i="23"/>
  <c r="AS139" i="23" s="1"/>
  <c r="I144" i="23"/>
  <c r="AS144" i="23" s="1"/>
  <c r="I142" i="23"/>
  <c r="AS142" i="23" s="1"/>
  <c r="I141" i="23"/>
  <c r="AS141" i="23" s="1"/>
  <c r="I148" i="23"/>
  <c r="H145" i="23"/>
  <c r="AR145" i="23" s="1"/>
  <c r="H141" i="23"/>
  <c r="AR141" i="23" s="1"/>
  <c r="H143" i="23"/>
  <c r="AR143" i="23" s="1"/>
  <c r="H146" i="23"/>
  <c r="AR146" i="23" s="1"/>
  <c r="H139" i="23"/>
  <c r="AR139" i="23" s="1"/>
  <c r="H140" i="23"/>
  <c r="AR140" i="23" s="1"/>
  <c r="H142" i="23"/>
  <c r="AR142" i="23" s="1"/>
  <c r="H144" i="23"/>
  <c r="AR144" i="23" s="1"/>
  <c r="H147" i="23"/>
  <c r="AR147" i="23" s="1"/>
  <c r="H148" i="23"/>
  <c r="AH117" i="23"/>
  <c r="AH115" i="23"/>
  <c r="AH108" i="23"/>
  <c r="AH114" i="23"/>
  <c r="AH84" i="9" s="1"/>
  <c r="AH109" i="23"/>
  <c r="AH112" i="23"/>
  <c r="AH111" i="23"/>
  <c r="AH110" i="23"/>
  <c r="AH113" i="23"/>
  <c r="AH116" i="23"/>
  <c r="AS148" i="23" l="1"/>
  <c r="I111" i="9"/>
  <c r="AD111" i="9"/>
  <c r="BN148" i="23"/>
  <c r="X111" i="9"/>
  <c r="BH148" i="23"/>
  <c r="P111" i="9"/>
  <c r="AZ148" i="23"/>
  <c r="AO148" i="23"/>
  <c r="E111" i="9"/>
  <c r="AG111" i="9"/>
  <c r="BQ148" i="23"/>
  <c r="K111" i="9"/>
  <c r="AU148" i="23"/>
  <c r="Y111" i="9"/>
  <c r="BI148" i="23"/>
  <c r="AP148" i="23"/>
  <c r="F111" i="9"/>
  <c r="AQ148" i="23"/>
  <c r="G111" i="9"/>
  <c r="BC148" i="23"/>
  <c r="S111" i="9"/>
  <c r="BF148" i="23"/>
  <c r="V111" i="9"/>
  <c r="L111" i="9"/>
  <c r="AV148" i="23"/>
  <c r="AH111" i="9"/>
  <c r="BR148" i="23"/>
  <c r="O111" i="9"/>
  <c r="AY148" i="23"/>
  <c r="AE111" i="9"/>
  <c r="BO148" i="23"/>
  <c r="BA148" i="23"/>
  <c r="Q111" i="9"/>
  <c r="AF111" i="9"/>
  <c r="BP148" i="23"/>
  <c r="BE148" i="23"/>
  <c r="U111" i="9"/>
  <c r="BL148" i="23"/>
  <c r="AB111" i="9"/>
  <c r="N111" i="9"/>
  <c r="AX148" i="23"/>
  <c r="BG148" i="23"/>
  <c r="W111" i="9"/>
  <c r="M111" i="9"/>
  <c r="AW148" i="23"/>
  <c r="H111" i="9"/>
  <c r="AR148" i="23"/>
  <c r="BM148" i="23"/>
  <c r="AC111" i="9"/>
  <c r="T111" i="9"/>
  <c r="BD148" i="23"/>
  <c r="J111" i="9"/>
  <c r="AT148" i="23"/>
  <c r="Z111" i="9"/>
  <c r="BJ148" i="23"/>
  <c r="BB148" i="23"/>
  <c r="R111" i="9"/>
  <c r="BK148" i="23"/>
  <c r="AA111" i="9"/>
  <c r="D111" i="9"/>
  <c r="AN148" i="23"/>
  <c r="AJ11" i="27" l="1"/>
  <c r="Y11" i="27"/>
  <c r="AB11" i="27"/>
  <c r="W11" i="27"/>
  <c r="F12" i="27"/>
  <c r="U11" i="27"/>
  <c r="F11" i="27"/>
  <c r="H11" i="27"/>
  <c r="AI11" i="27"/>
  <c r="K12" i="27"/>
  <c r="AF12" i="27"/>
  <c r="Z12" i="27"/>
  <c r="AK12" i="27"/>
  <c r="AH11" i="27"/>
  <c r="P11" i="27"/>
  <c r="L12" i="27"/>
  <c r="AD11" i="27"/>
  <c r="J11" i="27"/>
  <c r="Q11" i="27"/>
  <c r="L11" i="27"/>
  <c r="V12" i="27"/>
  <c r="O12" i="27"/>
  <c r="AD12" i="27"/>
  <c r="G11" i="27"/>
  <c r="Q12" i="27"/>
  <c r="S11" i="27"/>
  <c r="G12" i="27"/>
  <c r="AK11" i="27"/>
  <c r="R11" i="27"/>
  <c r="X12" i="27"/>
  <c r="AJ12" i="27"/>
  <c r="AA12" i="27"/>
  <c r="U12" i="27"/>
  <c r="AG11" i="27"/>
  <c r="AC12" i="27"/>
  <c r="AB12" i="27"/>
  <c r="V11" i="27"/>
  <c r="K11" i="27"/>
  <c r="R12" i="27"/>
  <c r="AA11" i="27"/>
  <c r="M11" i="27"/>
  <c r="P12" i="27"/>
  <c r="Z11" i="27"/>
  <c r="Y12" i="27"/>
  <c r="O11" i="27"/>
  <c r="AE11" i="27"/>
  <c r="H12" i="27"/>
  <c r="AG12" i="27"/>
  <c r="I11" i="27"/>
  <c r="E12" i="27"/>
  <c r="N12" i="27"/>
  <c r="AF11" i="27"/>
  <c r="D11" i="27"/>
  <c r="AE12" i="27"/>
  <c r="J12" i="27"/>
  <c r="X11" i="27"/>
  <c r="I12" i="27"/>
  <c r="N11" i="27"/>
  <c r="AH12" i="27"/>
  <c r="S12" i="27"/>
  <c r="M12" i="27"/>
  <c r="AI12" i="27"/>
  <c r="E11" i="27"/>
  <c r="W12" i="27"/>
  <c r="T12" i="27"/>
  <c r="T11" i="27"/>
  <c r="AC11" i="27"/>
  <c r="D12" i="27"/>
  <c r="AE7" i="27" l="1"/>
  <c r="AE13" i="9"/>
  <c r="O8" i="27"/>
  <c r="O22" i="9"/>
  <c r="T61" i="27"/>
  <c r="T83" i="27" s="1"/>
  <c r="T102" i="27" s="1"/>
  <c r="T70" i="27"/>
  <c r="T43" i="27"/>
  <c r="U31" i="9"/>
  <c r="U9" i="27"/>
  <c r="U13" i="9"/>
  <c r="U7" i="27"/>
  <c r="J71" i="27"/>
  <c r="J62" i="27"/>
  <c r="J84" i="27" s="1"/>
  <c r="J103" i="27" s="1"/>
  <c r="J44" i="27"/>
  <c r="N22" i="9"/>
  <c r="N8" i="27"/>
  <c r="K10" i="27"/>
  <c r="K40" i="9"/>
  <c r="G7" i="27"/>
  <c r="G13" i="9"/>
  <c r="P10" i="27"/>
  <c r="P40" i="9"/>
  <c r="AE40" i="9"/>
  <c r="AE10" i="27"/>
  <c r="AG43" i="27"/>
  <c r="AG70" i="27"/>
  <c r="AG61" i="27"/>
  <c r="AG83" i="27" s="1"/>
  <c r="AG102" i="27" s="1"/>
  <c r="R9" i="27"/>
  <c r="R31" i="9"/>
  <c r="G31" i="9"/>
  <c r="G9" i="27"/>
  <c r="J7" i="27"/>
  <c r="J13" i="9"/>
  <c r="G71" i="27"/>
  <c r="G44" i="27"/>
  <c r="G62" i="27"/>
  <c r="G84" i="27" s="1"/>
  <c r="G103" i="27" s="1"/>
  <c r="AF31" i="9"/>
  <c r="AF9" i="27"/>
  <c r="G70" i="27"/>
  <c r="G61" i="27"/>
  <c r="G83" i="27" s="1"/>
  <c r="G102" i="27" s="1"/>
  <c r="G43" i="27"/>
  <c r="AG8" i="27"/>
  <c r="AG22" i="9"/>
  <c r="F7" i="27"/>
  <c r="F13" i="9"/>
  <c r="H9" i="27"/>
  <c r="H31" i="9"/>
  <c r="AK7" i="27"/>
  <c r="AK13" i="9"/>
  <c r="AH61" i="27"/>
  <c r="AH83" i="27" s="1"/>
  <c r="AH102" i="27" s="1"/>
  <c r="AH43" i="27"/>
  <c r="AH70" i="27"/>
  <c r="AF62" i="27"/>
  <c r="AF84" i="27" s="1"/>
  <c r="AF103" i="27" s="1"/>
  <c r="AF71" i="27"/>
  <c r="AF44" i="27"/>
  <c r="I7" i="27"/>
  <c r="I13" i="9"/>
  <c r="AK10" i="27"/>
  <c r="AK40" i="9"/>
  <c r="G40" i="9"/>
  <c r="G10" i="27"/>
  <c r="AI62" i="27"/>
  <c r="AI84" i="27" s="1"/>
  <c r="AI103" i="27" s="1"/>
  <c r="AI71" i="27"/>
  <c r="AI44" i="27"/>
  <c r="N62" i="27"/>
  <c r="N84" i="27" s="1"/>
  <c r="N103" i="27" s="1"/>
  <c r="N44" i="27"/>
  <c r="N71" i="27"/>
  <c r="L22" i="9"/>
  <c r="L8" i="27"/>
  <c r="Z9" i="27"/>
  <c r="Z31" i="9"/>
  <c r="AC9" i="27"/>
  <c r="AC31" i="9"/>
  <c r="S62" i="27"/>
  <c r="S84" i="27" s="1"/>
  <c r="S103" i="27" s="1"/>
  <c r="S71" i="27"/>
  <c r="S44" i="27"/>
  <c r="N43" i="27"/>
  <c r="N61" i="27"/>
  <c r="N83" i="27" s="1"/>
  <c r="N102" i="27" s="1"/>
  <c r="N70" i="27"/>
  <c r="AA9" i="27"/>
  <c r="AA31" i="9"/>
  <c r="Z8" i="27"/>
  <c r="Z22" i="9"/>
  <c r="D61" i="27"/>
  <c r="D83" i="27" s="1"/>
  <c r="D102" i="27" s="1"/>
  <c r="D70" i="27"/>
  <c r="D43" i="27"/>
  <c r="AD40" i="9"/>
  <c r="AD10" i="27"/>
  <c r="X40" i="9"/>
  <c r="X10" i="27"/>
  <c r="K43" i="27"/>
  <c r="K61" i="27"/>
  <c r="K83" i="27" s="1"/>
  <c r="K102" i="27" s="1"/>
  <c r="K70" i="27"/>
  <c r="J10" i="27"/>
  <c r="J40" i="9"/>
  <c r="AH8" i="27"/>
  <c r="AH22" i="9"/>
  <c r="AG10" i="27"/>
  <c r="AG40" i="9"/>
  <c r="S43" i="27"/>
  <c r="S61" i="27"/>
  <c r="S83" i="27" s="1"/>
  <c r="S102" i="27" s="1"/>
  <c r="S70" i="27"/>
  <c r="AF22" i="9"/>
  <c r="AF8" i="27"/>
  <c r="T22" i="9"/>
  <c r="T8" i="27"/>
  <c r="Q31" i="9"/>
  <c r="Q9" i="27"/>
  <c r="O13" i="9"/>
  <c r="O7" i="27"/>
  <c r="Y31" i="9"/>
  <c r="Y9" i="27"/>
  <c r="AK62" i="27"/>
  <c r="AK84" i="27" s="1"/>
  <c r="AK103" i="27" s="1"/>
  <c r="AK44" i="27"/>
  <c r="AK71" i="27"/>
  <c r="W7" i="27"/>
  <c r="W13" i="9"/>
  <c r="AB13" i="9"/>
  <c r="AB7" i="27"/>
  <c r="F40" i="9"/>
  <c r="F10" i="27"/>
  <c r="U22" i="9"/>
  <c r="U8" i="27"/>
  <c r="L40" i="9"/>
  <c r="L10" i="27"/>
  <c r="V7" i="27"/>
  <c r="V13" i="9"/>
  <c r="I71" i="27"/>
  <c r="I44" i="27"/>
  <c r="I62" i="27"/>
  <c r="I84" i="27" s="1"/>
  <c r="I103" i="27" s="1"/>
  <c r="T13" i="9"/>
  <c r="T7" i="27"/>
  <c r="AK31" i="9"/>
  <c r="AK9" i="27"/>
  <c r="E62" i="27"/>
  <c r="E84" i="27" s="1"/>
  <c r="E103" i="27" s="1"/>
  <c r="C62" i="27"/>
  <c r="C84" i="27" s="1"/>
  <c r="C103" i="27" s="1"/>
  <c r="C71" i="27"/>
  <c r="C93" i="27" s="1"/>
  <c r="A93" i="27" s="1"/>
  <c r="E44" i="27"/>
  <c r="E71" i="27"/>
  <c r="H44" i="27"/>
  <c r="H62" i="27"/>
  <c r="H84" i="27" s="1"/>
  <c r="H103" i="27" s="1"/>
  <c r="H71" i="27"/>
  <c r="R40" i="9"/>
  <c r="R10" i="27"/>
  <c r="AC8" i="27"/>
  <c r="AC22" i="9"/>
  <c r="AA62" i="27"/>
  <c r="AA84" i="27" s="1"/>
  <c r="AA103" i="27" s="1"/>
  <c r="AA71" i="27"/>
  <c r="AA44" i="27"/>
  <c r="AA93" i="27" s="1"/>
  <c r="X31" i="9"/>
  <c r="X9" i="27"/>
  <c r="Q22" i="9"/>
  <c r="Q8" i="27"/>
  <c r="S10" i="27"/>
  <c r="S40" i="9"/>
  <c r="S22" i="9"/>
  <c r="S8" i="27"/>
  <c r="AD44" i="27"/>
  <c r="AD71" i="27"/>
  <c r="AD62" i="27"/>
  <c r="AD84" i="27" s="1"/>
  <c r="AD103" i="27" s="1"/>
  <c r="O62" i="27"/>
  <c r="O84" i="27" s="1"/>
  <c r="O103" i="27" s="1"/>
  <c r="O44" i="27"/>
  <c r="O71" i="27"/>
  <c r="Q61" i="27"/>
  <c r="Q83" i="27" s="1"/>
  <c r="Q102" i="27" s="1"/>
  <c r="Q43" i="27"/>
  <c r="Q70" i="27"/>
  <c r="D9" i="27"/>
  <c r="D31" i="9"/>
  <c r="AH7" i="27"/>
  <c r="AH13" i="9"/>
  <c r="P43" i="27"/>
  <c r="P70" i="27"/>
  <c r="P61" i="27"/>
  <c r="P83" i="27" s="1"/>
  <c r="P102" i="27" s="1"/>
  <c r="Y40" i="9"/>
  <c r="Y10" i="27"/>
  <c r="Z10" i="27"/>
  <c r="Z40" i="9"/>
  <c r="AI70" i="27"/>
  <c r="AI61" i="27"/>
  <c r="AI83" i="27" s="1"/>
  <c r="AI102" i="27" s="1"/>
  <c r="AI43" i="27"/>
  <c r="F43" i="27"/>
  <c r="F70" i="27"/>
  <c r="F61" i="27"/>
  <c r="F83" i="27" s="1"/>
  <c r="F102" i="27" s="1"/>
  <c r="Y70" i="27"/>
  <c r="Y43" i="27"/>
  <c r="Y61" i="27"/>
  <c r="Y83" i="27" s="1"/>
  <c r="Y102" i="27" s="1"/>
  <c r="T62" i="27"/>
  <c r="T84" i="27" s="1"/>
  <c r="T103" i="27" s="1"/>
  <c r="T44" i="27"/>
  <c r="T71" i="27"/>
  <c r="AE71" i="27"/>
  <c r="AE44" i="27"/>
  <c r="AE62" i="27"/>
  <c r="AE84" i="27" s="1"/>
  <c r="AE103" i="27" s="1"/>
  <c r="M43" i="27"/>
  <c r="M70" i="27"/>
  <c r="M61" i="27"/>
  <c r="M83" i="27" s="1"/>
  <c r="M102" i="27" s="1"/>
  <c r="AJ9" i="27"/>
  <c r="AJ31" i="9"/>
  <c r="S31" i="9"/>
  <c r="S9" i="27"/>
  <c r="T9" i="27"/>
  <c r="T31" i="9"/>
  <c r="AB40" i="9"/>
  <c r="AB10" i="27"/>
  <c r="AJ13" i="9"/>
  <c r="AJ7" i="27"/>
  <c r="AJ40" i="9"/>
  <c r="AJ10" i="27"/>
  <c r="J31" i="9"/>
  <c r="J9" i="27"/>
  <c r="E8" i="27"/>
  <c r="E22" i="9"/>
  <c r="Y22" i="9"/>
  <c r="Y8" i="27"/>
  <c r="V44" i="27"/>
  <c r="V71" i="27"/>
  <c r="V62" i="27"/>
  <c r="V84" i="27" s="1"/>
  <c r="V103" i="27" s="1"/>
  <c r="J43" i="27"/>
  <c r="J61" i="27"/>
  <c r="J83" i="27" s="1"/>
  <c r="J102" i="27" s="1"/>
  <c r="J70" i="27"/>
  <c r="D22" i="9"/>
  <c r="D8" i="27"/>
  <c r="V9" i="27"/>
  <c r="V31" i="9"/>
  <c r="N9" i="27"/>
  <c r="N31" i="9"/>
  <c r="K62" i="27"/>
  <c r="K84" i="27" s="1"/>
  <c r="K103" i="27" s="1"/>
  <c r="K44" i="27"/>
  <c r="K71" i="27"/>
  <c r="AA10" i="27"/>
  <c r="AA40" i="9"/>
  <c r="AI31" i="9"/>
  <c r="AI9" i="27"/>
  <c r="W8" i="27"/>
  <c r="W22" i="9"/>
  <c r="AE22" i="9"/>
  <c r="AE8" i="27"/>
  <c r="R8" i="27"/>
  <c r="R22" i="9"/>
  <c r="H22" i="9"/>
  <c r="H8" i="27"/>
  <c r="P22" i="9"/>
  <c r="P8" i="27"/>
  <c r="AG13" i="9"/>
  <c r="AG7" i="27"/>
  <c r="X70" i="27"/>
  <c r="X43" i="27"/>
  <c r="X61" i="27"/>
  <c r="X83" i="27" s="1"/>
  <c r="X102" i="27" s="1"/>
  <c r="M13" i="9"/>
  <c r="M7" i="27"/>
  <c r="AD9" i="27"/>
  <c r="AD31" i="9"/>
  <c r="D40" i="9"/>
  <c r="D10" i="27"/>
  <c r="L9" i="27"/>
  <c r="L31" i="9"/>
  <c r="O70" i="27"/>
  <c r="O61" i="27"/>
  <c r="O83" i="27" s="1"/>
  <c r="O102" i="27" s="1"/>
  <c r="O43" i="27"/>
  <c r="AA61" i="27"/>
  <c r="AA83" i="27" s="1"/>
  <c r="AA102" i="27" s="1"/>
  <c r="AA70" i="27"/>
  <c r="AA43" i="27"/>
  <c r="E40" i="9"/>
  <c r="E10" i="27"/>
  <c r="U40" i="9"/>
  <c r="U10" i="27"/>
  <c r="AA22" i="9"/>
  <c r="AA8" i="27"/>
  <c r="AJ71" i="27"/>
  <c r="AJ62" i="27"/>
  <c r="AJ84" i="27" s="1"/>
  <c r="AJ103" i="27" s="1"/>
  <c r="AJ44" i="27"/>
  <c r="E31" i="9"/>
  <c r="E9" i="27"/>
  <c r="AK61" i="27"/>
  <c r="AK83" i="27" s="1"/>
  <c r="AK102" i="27" s="1"/>
  <c r="AK43" i="27"/>
  <c r="AK70" i="27"/>
  <c r="K22" i="9"/>
  <c r="K8" i="27"/>
  <c r="K7" i="27"/>
  <c r="K13" i="9"/>
  <c r="AA7" i="27"/>
  <c r="AA13" i="9"/>
  <c r="N40" i="9"/>
  <c r="N10" i="27"/>
  <c r="M40" i="9"/>
  <c r="M10" i="27"/>
  <c r="L62" i="27"/>
  <c r="L84" i="27" s="1"/>
  <c r="L103" i="27" s="1"/>
  <c r="L71" i="27"/>
  <c r="L44" i="27"/>
  <c r="AB8" i="27"/>
  <c r="AB22" i="9"/>
  <c r="AD13" i="9"/>
  <c r="AD7" i="27"/>
  <c r="I31" i="9"/>
  <c r="I9" i="27"/>
  <c r="Y7" i="27"/>
  <c r="Y13" i="9"/>
  <c r="U43" i="27"/>
  <c r="U70" i="27"/>
  <c r="U61" i="27"/>
  <c r="U83" i="27" s="1"/>
  <c r="U102" i="27" s="1"/>
  <c r="AJ70" i="27"/>
  <c r="AJ61" i="27"/>
  <c r="AJ83" i="27" s="1"/>
  <c r="AJ102" i="27" s="1"/>
  <c r="AJ43" i="27"/>
  <c r="L7" i="27"/>
  <c r="L13" i="9"/>
  <c r="F8" i="27"/>
  <c r="F22" i="9"/>
  <c r="W44" i="27"/>
  <c r="W71" i="27"/>
  <c r="W62" i="27"/>
  <c r="W84" i="27" s="1"/>
  <c r="W103" i="27" s="1"/>
  <c r="E13" i="9"/>
  <c r="E7" i="27"/>
  <c r="D44" i="27"/>
  <c r="D71" i="27"/>
  <c r="D62" i="27"/>
  <c r="D84" i="27" s="1"/>
  <c r="D103" i="27" s="1"/>
  <c r="V10" i="27"/>
  <c r="V40" i="9"/>
  <c r="X13" i="9"/>
  <c r="X7" i="27"/>
  <c r="Q10" i="27"/>
  <c r="Q40" i="9"/>
  <c r="O40" i="9"/>
  <c r="O10" i="27"/>
  <c r="AG31" i="9"/>
  <c r="AG9" i="27"/>
  <c r="P7" i="27"/>
  <c r="P13" i="9"/>
  <c r="AJ8" i="27"/>
  <c r="AJ22" i="9"/>
  <c r="Y62" i="27"/>
  <c r="Y84" i="27" s="1"/>
  <c r="Y103" i="27" s="1"/>
  <c r="Y71" i="27"/>
  <c r="Y44" i="27"/>
  <c r="H40" i="9"/>
  <c r="H10" i="27"/>
  <c r="V43" i="27"/>
  <c r="V61" i="27"/>
  <c r="V83" i="27" s="1"/>
  <c r="V102" i="27" s="1"/>
  <c r="V70" i="27"/>
  <c r="G8" i="27"/>
  <c r="G22" i="9"/>
  <c r="U44" i="27"/>
  <c r="U62" i="27"/>
  <c r="U84" i="27" s="1"/>
  <c r="U103" i="27" s="1"/>
  <c r="U71" i="27"/>
  <c r="X71" i="27"/>
  <c r="X44" i="27"/>
  <c r="X62" i="27"/>
  <c r="X84" i="27" s="1"/>
  <c r="X103" i="27" s="1"/>
  <c r="I8" i="27"/>
  <c r="I22" i="9"/>
  <c r="AH10" i="27"/>
  <c r="AH40" i="9"/>
  <c r="M22" i="9"/>
  <c r="M8" i="27"/>
  <c r="AK22" i="9"/>
  <c r="AK8" i="27"/>
  <c r="AH9" i="27"/>
  <c r="AH31" i="9"/>
  <c r="AC10" i="27"/>
  <c r="AC40" i="9"/>
  <c r="T40" i="9"/>
  <c r="T10" i="27"/>
  <c r="W31" i="9"/>
  <c r="W9" i="27"/>
  <c r="O9" i="27"/>
  <c r="O31" i="9"/>
  <c r="H43" i="27"/>
  <c r="H70" i="27"/>
  <c r="H61" i="27"/>
  <c r="H83" i="27" s="1"/>
  <c r="H102" i="27" s="1"/>
  <c r="F44" i="27"/>
  <c r="F71" i="27"/>
  <c r="F62" i="27"/>
  <c r="F84" i="27" s="1"/>
  <c r="F103" i="27" s="1"/>
  <c r="R7" i="27"/>
  <c r="R13" i="9"/>
  <c r="M71" i="27"/>
  <c r="M44" i="27"/>
  <c r="M62" i="27"/>
  <c r="M84" i="27" s="1"/>
  <c r="M103" i="27" s="1"/>
  <c r="AE43" i="27"/>
  <c r="AE61" i="27"/>
  <c r="AE83" i="27" s="1"/>
  <c r="AE102" i="27" s="1"/>
  <c r="AE70" i="27"/>
  <c r="AC70" i="27"/>
  <c r="AC61" i="27"/>
  <c r="AC83" i="27" s="1"/>
  <c r="AC102" i="27" s="1"/>
  <c r="AC43" i="27"/>
  <c r="C61" i="27"/>
  <c r="C83" i="27" s="1"/>
  <c r="C102" i="27" s="1"/>
  <c r="E43" i="27"/>
  <c r="E70" i="27"/>
  <c r="C70" i="27"/>
  <c r="C92" i="27" s="1"/>
  <c r="E61" i="27"/>
  <c r="E83" i="27" s="1"/>
  <c r="E102" i="27" s="1"/>
  <c r="AI13" i="9"/>
  <c r="AI7" i="27"/>
  <c r="AH71" i="27"/>
  <c r="AH44" i="27"/>
  <c r="AH62" i="27"/>
  <c r="AH84" i="27" s="1"/>
  <c r="AH103" i="27" s="1"/>
  <c r="P9" i="27"/>
  <c r="P31" i="9"/>
  <c r="AF61" i="27"/>
  <c r="AF83" i="27" s="1"/>
  <c r="AF102" i="27" s="1"/>
  <c r="AF43" i="27"/>
  <c r="AF70" i="27"/>
  <c r="I61" i="27"/>
  <c r="I83" i="27" s="1"/>
  <c r="I102" i="27" s="1"/>
  <c r="I70" i="27"/>
  <c r="I43" i="27"/>
  <c r="Z70" i="27"/>
  <c r="Z43" i="27"/>
  <c r="Z61" i="27"/>
  <c r="Z83" i="27" s="1"/>
  <c r="Z102" i="27" s="1"/>
  <c r="R44" i="27"/>
  <c r="R71" i="27"/>
  <c r="R62" i="27"/>
  <c r="R84" i="27" s="1"/>
  <c r="R103" i="27" s="1"/>
  <c r="AB62" i="27"/>
  <c r="AB84" i="27" s="1"/>
  <c r="AB103" i="27" s="1"/>
  <c r="AB44" i="27"/>
  <c r="AB71" i="27"/>
  <c r="X8" i="27"/>
  <c r="X22" i="9"/>
  <c r="N13" i="9"/>
  <c r="N7" i="27"/>
  <c r="R43" i="27"/>
  <c r="R61" i="27"/>
  <c r="R83" i="27" s="1"/>
  <c r="R102" i="27" s="1"/>
  <c r="R70" i="27"/>
  <c r="Q71" i="27"/>
  <c r="Q62" i="27"/>
  <c r="Q84" i="27" s="1"/>
  <c r="Q103" i="27" s="1"/>
  <c r="Q44" i="27"/>
  <c r="AB31" i="9"/>
  <c r="AB9" i="27"/>
  <c r="Q13" i="9"/>
  <c r="Q7" i="27"/>
  <c r="L61" i="27"/>
  <c r="L83" i="27" s="1"/>
  <c r="L102" i="27" s="1"/>
  <c r="L43" i="27"/>
  <c r="L70" i="27"/>
  <c r="AI10" i="27"/>
  <c r="AI40" i="9"/>
  <c r="Z7" i="27"/>
  <c r="Z13" i="9"/>
  <c r="I10" i="27"/>
  <c r="I40" i="9"/>
  <c r="W10" i="27"/>
  <c r="W40" i="9"/>
  <c r="V8" i="27"/>
  <c r="V22" i="9"/>
  <c r="M31" i="9"/>
  <c r="M9" i="27"/>
  <c r="W70" i="27"/>
  <c r="W43" i="27"/>
  <c r="W92" i="27" s="1"/>
  <c r="W61" i="27"/>
  <c r="W83" i="27" s="1"/>
  <c r="W102" i="27" s="1"/>
  <c r="S7" i="27"/>
  <c r="S13" i="9"/>
  <c r="H7" i="27"/>
  <c r="H13" i="9"/>
  <c r="J22" i="9"/>
  <c r="J8" i="27"/>
  <c r="AG71" i="27"/>
  <c r="AG62" i="27"/>
  <c r="AG84" i="27" s="1"/>
  <c r="AG103" i="27" s="1"/>
  <c r="AG44" i="27"/>
  <c r="P44" i="27"/>
  <c r="P62" i="27"/>
  <c r="P84" i="27" s="1"/>
  <c r="P103" i="27" s="1"/>
  <c r="P71" i="27"/>
  <c r="AF40" i="9"/>
  <c r="AF10" i="27"/>
  <c r="AC44" i="27"/>
  <c r="AC62" i="27"/>
  <c r="AC84" i="27" s="1"/>
  <c r="AC103" i="27" s="1"/>
  <c r="AC71" i="27"/>
  <c r="AI8" i="27"/>
  <c r="AI22" i="9"/>
  <c r="K9" i="27"/>
  <c r="K31" i="9"/>
  <c r="AC13" i="9"/>
  <c r="AC7" i="27"/>
  <c r="F31" i="9"/>
  <c r="F9" i="27"/>
  <c r="AE9" i="27"/>
  <c r="AE31" i="9"/>
  <c r="AD43" i="27"/>
  <c r="AD61" i="27"/>
  <c r="AD83" i="27" s="1"/>
  <c r="AD102" i="27" s="1"/>
  <c r="AD70" i="27"/>
  <c r="AD8" i="27"/>
  <c r="AD22" i="9"/>
  <c r="Z62" i="27"/>
  <c r="Z84" i="27" s="1"/>
  <c r="Z103" i="27" s="1"/>
  <c r="Z71" i="27"/>
  <c r="Z44" i="27"/>
  <c r="AF7" i="27"/>
  <c r="AF13" i="9"/>
  <c r="AB70" i="27"/>
  <c r="AB61" i="27"/>
  <c r="AB83" i="27" s="1"/>
  <c r="AB102" i="27" s="1"/>
  <c r="AB43" i="27"/>
  <c r="D13" i="9"/>
  <c r="D7" i="27"/>
  <c r="K93" i="27" l="1"/>
  <c r="I93" i="27"/>
  <c r="W93" i="27"/>
  <c r="H92" i="27"/>
  <c r="J93" i="27"/>
  <c r="I92" i="27"/>
  <c r="AB92" i="27"/>
  <c r="AC93" i="27"/>
  <c r="O92" i="27"/>
  <c r="F93" i="27"/>
  <c r="AE92" i="27"/>
  <c r="V92" i="27"/>
  <c r="Y92" i="27"/>
  <c r="AJ92" i="27"/>
  <c r="L92" i="27"/>
  <c r="V93" i="27"/>
  <c r="AD93" i="27"/>
  <c r="AA92" i="27"/>
  <c r="E93" i="27"/>
  <c r="Z93" i="27"/>
  <c r="AF93" i="27"/>
  <c r="T92" i="27"/>
  <c r="AB93" i="27"/>
  <c r="E92" i="27"/>
  <c r="F92" i="27"/>
  <c r="Q92" i="27"/>
  <c r="A102" i="27"/>
  <c r="AI92" i="27"/>
  <c r="Y93" i="27"/>
  <c r="G93" i="27"/>
  <c r="R93" i="27"/>
  <c r="AF92" i="27"/>
  <c r="U92" i="27"/>
  <c r="M92" i="27"/>
  <c r="AG92" i="27"/>
  <c r="N92" i="27"/>
  <c r="J92" i="27"/>
  <c r="G92" i="27"/>
  <c r="H66" i="27"/>
  <c r="H39" i="27"/>
  <c r="H57" i="27"/>
  <c r="H79" i="27" s="1"/>
  <c r="D66" i="27"/>
  <c r="D57" i="27"/>
  <c r="D79" i="27" s="1"/>
  <c r="D39" i="27"/>
  <c r="AE41" i="27"/>
  <c r="AE68" i="27"/>
  <c r="AE59" i="27"/>
  <c r="AE81" i="27" s="1"/>
  <c r="AI40" i="27"/>
  <c r="AI67" i="27"/>
  <c r="AI58" i="27"/>
  <c r="AI80" i="27" s="1"/>
  <c r="P93" i="27"/>
  <c r="V58" i="27"/>
  <c r="V80" i="27" s="1"/>
  <c r="V40" i="27"/>
  <c r="V67" i="27"/>
  <c r="AI69" i="27"/>
  <c r="AI60" i="27"/>
  <c r="AI82" i="27" s="1"/>
  <c r="AI42" i="27"/>
  <c r="Q93" i="27"/>
  <c r="F152" i="27"/>
  <c r="F155" i="27"/>
  <c r="F154" i="27"/>
  <c r="F153" i="27"/>
  <c r="W41" i="27"/>
  <c r="W68" i="27"/>
  <c r="W59" i="27"/>
  <c r="W81" i="27" s="1"/>
  <c r="AK40" i="27"/>
  <c r="AK67" i="27"/>
  <c r="AK58" i="27"/>
  <c r="AK80" i="27" s="1"/>
  <c r="X153" i="27"/>
  <c r="X154" i="27"/>
  <c r="X152" i="27"/>
  <c r="X155" i="27"/>
  <c r="D93" i="27"/>
  <c r="L93" i="27"/>
  <c r="AA39" i="27"/>
  <c r="AA66" i="27"/>
  <c r="AA57" i="27"/>
  <c r="AA79" i="27" s="1"/>
  <c r="E68" i="27"/>
  <c r="E59" i="27"/>
  <c r="E81" i="27" s="1"/>
  <c r="E41" i="27"/>
  <c r="C59" i="27"/>
  <c r="C81" i="27" s="1"/>
  <c r="C68" i="27"/>
  <c r="C90" i="27" s="1"/>
  <c r="H67" i="27"/>
  <c r="H40" i="27"/>
  <c r="H58" i="27"/>
  <c r="H80" i="27" s="1"/>
  <c r="AI41" i="27"/>
  <c r="AI59" i="27"/>
  <c r="AI81" i="27" s="1"/>
  <c r="AI68" i="27"/>
  <c r="N41" i="27"/>
  <c r="N68" i="27"/>
  <c r="N59" i="27"/>
  <c r="N81" i="27" s="1"/>
  <c r="V152" i="27"/>
  <c r="V154" i="27"/>
  <c r="V155" i="27"/>
  <c r="V153" i="27"/>
  <c r="T59" i="27"/>
  <c r="T81" i="27" s="1"/>
  <c r="T41" i="27"/>
  <c r="T68" i="27"/>
  <c r="AE153" i="27"/>
  <c r="AE155" i="27"/>
  <c r="AE154" i="27"/>
  <c r="AE152" i="27"/>
  <c r="Z42" i="27"/>
  <c r="Z69" i="27"/>
  <c r="Z60" i="27"/>
  <c r="Z82" i="27" s="1"/>
  <c r="AD155" i="27"/>
  <c r="AD154" i="27"/>
  <c r="AD152" i="27"/>
  <c r="AD153" i="27"/>
  <c r="R42" i="27"/>
  <c r="R69" i="27"/>
  <c r="R60" i="27"/>
  <c r="R82" i="27" s="1"/>
  <c r="A103" i="27"/>
  <c r="Y41" i="27"/>
  <c r="Y59" i="27"/>
  <c r="Y81" i="27" s="1"/>
  <c r="Y68" i="27"/>
  <c r="AF40" i="27"/>
  <c r="AF67" i="27"/>
  <c r="AF58" i="27"/>
  <c r="AF80" i="27" s="1"/>
  <c r="AH67" i="27"/>
  <c r="AH40" i="27"/>
  <c r="AH58" i="27"/>
  <c r="AH80" i="27" s="1"/>
  <c r="AD42" i="27"/>
  <c r="AD60" i="27"/>
  <c r="AD82" i="27" s="1"/>
  <c r="AD69" i="27"/>
  <c r="AA59" i="27"/>
  <c r="AA81" i="27" s="1"/>
  <c r="AA41" i="27"/>
  <c r="AA68" i="27"/>
  <c r="AC68" i="27"/>
  <c r="AC59" i="27"/>
  <c r="AC81" i="27" s="1"/>
  <c r="AC41" i="27"/>
  <c r="AI93" i="27"/>
  <c r="I39" i="27"/>
  <c r="I66" i="27"/>
  <c r="I57" i="27"/>
  <c r="I79" i="27" s="1"/>
  <c r="AK39" i="27"/>
  <c r="AK66" i="27"/>
  <c r="AK57" i="27"/>
  <c r="AK79" i="27" s="1"/>
  <c r="J57" i="27"/>
  <c r="J79" i="27" s="1"/>
  <c r="J66" i="27"/>
  <c r="J39" i="27"/>
  <c r="AE42" i="27"/>
  <c r="AE60" i="27"/>
  <c r="AE82" i="27" s="1"/>
  <c r="AE69" i="27"/>
  <c r="N40" i="27"/>
  <c r="N67" i="27"/>
  <c r="N58" i="27"/>
  <c r="N80" i="27" s="1"/>
  <c r="Z153" i="27"/>
  <c r="Z155" i="27"/>
  <c r="Z154" i="27"/>
  <c r="Z152" i="27"/>
  <c r="F41" i="27"/>
  <c r="F59" i="27"/>
  <c r="F81" i="27" s="1"/>
  <c r="F68" i="27"/>
  <c r="AG93" i="27"/>
  <c r="S57" i="27"/>
  <c r="S79" i="27" s="1"/>
  <c r="S39" i="27"/>
  <c r="S66" i="27"/>
  <c r="Q154" i="27"/>
  <c r="Q152" i="27"/>
  <c r="Q155" i="27"/>
  <c r="Q153" i="27"/>
  <c r="X40" i="27"/>
  <c r="X67" i="27"/>
  <c r="X58" i="27"/>
  <c r="X80" i="27" s="1"/>
  <c r="Z92" i="27"/>
  <c r="A92" i="27"/>
  <c r="X93" i="27"/>
  <c r="AJ67" i="27"/>
  <c r="AJ40" i="27"/>
  <c r="AJ58" i="27"/>
  <c r="AJ80" i="27" s="1"/>
  <c r="Q69" i="27"/>
  <c r="Q60" i="27"/>
  <c r="Q82" i="27" s="1"/>
  <c r="Q42" i="27"/>
  <c r="C57" i="27"/>
  <c r="C79" i="27" s="1"/>
  <c r="E57" i="27"/>
  <c r="E79" i="27" s="1"/>
  <c r="E66" i="27"/>
  <c r="E39" i="27"/>
  <c r="C66" i="27"/>
  <c r="C88" i="27" s="1"/>
  <c r="L57" i="27"/>
  <c r="L79" i="27" s="1"/>
  <c r="L66" i="27"/>
  <c r="L39" i="27"/>
  <c r="Y66" i="27"/>
  <c r="Y57" i="27"/>
  <c r="Y79" i="27" s="1"/>
  <c r="Y39" i="27"/>
  <c r="C69" i="27"/>
  <c r="C91" i="27" s="1"/>
  <c r="E69" i="27"/>
  <c r="C60" i="27"/>
  <c r="C82" i="27" s="1"/>
  <c r="E42" i="27"/>
  <c r="E60" i="27"/>
  <c r="E82" i="27" s="1"/>
  <c r="AJ42" i="27"/>
  <c r="AJ69" i="27"/>
  <c r="AJ60" i="27"/>
  <c r="AJ82" i="27" s="1"/>
  <c r="S59" i="27"/>
  <c r="S81" i="27" s="1"/>
  <c r="S41" i="27"/>
  <c r="S68" i="27"/>
  <c r="AE93" i="27"/>
  <c r="Y60" i="27"/>
  <c r="Y82" i="27" s="1"/>
  <c r="Y42" i="27"/>
  <c r="Y69" i="27"/>
  <c r="D41" i="27"/>
  <c r="D68" i="27"/>
  <c r="D59" i="27"/>
  <c r="D81" i="27" s="1"/>
  <c r="X59" i="27"/>
  <c r="X81" i="27" s="1"/>
  <c r="X68" i="27"/>
  <c r="X41" i="27"/>
  <c r="E154" i="27"/>
  <c r="E155" i="27"/>
  <c r="E153" i="27"/>
  <c r="E152" i="27"/>
  <c r="AB57" i="27"/>
  <c r="AB79" i="27" s="1"/>
  <c r="AB66" i="27"/>
  <c r="AB39" i="27"/>
  <c r="G41" i="27"/>
  <c r="G59" i="27"/>
  <c r="G81" i="27" s="1"/>
  <c r="G68" i="27"/>
  <c r="AC154" i="27"/>
  <c r="AC152" i="27"/>
  <c r="AC155" i="27"/>
  <c r="AC153" i="27"/>
  <c r="AG153" i="27"/>
  <c r="AG152" i="27"/>
  <c r="AG155" i="27"/>
  <c r="AG154" i="27"/>
  <c r="W60" i="27"/>
  <c r="W82" i="27" s="1"/>
  <c r="W42" i="27"/>
  <c r="W69" i="27"/>
  <c r="P41" i="27"/>
  <c r="P59" i="27"/>
  <c r="P81" i="27" s="1"/>
  <c r="P68" i="27"/>
  <c r="T69" i="27"/>
  <c r="T42" i="27"/>
  <c r="T60" i="27"/>
  <c r="T82" i="27" s="1"/>
  <c r="M67" i="27"/>
  <c r="M40" i="27"/>
  <c r="M58" i="27"/>
  <c r="M80" i="27" s="1"/>
  <c r="X57" i="27"/>
  <c r="X79" i="27" s="1"/>
  <c r="X66" i="27"/>
  <c r="X39" i="27"/>
  <c r="I68" i="27"/>
  <c r="I59" i="27"/>
  <c r="I81" i="27" s="1"/>
  <c r="I41" i="27"/>
  <c r="L154" i="27"/>
  <c r="L152" i="27"/>
  <c r="L153" i="27"/>
  <c r="L155" i="27"/>
  <c r="K39" i="27"/>
  <c r="K66" i="27"/>
  <c r="K57" i="27"/>
  <c r="K79" i="27" s="1"/>
  <c r="AJ93" i="27"/>
  <c r="L68" i="27"/>
  <c r="L59" i="27"/>
  <c r="L81" i="27" s="1"/>
  <c r="L41" i="27"/>
  <c r="X92" i="27"/>
  <c r="V68" i="27"/>
  <c r="V59" i="27"/>
  <c r="V81" i="27" s="1"/>
  <c r="V41" i="27"/>
  <c r="AK59" i="27"/>
  <c r="AK81" i="27" s="1"/>
  <c r="AK68" i="27"/>
  <c r="AK41" i="27"/>
  <c r="V57" i="27"/>
  <c r="V79" i="27" s="1"/>
  <c r="V66" i="27"/>
  <c r="V39" i="27"/>
  <c r="O57" i="27"/>
  <c r="O79" i="27" s="1"/>
  <c r="O39" i="27"/>
  <c r="O66" i="27"/>
  <c r="J69" i="27"/>
  <c r="J60" i="27"/>
  <c r="J82" i="27" s="1"/>
  <c r="J42" i="27"/>
  <c r="D92" i="27"/>
  <c r="Z68" i="27"/>
  <c r="Z59" i="27"/>
  <c r="Z81" i="27" s="1"/>
  <c r="Z41" i="27"/>
  <c r="AI152" i="27"/>
  <c r="AI153" i="27"/>
  <c r="AI154" i="27"/>
  <c r="AI155" i="27"/>
  <c r="H59" i="27"/>
  <c r="H81" i="27" s="1"/>
  <c r="H41" i="27"/>
  <c r="H68" i="27"/>
  <c r="AF68" i="27"/>
  <c r="AF59" i="27"/>
  <c r="AF81" i="27" s="1"/>
  <c r="AF41" i="27"/>
  <c r="AH155" i="27"/>
  <c r="AH154" i="27"/>
  <c r="AH153" i="27"/>
  <c r="AH152" i="27"/>
  <c r="M153" i="27"/>
  <c r="M155" i="27"/>
  <c r="M152" i="27"/>
  <c r="M154" i="27"/>
  <c r="H69" i="27"/>
  <c r="H42" i="27"/>
  <c r="H60" i="27"/>
  <c r="H82" i="27" s="1"/>
  <c r="P39" i="27"/>
  <c r="P66" i="27"/>
  <c r="P57" i="27"/>
  <c r="P79" i="27" s="1"/>
  <c r="W154" i="27"/>
  <c r="W152" i="27"/>
  <c r="W155" i="27"/>
  <c r="W153" i="27"/>
  <c r="M69" i="27"/>
  <c r="M42" i="27"/>
  <c r="M60" i="27"/>
  <c r="M82" i="27" s="1"/>
  <c r="K58" i="27"/>
  <c r="K80" i="27" s="1"/>
  <c r="K40" i="27"/>
  <c r="K67" i="27"/>
  <c r="AJ152" i="27"/>
  <c r="AJ153" i="27"/>
  <c r="AJ155" i="27"/>
  <c r="AJ154" i="27"/>
  <c r="D42" i="27"/>
  <c r="D60" i="27"/>
  <c r="D82" i="27" s="1"/>
  <c r="D69" i="27"/>
  <c r="R67" i="27"/>
  <c r="R58" i="27"/>
  <c r="R80" i="27" s="1"/>
  <c r="R40" i="27"/>
  <c r="AA42" i="27"/>
  <c r="AA60" i="27"/>
  <c r="AA82" i="27" s="1"/>
  <c r="AA69" i="27"/>
  <c r="D40" i="27"/>
  <c r="D58" i="27"/>
  <c r="D80" i="27" s="1"/>
  <c r="D67" i="27"/>
  <c r="Y40" i="27"/>
  <c r="Y67" i="27"/>
  <c r="Y58" i="27"/>
  <c r="Y80" i="27" s="1"/>
  <c r="AJ39" i="27"/>
  <c r="AJ57" i="27"/>
  <c r="AJ79" i="27" s="1"/>
  <c r="AJ66" i="27"/>
  <c r="S67" i="27"/>
  <c r="S40" i="27"/>
  <c r="S58" i="27"/>
  <c r="S80" i="27" s="1"/>
  <c r="H155" i="27"/>
  <c r="H153" i="27"/>
  <c r="H152" i="27"/>
  <c r="H154" i="27"/>
  <c r="L69" i="27"/>
  <c r="L60" i="27"/>
  <c r="L82" i="27" s="1"/>
  <c r="L42" i="27"/>
  <c r="L40" i="27"/>
  <c r="L67" i="27"/>
  <c r="L58" i="27"/>
  <c r="L80" i="27" s="1"/>
  <c r="G60" i="27"/>
  <c r="G82" i="27" s="1"/>
  <c r="G69" i="27"/>
  <c r="G42" i="27"/>
  <c r="AF153" i="27"/>
  <c r="AF155" i="27"/>
  <c r="AF154" i="27"/>
  <c r="AF152" i="27"/>
  <c r="P42" i="27"/>
  <c r="P60" i="27"/>
  <c r="P82" i="27" s="1"/>
  <c r="P69" i="27"/>
  <c r="J154" i="27"/>
  <c r="J152" i="27"/>
  <c r="J155" i="27"/>
  <c r="J153" i="27"/>
  <c r="AF69" i="27"/>
  <c r="AF60" i="27"/>
  <c r="AF82" i="27" s="1"/>
  <c r="AF42" i="27"/>
  <c r="J58" i="27"/>
  <c r="J80" i="27" s="1"/>
  <c r="J67" i="27"/>
  <c r="J40" i="27"/>
  <c r="I42" i="27"/>
  <c r="I69" i="27"/>
  <c r="I60" i="27"/>
  <c r="I82" i="27" s="1"/>
  <c r="Q39" i="27"/>
  <c r="Q57" i="27"/>
  <c r="Q79" i="27" s="1"/>
  <c r="Q66" i="27"/>
  <c r="AB153" i="27"/>
  <c r="AB152" i="27"/>
  <c r="AB154" i="27"/>
  <c r="AB155" i="27"/>
  <c r="AH93" i="27"/>
  <c r="M93" i="27"/>
  <c r="U152" i="27"/>
  <c r="U153" i="27"/>
  <c r="U154" i="27"/>
  <c r="U155" i="27"/>
  <c r="AG59" i="27"/>
  <c r="AG81" i="27" s="1"/>
  <c r="AG41" i="27"/>
  <c r="AG68" i="27"/>
  <c r="AD57" i="27"/>
  <c r="AD79" i="27" s="1"/>
  <c r="AD39" i="27"/>
  <c r="AD66" i="27"/>
  <c r="AG66" i="27"/>
  <c r="AG57" i="27"/>
  <c r="AG79" i="27" s="1"/>
  <c r="AG39" i="27"/>
  <c r="AE67" i="27"/>
  <c r="AE40" i="27"/>
  <c r="AE58" i="27"/>
  <c r="AE80" i="27" s="1"/>
  <c r="AJ41" i="27"/>
  <c r="AJ59" i="27"/>
  <c r="AJ81" i="27" s="1"/>
  <c r="AJ68" i="27"/>
  <c r="T93" i="27"/>
  <c r="H93" i="27"/>
  <c r="T39" i="27"/>
  <c r="T88" i="27" s="1"/>
  <c r="T66" i="27"/>
  <c r="T57" i="27"/>
  <c r="T79" i="27" s="1"/>
  <c r="W39" i="27"/>
  <c r="W66" i="27"/>
  <c r="W57" i="27"/>
  <c r="W79" i="27" s="1"/>
  <c r="Q41" i="27"/>
  <c r="Q68" i="27"/>
  <c r="Q59" i="27"/>
  <c r="Q81" i="27" s="1"/>
  <c r="S92" i="27"/>
  <c r="S93" i="27"/>
  <c r="F57" i="27"/>
  <c r="F79" i="27" s="1"/>
  <c r="F66" i="27"/>
  <c r="F39" i="27"/>
  <c r="G153" i="27"/>
  <c r="G154" i="27"/>
  <c r="G152" i="27"/>
  <c r="G155" i="27"/>
  <c r="R59" i="27"/>
  <c r="R81" i="27" s="1"/>
  <c r="R41" i="27"/>
  <c r="R68" i="27"/>
  <c r="R92" i="27"/>
  <c r="R152" i="27"/>
  <c r="R153" i="27"/>
  <c r="R154" i="27"/>
  <c r="R155" i="27"/>
  <c r="AC92" i="27"/>
  <c r="AC60" i="27"/>
  <c r="AC82" i="27" s="1"/>
  <c r="AC42" i="27"/>
  <c r="AC69" i="27"/>
  <c r="AH60" i="27"/>
  <c r="AH82" i="27" s="1"/>
  <c r="AH69" i="27"/>
  <c r="AH42" i="27"/>
  <c r="U93" i="27"/>
  <c r="V42" i="27"/>
  <c r="V60" i="27"/>
  <c r="V82" i="27" s="1"/>
  <c r="V69" i="27"/>
  <c r="N60" i="27"/>
  <c r="N82" i="27" s="1"/>
  <c r="N42" i="27"/>
  <c r="N69" i="27"/>
  <c r="AA58" i="27"/>
  <c r="AA80" i="27" s="1"/>
  <c r="AA67" i="27"/>
  <c r="AA40" i="27"/>
  <c r="AB60" i="27"/>
  <c r="AB82" i="27" s="1"/>
  <c r="AB69" i="27"/>
  <c r="AB42" i="27"/>
  <c r="T152" i="27"/>
  <c r="T153" i="27"/>
  <c r="T154" i="27"/>
  <c r="T155" i="27"/>
  <c r="P92" i="27"/>
  <c r="AA152" i="27"/>
  <c r="AA154" i="27"/>
  <c r="AA155" i="27"/>
  <c r="AA153" i="27"/>
  <c r="U67" i="27"/>
  <c r="U58" i="27"/>
  <c r="U80" i="27" s="1"/>
  <c r="U40" i="27"/>
  <c r="K92" i="27"/>
  <c r="AH92" i="27"/>
  <c r="G57" i="27"/>
  <c r="G79" i="27" s="1"/>
  <c r="G66" i="27"/>
  <c r="G39" i="27"/>
  <c r="U57" i="27"/>
  <c r="U79" i="27" s="1"/>
  <c r="U66" i="27"/>
  <c r="U39" i="27"/>
  <c r="O40" i="27"/>
  <c r="O67" i="27"/>
  <c r="O58" i="27"/>
  <c r="O80" i="27" s="1"/>
  <c r="AD40" i="27"/>
  <c r="AD58" i="27"/>
  <c r="AD80" i="27" s="1"/>
  <c r="AD67" i="27"/>
  <c r="M68" i="27"/>
  <c r="M41" i="27"/>
  <c r="M59" i="27"/>
  <c r="M81" i="27" s="1"/>
  <c r="AF57" i="27"/>
  <c r="AF79" i="27" s="1"/>
  <c r="AF66" i="27"/>
  <c r="AF39" i="27"/>
  <c r="AD92" i="27"/>
  <c r="K41" i="27"/>
  <c r="K68" i="27"/>
  <c r="K59" i="27"/>
  <c r="K81" i="27" s="1"/>
  <c r="Z66" i="27"/>
  <c r="Z39" i="27"/>
  <c r="Z57" i="27"/>
  <c r="Z79" i="27" s="1"/>
  <c r="AB41" i="27"/>
  <c r="AB68" i="27"/>
  <c r="AB59" i="27"/>
  <c r="AB81" i="27" s="1"/>
  <c r="N57" i="27"/>
  <c r="N79" i="27" s="1"/>
  <c r="N66" i="27"/>
  <c r="N39" i="27"/>
  <c r="AI66" i="27"/>
  <c r="AI39" i="27"/>
  <c r="AI57" i="27"/>
  <c r="AI79" i="27" s="1"/>
  <c r="O69" i="27"/>
  <c r="O42" i="27"/>
  <c r="O60" i="27"/>
  <c r="O82" i="27" s="1"/>
  <c r="D152" i="27"/>
  <c r="D154" i="27"/>
  <c r="D153" i="27"/>
  <c r="D155" i="27"/>
  <c r="AK92" i="27"/>
  <c r="AD59" i="27"/>
  <c r="AD81" i="27" s="1"/>
  <c r="AD68" i="27"/>
  <c r="AD41" i="27"/>
  <c r="P40" i="27"/>
  <c r="P67" i="27"/>
  <c r="P58" i="27"/>
  <c r="P80" i="27" s="1"/>
  <c r="K153" i="27"/>
  <c r="K152" i="27"/>
  <c r="K155" i="27"/>
  <c r="K154" i="27"/>
  <c r="E67" i="27"/>
  <c r="E40" i="27"/>
  <c r="C67" i="27"/>
  <c r="C89" i="27" s="1"/>
  <c r="E58" i="27"/>
  <c r="E80" i="27" s="1"/>
  <c r="C58" i="27"/>
  <c r="C80" i="27" s="1"/>
  <c r="O93" i="27"/>
  <c r="S69" i="27"/>
  <c r="S60" i="27"/>
  <c r="S82" i="27" s="1"/>
  <c r="S42" i="27"/>
  <c r="I153" i="27"/>
  <c r="I155" i="27"/>
  <c r="I152" i="27"/>
  <c r="I154" i="27"/>
  <c r="AK93" i="27"/>
  <c r="T40" i="27"/>
  <c r="T67" i="27"/>
  <c r="T58" i="27"/>
  <c r="T80" i="27" s="1"/>
  <c r="AG60" i="27"/>
  <c r="AG82" i="27" s="1"/>
  <c r="AG69" i="27"/>
  <c r="AG42" i="27"/>
  <c r="X69" i="27"/>
  <c r="X60" i="27"/>
  <c r="X82" i="27" s="1"/>
  <c r="X42" i="27"/>
  <c r="Z40" i="27"/>
  <c r="Z67" i="27"/>
  <c r="Z58" i="27"/>
  <c r="Z80" i="27" s="1"/>
  <c r="S153" i="27"/>
  <c r="S155" i="27"/>
  <c r="S154" i="27"/>
  <c r="S152" i="27"/>
  <c r="N93" i="27"/>
  <c r="AK69" i="27"/>
  <c r="AK42" i="27"/>
  <c r="AK60" i="27"/>
  <c r="AK82" i="27" s="1"/>
  <c r="AG40" i="27"/>
  <c r="AG58" i="27"/>
  <c r="AG80" i="27" s="1"/>
  <c r="AG67" i="27"/>
  <c r="AC57" i="27"/>
  <c r="AC79" i="27" s="1"/>
  <c r="AC66" i="27"/>
  <c r="AC39" i="27"/>
  <c r="P154" i="27"/>
  <c r="P155" i="27"/>
  <c r="P153" i="27"/>
  <c r="P152" i="27"/>
  <c r="R66" i="27"/>
  <c r="R39" i="27"/>
  <c r="R57" i="27"/>
  <c r="R79" i="27" s="1"/>
  <c r="O59" i="27"/>
  <c r="O81" i="27" s="1"/>
  <c r="O41" i="27"/>
  <c r="O68" i="27"/>
  <c r="AH59" i="27"/>
  <c r="AH81" i="27" s="1"/>
  <c r="AH68" i="27"/>
  <c r="AH41" i="27"/>
  <c r="I40" i="27"/>
  <c r="I67" i="27"/>
  <c r="I58" i="27"/>
  <c r="I80" i="27" s="1"/>
  <c r="G58" i="27"/>
  <c r="G80" i="27" s="1"/>
  <c r="G40" i="27"/>
  <c r="G67" i="27"/>
  <c r="Y154" i="27"/>
  <c r="Y152" i="27"/>
  <c r="Y153" i="27"/>
  <c r="Y155" i="27"/>
  <c r="F58" i="27"/>
  <c r="F80" i="27" s="1"/>
  <c r="F67" i="27"/>
  <c r="F40" i="27"/>
  <c r="AB67" i="27"/>
  <c r="AB40" i="27"/>
  <c r="AB58" i="27"/>
  <c r="AB80" i="27" s="1"/>
  <c r="U69" i="27"/>
  <c r="U42" i="27"/>
  <c r="U60" i="27"/>
  <c r="U82" i="27" s="1"/>
  <c r="M39" i="27"/>
  <c r="M66" i="27"/>
  <c r="M57" i="27"/>
  <c r="M79" i="27" s="1"/>
  <c r="W58" i="27"/>
  <c r="W80" i="27" s="1"/>
  <c r="W40" i="27"/>
  <c r="W67" i="27"/>
  <c r="J59" i="27"/>
  <c r="J81" i="27" s="1"/>
  <c r="J41" i="27"/>
  <c r="J68" i="27"/>
  <c r="AH39" i="27"/>
  <c r="AH57" i="27"/>
  <c r="AH79" i="27" s="1"/>
  <c r="AH66" i="27"/>
  <c r="O155" i="27"/>
  <c r="O152" i="27"/>
  <c r="O154" i="27"/>
  <c r="O153" i="27"/>
  <c r="Q67" i="27"/>
  <c r="Q58" i="27"/>
  <c r="Q80" i="27" s="1"/>
  <c r="Q40" i="27"/>
  <c r="AC58" i="27"/>
  <c r="AC80" i="27" s="1"/>
  <c r="AC40" i="27"/>
  <c r="AC89" i="27" s="1"/>
  <c r="AC67" i="27"/>
  <c r="F42" i="27"/>
  <c r="F60" i="27"/>
  <c r="F82" i="27" s="1"/>
  <c r="F69" i="27"/>
  <c r="AK153" i="27"/>
  <c r="AK154" i="27"/>
  <c r="AK155" i="27"/>
  <c r="AK152" i="27"/>
  <c r="N154" i="27"/>
  <c r="N153" i="27"/>
  <c r="N155" i="27"/>
  <c r="N152" i="27"/>
  <c r="K60" i="27"/>
  <c r="K82" i="27" s="1"/>
  <c r="K69" i="27"/>
  <c r="K42" i="27"/>
  <c r="U59" i="27"/>
  <c r="U81" i="27" s="1"/>
  <c r="U41" i="27"/>
  <c r="U68" i="27"/>
  <c r="AE57" i="27"/>
  <c r="AE79" i="27" s="1"/>
  <c r="AE39" i="27"/>
  <c r="AE66" i="27"/>
  <c r="AC88" i="27" l="1"/>
  <c r="W89" i="27"/>
  <c r="O90" i="27"/>
  <c r="AC91" i="27"/>
  <c r="M88" i="27"/>
  <c r="AE88" i="27"/>
  <c r="N88" i="27"/>
  <c r="L89" i="27"/>
  <c r="A88" i="27"/>
  <c r="AA89" i="27"/>
  <c r="O91" i="27"/>
  <c r="AG88" i="27"/>
  <c r="L91" i="27"/>
  <c r="AF90" i="27"/>
  <c r="E88" i="27"/>
  <c r="AF91" i="27"/>
  <c r="X90" i="27"/>
  <c r="Z89" i="27"/>
  <c r="K90" i="27"/>
  <c r="I91" i="27"/>
  <c r="I90" i="27"/>
  <c r="K91" i="27"/>
  <c r="AB89" i="27"/>
  <c r="Z88" i="27"/>
  <c r="AG91" i="27"/>
  <c r="L88" i="27"/>
  <c r="J90" i="27"/>
  <c r="S90" i="27"/>
  <c r="A91" i="27"/>
  <c r="R90" i="27"/>
  <c r="W88" i="27"/>
  <c r="AJ90" i="27"/>
  <c r="AD88" i="27"/>
  <c r="P88" i="27"/>
  <c r="H90" i="27"/>
  <c r="K88" i="27"/>
  <c r="AA90" i="27"/>
  <c r="Z91" i="27"/>
  <c r="G90" i="27"/>
  <c r="Q91" i="27"/>
  <c r="X89" i="27"/>
  <c r="Y90" i="27"/>
  <c r="AD91" i="27"/>
  <c r="AA88" i="27"/>
  <c r="AJ89" i="27"/>
  <c r="A90" i="27"/>
  <c r="AK88" i="27"/>
  <c r="AJ88" i="27"/>
  <c r="Y91" i="27"/>
  <c r="S91" i="27"/>
  <c r="M91" i="27"/>
  <c r="V88" i="27"/>
  <c r="AJ91" i="27"/>
  <c r="J88" i="27"/>
  <c r="S89" i="27"/>
  <c r="M89" i="27"/>
  <c r="AC90" i="27"/>
  <c r="U90" i="27"/>
  <c r="I89" i="27"/>
  <c r="AB90" i="27"/>
  <c r="G91" i="27"/>
  <c r="X88" i="27"/>
  <c r="W90" i="27"/>
  <c r="AI90" i="27"/>
  <c r="V89" i="27"/>
  <c r="AE90" i="27"/>
  <c r="AG90" i="27"/>
  <c r="Y89" i="27"/>
  <c r="D88" i="27"/>
  <c r="AC59" i="9"/>
  <c r="AC99" i="27"/>
  <c r="Q89" i="27"/>
  <c r="AH50" i="9"/>
  <c r="AH98" i="27"/>
  <c r="M98" i="27"/>
  <c r="M50" i="9"/>
  <c r="AH100" i="27"/>
  <c r="AH68" i="9"/>
  <c r="AG89" i="27"/>
  <c r="A89" i="27"/>
  <c r="M68" i="9"/>
  <c r="M100" i="27"/>
  <c r="O89" i="27"/>
  <c r="V91" i="27"/>
  <c r="R68" i="9"/>
  <c r="R100" i="27"/>
  <c r="T50" i="9"/>
  <c r="T98" i="27"/>
  <c r="AE99" i="27"/>
  <c r="AE59" i="9"/>
  <c r="AD50" i="9"/>
  <c r="AD98" i="27"/>
  <c r="Q88" i="27"/>
  <c r="AF77" i="9"/>
  <c r="AF101" i="27"/>
  <c r="P91" i="27"/>
  <c r="L99" i="27"/>
  <c r="L59" i="9"/>
  <c r="Y99" i="27"/>
  <c r="Y59" i="9"/>
  <c r="AA91" i="27"/>
  <c r="H101" i="27"/>
  <c r="H77" i="9"/>
  <c r="H68" i="9"/>
  <c r="H100" i="27"/>
  <c r="Y77" i="9"/>
  <c r="Y101" i="27"/>
  <c r="E77" i="9"/>
  <c r="E101" i="27"/>
  <c r="AE91" i="27"/>
  <c r="AA100" i="27"/>
  <c r="AA68" i="9"/>
  <c r="R91" i="27"/>
  <c r="W59" i="9"/>
  <c r="W99" i="27"/>
  <c r="K77" i="9"/>
  <c r="K101" i="27"/>
  <c r="Q99" i="27"/>
  <c r="Q59" i="9"/>
  <c r="AH88" i="27"/>
  <c r="F89" i="27"/>
  <c r="G89" i="27"/>
  <c r="AK101" i="27"/>
  <c r="AK77" i="9"/>
  <c r="Z59" i="9"/>
  <c r="Z99" i="27"/>
  <c r="AG101" i="27"/>
  <c r="AG77" i="9"/>
  <c r="E89" i="27"/>
  <c r="P89" i="27"/>
  <c r="K68" i="9"/>
  <c r="K100" i="27"/>
  <c r="M90" i="27"/>
  <c r="U88" i="27"/>
  <c r="U89" i="27"/>
  <c r="AE89" i="27"/>
  <c r="I101" i="27"/>
  <c r="I77" i="9"/>
  <c r="R89" i="27"/>
  <c r="H91" i="27"/>
  <c r="J91" i="27"/>
  <c r="V98" i="27"/>
  <c r="V50" i="9"/>
  <c r="L90" i="27"/>
  <c r="X50" i="9"/>
  <c r="X98" i="27"/>
  <c r="P68" i="9"/>
  <c r="P100" i="27"/>
  <c r="AB88" i="27"/>
  <c r="E91" i="27"/>
  <c r="Q77" i="9"/>
  <c r="Q101" i="27"/>
  <c r="X99" i="27"/>
  <c r="X59" i="9"/>
  <c r="S88" i="27"/>
  <c r="I88" i="27"/>
  <c r="AF89" i="27"/>
  <c r="H99" i="27"/>
  <c r="H59" i="9"/>
  <c r="AA98" i="27"/>
  <c r="AA50" i="9"/>
  <c r="G59" i="9"/>
  <c r="G99" i="27"/>
  <c r="AK91" i="27"/>
  <c r="T99" i="27"/>
  <c r="T59" i="9"/>
  <c r="AD90" i="27"/>
  <c r="O101" i="27"/>
  <c r="O77" i="9"/>
  <c r="N50" i="9"/>
  <c r="N98" i="27"/>
  <c r="U99" i="27"/>
  <c r="U59" i="9"/>
  <c r="AA59" i="9"/>
  <c r="AA99" i="27"/>
  <c r="AH91" i="27"/>
  <c r="Q68" i="9"/>
  <c r="Q100" i="27"/>
  <c r="S99" i="27"/>
  <c r="S59" i="9"/>
  <c r="R59" i="9"/>
  <c r="R99" i="27"/>
  <c r="J77" i="9"/>
  <c r="J101" i="27"/>
  <c r="AK90" i="27"/>
  <c r="L68" i="9"/>
  <c r="L100" i="27"/>
  <c r="M99" i="27"/>
  <c r="M59" i="9"/>
  <c r="P90" i="27"/>
  <c r="X68" i="9"/>
  <c r="X100" i="27"/>
  <c r="C77" i="9"/>
  <c r="C101" i="27"/>
  <c r="A101" i="27" s="1"/>
  <c r="L98" i="27"/>
  <c r="L50" i="9"/>
  <c r="S50" i="9"/>
  <c r="S98" i="27"/>
  <c r="AD101" i="27"/>
  <c r="AD77" i="9"/>
  <c r="H89" i="27"/>
  <c r="AK99" i="27"/>
  <c r="AK59" i="9"/>
  <c r="V59" i="9"/>
  <c r="V99" i="27"/>
  <c r="F59" i="9"/>
  <c r="F99" i="27"/>
  <c r="O68" i="9"/>
  <c r="O100" i="27"/>
  <c r="S77" i="9"/>
  <c r="S101" i="27"/>
  <c r="AB68" i="9"/>
  <c r="AB100" i="27"/>
  <c r="U50" i="9"/>
  <c r="U98" i="27"/>
  <c r="AG100" i="27"/>
  <c r="AG68" i="9"/>
  <c r="AB50" i="9"/>
  <c r="AB98" i="27"/>
  <c r="D100" i="27"/>
  <c r="D68" i="9"/>
  <c r="AJ99" i="27"/>
  <c r="AJ59" i="9"/>
  <c r="N99" i="27"/>
  <c r="N59" i="9"/>
  <c r="J50" i="9"/>
  <c r="J98" i="27"/>
  <c r="Y100" i="27"/>
  <c r="Y68" i="9"/>
  <c r="N100" i="27"/>
  <c r="N68" i="9"/>
  <c r="D50" i="9"/>
  <c r="D98" i="27"/>
  <c r="AE50" i="9"/>
  <c r="AE98" i="27"/>
  <c r="U77" i="9"/>
  <c r="U101" i="27"/>
  <c r="F91" i="27"/>
  <c r="J68" i="9"/>
  <c r="J100" i="27"/>
  <c r="U91" i="27"/>
  <c r="R50" i="9"/>
  <c r="R98" i="27"/>
  <c r="X91" i="27"/>
  <c r="T89" i="27"/>
  <c r="AD100" i="27"/>
  <c r="AD68" i="9"/>
  <c r="AD59" i="9"/>
  <c r="AD99" i="27"/>
  <c r="G88" i="27"/>
  <c r="N91" i="27"/>
  <c r="AH77" i="9"/>
  <c r="AH101" i="27"/>
  <c r="Q90" i="27"/>
  <c r="AG98" i="27"/>
  <c r="AG50" i="9"/>
  <c r="J89" i="27"/>
  <c r="L101" i="27"/>
  <c r="L77" i="9"/>
  <c r="D99" i="27"/>
  <c r="D59" i="9"/>
  <c r="K89" i="27"/>
  <c r="AF68" i="9"/>
  <c r="AF100" i="27"/>
  <c r="AK68" i="9"/>
  <c r="AK100" i="27"/>
  <c r="W91" i="27"/>
  <c r="S68" i="9"/>
  <c r="S100" i="27"/>
  <c r="AK98" i="27"/>
  <c r="AK50" i="9"/>
  <c r="AC68" i="9"/>
  <c r="AC100" i="27"/>
  <c r="AH99" i="27"/>
  <c r="AH59" i="9"/>
  <c r="AK89" i="27"/>
  <c r="AI99" i="27"/>
  <c r="AI59" i="9"/>
  <c r="I99" i="27"/>
  <c r="I59" i="9"/>
  <c r="R88" i="27"/>
  <c r="AC98" i="27"/>
  <c r="AC50" i="9"/>
  <c r="X101" i="27"/>
  <c r="X77" i="9"/>
  <c r="AI98" i="27"/>
  <c r="AI50" i="9"/>
  <c r="AF88" i="27"/>
  <c r="AD89" i="27"/>
  <c r="AB91" i="27"/>
  <c r="N101" i="27"/>
  <c r="N77" i="9"/>
  <c r="F88" i="27"/>
  <c r="W50" i="9"/>
  <c r="W98" i="27"/>
  <c r="D89" i="27"/>
  <c r="D101" i="27"/>
  <c r="D77" i="9"/>
  <c r="K59" i="9"/>
  <c r="K99" i="27"/>
  <c r="P50" i="9"/>
  <c r="P98" i="27"/>
  <c r="Z90" i="27"/>
  <c r="O88" i="27"/>
  <c r="V90" i="27"/>
  <c r="K98" i="27"/>
  <c r="K50" i="9"/>
  <c r="I68" i="9"/>
  <c r="I100" i="27"/>
  <c r="T101" i="27"/>
  <c r="T77" i="9"/>
  <c r="W101" i="27"/>
  <c r="W77" i="9"/>
  <c r="D90" i="27"/>
  <c r="AJ77" i="9"/>
  <c r="AJ101" i="27"/>
  <c r="Y88" i="27"/>
  <c r="F100" i="27"/>
  <c r="F68" i="9"/>
  <c r="N89" i="27"/>
  <c r="AH89" i="27"/>
  <c r="Z77" i="9"/>
  <c r="Z101" i="27"/>
  <c r="T90" i="27"/>
  <c r="N90" i="27"/>
  <c r="C68" i="9"/>
  <c r="C100" i="27"/>
  <c r="A100" i="27" s="1"/>
  <c r="W68" i="9"/>
  <c r="W100" i="27"/>
  <c r="AI91" i="27"/>
  <c r="H50" i="9"/>
  <c r="H98" i="27"/>
  <c r="F101" i="27"/>
  <c r="F77" i="9"/>
  <c r="U68" i="9"/>
  <c r="U100" i="27"/>
  <c r="AB99" i="27"/>
  <c r="AB59" i="9"/>
  <c r="AH90" i="27"/>
  <c r="C59" i="9"/>
  <c r="C99" i="27"/>
  <c r="A99" i="27" s="1"/>
  <c r="AI88" i="27"/>
  <c r="Z98" i="27"/>
  <c r="Z50" i="9"/>
  <c r="O59" i="9"/>
  <c r="O99" i="27"/>
  <c r="G50" i="9"/>
  <c r="G98" i="27"/>
  <c r="AJ68" i="9"/>
  <c r="AJ100" i="27"/>
  <c r="J99" i="27"/>
  <c r="J59" i="9"/>
  <c r="AJ50" i="9"/>
  <c r="AJ98" i="27"/>
  <c r="D91" i="27"/>
  <c r="M77" i="9"/>
  <c r="M101" i="27"/>
  <c r="Z68" i="9"/>
  <c r="Z100" i="27"/>
  <c r="O50" i="9"/>
  <c r="O98" i="27"/>
  <c r="V68" i="9"/>
  <c r="V100" i="27"/>
  <c r="T91" i="27"/>
  <c r="Y50" i="9"/>
  <c r="Y98" i="27"/>
  <c r="E50" i="9"/>
  <c r="E98" i="27"/>
  <c r="F90" i="27"/>
  <c r="R77" i="9"/>
  <c r="R101" i="27"/>
  <c r="T68" i="9"/>
  <c r="T100" i="27"/>
  <c r="E90" i="27"/>
  <c r="AI101" i="27"/>
  <c r="AI77" i="9"/>
  <c r="AI89" i="27"/>
  <c r="H88" i="27"/>
  <c r="AG99" i="27"/>
  <c r="AG59" i="9"/>
  <c r="E99" i="27"/>
  <c r="E59" i="9"/>
  <c r="P99" i="27"/>
  <c r="P59" i="9"/>
  <c r="AF50" i="9"/>
  <c r="AF98" i="27"/>
  <c r="AB77" i="9"/>
  <c r="AB101" i="27"/>
  <c r="V101" i="27"/>
  <c r="V77" i="9"/>
  <c r="AC101" i="27"/>
  <c r="AC77" i="9"/>
  <c r="F50" i="9"/>
  <c r="F98" i="27"/>
  <c r="Q50" i="9"/>
  <c r="Q98" i="27"/>
  <c r="P101" i="27"/>
  <c r="P77" i="9"/>
  <c r="G101" i="27"/>
  <c r="G77" i="9"/>
  <c r="AA77" i="9"/>
  <c r="AA101" i="27"/>
  <c r="G100" i="27"/>
  <c r="G68" i="9"/>
  <c r="C50" i="9"/>
  <c r="C98" i="27"/>
  <c r="A98" i="27" s="1"/>
  <c r="AE101" i="27"/>
  <c r="AE77" i="9"/>
  <c r="I98" i="27"/>
  <c r="I50" i="9"/>
  <c r="AF59" i="9"/>
  <c r="AF99" i="27"/>
  <c r="AI68" i="9"/>
  <c r="AI100" i="27"/>
  <c r="E100" i="27"/>
  <c r="E68" i="9"/>
  <c r="AE68" i="9"/>
  <c r="AE100" i="27"/>
  <c r="AJ135" i="27" l="1"/>
  <c r="AJ127" i="27"/>
  <c r="AJ128" i="27"/>
  <c r="AJ132" i="27"/>
  <c r="AJ137" i="27"/>
  <c r="AJ130" i="27"/>
  <c r="AJ134" i="27"/>
  <c r="AJ126" i="27"/>
  <c r="AJ136" i="27"/>
  <c r="AJ131" i="27"/>
  <c r="AJ133" i="27"/>
  <c r="AJ105" i="9" s="1"/>
  <c r="AJ129" i="27"/>
  <c r="AI109" i="27"/>
  <c r="AI111" i="27"/>
  <c r="AI115" i="27"/>
  <c r="AI112" i="27"/>
  <c r="AI117" i="27"/>
  <c r="AI108" i="27"/>
  <c r="AI116" i="27"/>
  <c r="AI114" i="27"/>
  <c r="AI87" i="9" s="1"/>
  <c r="AI113" i="27"/>
  <c r="AI110" i="27"/>
  <c r="P144" i="27"/>
  <c r="P141" i="27"/>
  <c r="P147" i="27"/>
  <c r="P143" i="27"/>
  <c r="P146" i="27"/>
  <c r="P139" i="27"/>
  <c r="P148" i="27"/>
  <c r="P114" i="9" s="1"/>
  <c r="P142" i="27"/>
  <c r="P140" i="27"/>
  <c r="P145" i="27"/>
  <c r="V141" i="27"/>
  <c r="V140" i="27"/>
  <c r="V145" i="27"/>
  <c r="V148" i="27"/>
  <c r="V114" i="9" s="1"/>
  <c r="V143" i="27"/>
  <c r="V142" i="27"/>
  <c r="V146" i="27"/>
  <c r="V144" i="27"/>
  <c r="V139" i="27"/>
  <c r="V147" i="27"/>
  <c r="E120" i="27"/>
  <c r="E123" i="27"/>
  <c r="E96" i="9" s="1"/>
  <c r="E124" i="27"/>
  <c r="E119" i="27"/>
  <c r="E121" i="27"/>
  <c r="E122" i="27"/>
  <c r="T137" i="27"/>
  <c r="T131" i="27"/>
  <c r="T135" i="27"/>
  <c r="T136" i="27"/>
  <c r="T133" i="27"/>
  <c r="T105" i="9" s="1"/>
  <c r="T129" i="27"/>
  <c r="T127" i="27"/>
  <c r="T134" i="27"/>
  <c r="T126" i="27"/>
  <c r="T132" i="27"/>
  <c r="T130" i="27"/>
  <c r="T128" i="27"/>
  <c r="M146" i="27"/>
  <c r="M147" i="27"/>
  <c r="M145" i="27"/>
  <c r="M148" i="27"/>
  <c r="M114" i="9" s="1"/>
  <c r="M143" i="27"/>
  <c r="M139" i="27"/>
  <c r="M142" i="27"/>
  <c r="M144" i="27"/>
  <c r="M141" i="27"/>
  <c r="M140" i="27"/>
  <c r="F145" i="27"/>
  <c r="F143" i="27"/>
  <c r="F140" i="27"/>
  <c r="F147" i="27"/>
  <c r="F142" i="27"/>
  <c r="F144" i="27"/>
  <c r="F141" i="27"/>
  <c r="F148" i="27"/>
  <c r="F114" i="9" s="1"/>
  <c r="F146" i="27"/>
  <c r="F139" i="27"/>
  <c r="I132" i="27"/>
  <c r="I134" i="27"/>
  <c r="I135" i="27"/>
  <c r="I127" i="27"/>
  <c r="I130" i="27"/>
  <c r="I136" i="27"/>
  <c r="I126" i="27"/>
  <c r="I129" i="27"/>
  <c r="I131" i="27"/>
  <c r="I133" i="27"/>
  <c r="I105" i="9" s="1"/>
  <c r="I128" i="27"/>
  <c r="I137" i="27"/>
  <c r="AI121" i="27"/>
  <c r="AI120" i="27"/>
  <c r="AI119" i="27"/>
  <c r="AI122" i="27"/>
  <c r="AI123" i="27"/>
  <c r="AI96" i="9" s="1"/>
  <c r="AI124" i="27"/>
  <c r="S135" i="27"/>
  <c r="S133" i="27"/>
  <c r="S105" i="9" s="1"/>
  <c r="S134" i="27"/>
  <c r="S126" i="27"/>
  <c r="S130" i="27"/>
  <c r="S128" i="27"/>
  <c r="S131" i="27"/>
  <c r="S132" i="27"/>
  <c r="S137" i="27"/>
  <c r="S129" i="27"/>
  <c r="S136" i="27"/>
  <c r="S127" i="27"/>
  <c r="AH147" i="27"/>
  <c r="AH143" i="27"/>
  <c r="AH148" i="27"/>
  <c r="AH114" i="9" s="1"/>
  <c r="AH145" i="27"/>
  <c r="AH140" i="27"/>
  <c r="AH141" i="27"/>
  <c r="AH139" i="27"/>
  <c r="AH142" i="27"/>
  <c r="AH144" i="27"/>
  <c r="AH146" i="27"/>
  <c r="U144" i="27"/>
  <c r="U143" i="27"/>
  <c r="U141" i="27"/>
  <c r="U148" i="27"/>
  <c r="U114" i="9" s="1"/>
  <c r="U146" i="27"/>
  <c r="U142" i="27"/>
  <c r="U145" i="27"/>
  <c r="U139" i="27"/>
  <c r="U140" i="27"/>
  <c r="U147" i="27"/>
  <c r="AB126" i="27"/>
  <c r="AB127" i="27"/>
  <c r="AB128" i="27"/>
  <c r="AB133" i="27"/>
  <c r="AB105" i="9" s="1"/>
  <c r="AB130" i="27"/>
  <c r="AB135" i="27"/>
  <c r="AB137" i="27"/>
  <c r="AB136" i="27"/>
  <c r="AB132" i="27"/>
  <c r="AB134" i="27"/>
  <c r="AB131" i="27"/>
  <c r="AB129" i="27"/>
  <c r="V122" i="27"/>
  <c r="V120" i="27"/>
  <c r="V124" i="27"/>
  <c r="V121" i="27"/>
  <c r="V123" i="27"/>
  <c r="V96" i="9" s="1"/>
  <c r="V119" i="27"/>
  <c r="T123" i="27"/>
  <c r="T96" i="9" s="1"/>
  <c r="T119" i="27"/>
  <c r="T121" i="27"/>
  <c r="T120" i="27"/>
  <c r="T122" i="27"/>
  <c r="T124" i="27"/>
  <c r="K142" i="27"/>
  <c r="K141" i="27"/>
  <c r="K147" i="27"/>
  <c r="K143" i="27"/>
  <c r="K139" i="27"/>
  <c r="K140" i="27"/>
  <c r="K148" i="27"/>
  <c r="K114" i="9" s="1"/>
  <c r="K144" i="27"/>
  <c r="K146" i="27"/>
  <c r="K145" i="27"/>
  <c r="E139" i="27"/>
  <c r="E144" i="27"/>
  <c r="E140" i="27"/>
  <c r="E147" i="27"/>
  <c r="E141" i="27"/>
  <c r="E145" i="27"/>
  <c r="E146" i="27"/>
  <c r="E143" i="27"/>
  <c r="E142" i="27"/>
  <c r="E148" i="27"/>
  <c r="E114" i="9" s="1"/>
  <c r="AH133" i="27"/>
  <c r="AH105" i="9" s="1"/>
  <c r="AH135" i="27"/>
  <c r="AH130" i="27"/>
  <c r="AH134" i="27"/>
  <c r="AH128" i="27"/>
  <c r="AH129" i="27"/>
  <c r="AH132" i="27"/>
  <c r="AH127" i="27"/>
  <c r="AH136" i="27"/>
  <c r="AH137" i="27"/>
  <c r="AH131" i="27"/>
  <c r="AH126" i="27"/>
  <c r="P114" i="27"/>
  <c r="P87" i="9" s="1"/>
  <c r="P111" i="27"/>
  <c r="P116" i="27"/>
  <c r="P113" i="27"/>
  <c r="P115" i="27"/>
  <c r="P117" i="27"/>
  <c r="P110" i="27"/>
  <c r="P112" i="27"/>
  <c r="P109" i="27"/>
  <c r="P108" i="27"/>
  <c r="AF121" i="27"/>
  <c r="AF120" i="27"/>
  <c r="AF122" i="27"/>
  <c r="AF124" i="27"/>
  <c r="AF119" i="27"/>
  <c r="AF123" i="27"/>
  <c r="AF96" i="9" s="1"/>
  <c r="Q115" i="27"/>
  <c r="Q112" i="27"/>
  <c r="Q110" i="27"/>
  <c r="Q113" i="27"/>
  <c r="Q117" i="27"/>
  <c r="Q116" i="27"/>
  <c r="Q108" i="27"/>
  <c r="Q109" i="27"/>
  <c r="Q114" i="27"/>
  <c r="Q87" i="9" s="1"/>
  <c r="Q111" i="27"/>
  <c r="AB148" i="27"/>
  <c r="AB114" i="9" s="1"/>
  <c r="AB146" i="27"/>
  <c r="AB147" i="27"/>
  <c r="AB140" i="27"/>
  <c r="AB141" i="27"/>
  <c r="AB143" i="27"/>
  <c r="AB144" i="27"/>
  <c r="AB145" i="27"/>
  <c r="AB142" i="27"/>
  <c r="AB139" i="27"/>
  <c r="G110" i="27"/>
  <c r="G115" i="27"/>
  <c r="G108" i="27"/>
  <c r="G116" i="27"/>
  <c r="G111" i="27"/>
  <c r="G114" i="27"/>
  <c r="G87" i="9" s="1"/>
  <c r="G109" i="27"/>
  <c r="G112" i="27"/>
  <c r="G117" i="27"/>
  <c r="G113" i="27"/>
  <c r="H117" i="27"/>
  <c r="H113" i="27"/>
  <c r="H108" i="27"/>
  <c r="H111" i="27"/>
  <c r="H109" i="27"/>
  <c r="H116" i="27"/>
  <c r="H110" i="27"/>
  <c r="H114" i="27"/>
  <c r="H87" i="9" s="1"/>
  <c r="H115" i="27"/>
  <c r="H112" i="27"/>
  <c r="AJ148" i="27"/>
  <c r="AJ114" i="9" s="1"/>
  <c r="AJ147" i="27"/>
  <c r="AJ142" i="27"/>
  <c r="AJ145" i="27"/>
  <c r="AJ144" i="27"/>
  <c r="AJ146" i="27"/>
  <c r="AJ143" i="27"/>
  <c r="AJ140" i="27"/>
  <c r="AJ139" i="27"/>
  <c r="AJ141" i="27"/>
  <c r="K120" i="27"/>
  <c r="K119" i="27"/>
  <c r="K122" i="27"/>
  <c r="K123" i="27"/>
  <c r="K96" i="9" s="1"/>
  <c r="K124" i="27"/>
  <c r="K121" i="27"/>
  <c r="X144" i="27"/>
  <c r="X140" i="27"/>
  <c r="X142" i="27"/>
  <c r="X141" i="27"/>
  <c r="X139" i="27"/>
  <c r="X143" i="27"/>
  <c r="X146" i="27"/>
  <c r="X147" i="27"/>
  <c r="X148" i="27"/>
  <c r="X114" i="9" s="1"/>
  <c r="X145" i="27"/>
  <c r="D123" i="27"/>
  <c r="D96" i="9" s="1"/>
  <c r="D120" i="27"/>
  <c r="D122" i="27"/>
  <c r="D121" i="27"/>
  <c r="D119" i="27"/>
  <c r="D124" i="27"/>
  <c r="Y135" i="27"/>
  <c r="Y129" i="27"/>
  <c r="Y127" i="27"/>
  <c r="Y136" i="27"/>
  <c r="Y137" i="27"/>
  <c r="Y134" i="27"/>
  <c r="Y131" i="27"/>
  <c r="Y128" i="27"/>
  <c r="Y126" i="27"/>
  <c r="Y130" i="27"/>
  <c r="Y132" i="27"/>
  <c r="Y133" i="27"/>
  <c r="Y105" i="9" s="1"/>
  <c r="D136" i="27"/>
  <c r="D131" i="27"/>
  <c r="D137" i="27"/>
  <c r="D135" i="27"/>
  <c r="D130" i="27"/>
  <c r="D128" i="27"/>
  <c r="D134" i="27"/>
  <c r="D133" i="27"/>
  <c r="D105" i="9" s="1"/>
  <c r="D126" i="27"/>
  <c r="D132" i="27"/>
  <c r="D127" i="27"/>
  <c r="D129" i="27"/>
  <c r="M124" i="27"/>
  <c r="M120" i="27"/>
  <c r="M119" i="27"/>
  <c r="M122" i="27"/>
  <c r="M121" i="27"/>
  <c r="M123" i="27"/>
  <c r="M96" i="9" s="1"/>
  <c r="U119" i="27"/>
  <c r="U123" i="27"/>
  <c r="U96" i="9" s="1"/>
  <c r="U124" i="27"/>
  <c r="U122" i="27"/>
  <c r="U120" i="27"/>
  <c r="U121" i="27"/>
  <c r="P127" i="27"/>
  <c r="P137" i="27"/>
  <c r="P130" i="27"/>
  <c r="P126" i="27"/>
  <c r="P136" i="27"/>
  <c r="P129" i="27"/>
  <c r="P131" i="27"/>
  <c r="P133" i="27"/>
  <c r="P105" i="9" s="1"/>
  <c r="P132" i="27"/>
  <c r="P134" i="27"/>
  <c r="P135" i="27"/>
  <c r="P128" i="27"/>
  <c r="K130" i="27"/>
  <c r="K131" i="27"/>
  <c r="K127" i="27"/>
  <c r="K133" i="27"/>
  <c r="K105" i="9" s="1"/>
  <c r="K132" i="27"/>
  <c r="K137" i="27"/>
  <c r="K129" i="27"/>
  <c r="K128" i="27"/>
  <c r="K126" i="27"/>
  <c r="K134" i="27"/>
  <c r="K136" i="27"/>
  <c r="K135" i="27"/>
  <c r="AD113" i="27"/>
  <c r="AD116" i="27"/>
  <c r="AD110" i="27"/>
  <c r="AD109" i="27"/>
  <c r="AD111" i="27"/>
  <c r="AD114" i="27"/>
  <c r="AD87" i="9" s="1"/>
  <c r="AD117" i="27"/>
  <c r="AD115" i="27"/>
  <c r="AD112" i="27"/>
  <c r="AD108" i="27"/>
  <c r="Y110" i="27"/>
  <c r="Y111" i="27"/>
  <c r="Y115" i="27"/>
  <c r="Y108" i="27"/>
  <c r="Y117" i="27"/>
  <c r="Y116" i="27"/>
  <c r="Y113" i="27"/>
  <c r="Y109" i="27"/>
  <c r="Y112" i="27"/>
  <c r="Y114" i="27"/>
  <c r="Y87" i="9" s="1"/>
  <c r="F134" i="27"/>
  <c r="F133" i="27"/>
  <c r="F105" i="9" s="1"/>
  <c r="F136" i="27"/>
  <c r="F128" i="27"/>
  <c r="F127" i="27"/>
  <c r="F130" i="27"/>
  <c r="F132" i="27"/>
  <c r="F135" i="27"/>
  <c r="F137" i="27"/>
  <c r="F131" i="27"/>
  <c r="F126" i="27"/>
  <c r="F129" i="27"/>
  <c r="G131" i="27"/>
  <c r="G133" i="27"/>
  <c r="G105" i="9" s="1"/>
  <c r="G126" i="27"/>
  <c r="G134" i="27"/>
  <c r="G132" i="27"/>
  <c r="G127" i="27"/>
  <c r="G135" i="27"/>
  <c r="G129" i="27"/>
  <c r="G136" i="27"/>
  <c r="G128" i="27"/>
  <c r="G137" i="27"/>
  <c r="G130" i="27"/>
  <c r="AG124" i="27"/>
  <c r="AG122" i="27"/>
  <c r="AG120" i="27"/>
  <c r="AG123" i="27"/>
  <c r="AG96" i="9" s="1"/>
  <c r="AG121" i="27"/>
  <c r="AG119" i="27"/>
  <c r="R148" i="27"/>
  <c r="R114" i="9" s="1"/>
  <c r="R142" i="27"/>
  <c r="R139" i="27"/>
  <c r="R144" i="27"/>
  <c r="R146" i="27"/>
  <c r="R145" i="27"/>
  <c r="R140" i="27"/>
  <c r="R147" i="27"/>
  <c r="R141" i="27"/>
  <c r="R143" i="27"/>
  <c r="V129" i="27"/>
  <c r="V137" i="27"/>
  <c r="V130" i="27"/>
  <c r="V127" i="27"/>
  <c r="V128" i="27"/>
  <c r="V126" i="27"/>
  <c r="V136" i="27"/>
  <c r="V133" i="27"/>
  <c r="V105" i="9" s="1"/>
  <c r="V132" i="27"/>
  <c r="V134" i="27"/>
  <c r="V131" i="27"/>
  <c r="V135" i="27"/>
  <c r="Z143" i="27"/>
  <c r="Z140" i="27"/>
  <c r="Z148" i="27"/>
  <c r="Z114" i="9" s="1"/>
  <c r="Z147" i="27"/>
  <c r="Z145" i="27"/>
  <c r="Z144" i="27"/>
  <c r="Z141" i="27"/>
  <c r="Z139" i="27"/>
  <c r="Z146" i="27"/>
  <c r="Z142" i="27"/>
  <c r="N139" i="27"/>
  <c r="N143" i="27"/>
  <c r="N144" i="27"/>
  <c r="N141" i="27"/>
  <c r="N142" i="27"/>
  <c r="N145" i="27"/>
  <c r="N147" i="27"/>
  <c r="N148" i="27"/>
  <c r="N114" i="9" s="1"/>
  <c r="N140" i="27"/>
  <c r="N146" i="27"/>
  <c r="R109" i="27"/>
  <c r="R113" i="27"/>
  <c r="R111" i="27"/>
  <c r="R112" i="27"/>
  <c r="R114" i="27"/>
  <c r="R87" i="9" s="1"/>
  <c r="R108" i="27"/>
  <c r="R110" i="27"/>
  <c r="R116" i="27"/>
  <c r="R117" i="27"/>
  <c r="R115" i="27"/>
  <c r="AE115" i="27"/>
  <c r="AE108" i="27"/>
  <c r="AE116" i="27"/>
  <c r="AE113" i="27"/>
  <c r="AE117" i="27"/>
  <c r="AE111" i="27"/>
  <c r="AE109" i="27"/>
  <c r="AE114" i="27"/>
  <c r="AE87" i="9" s="1"/>
  <c r="AE110" i="27"/>
  <c r="AE112" i="27"/>
  <c r="J108" i="27"/>
  <c r="J116" i="27"/>
  <c r="J112" i="27"/>
  <c r="J110" i="27"/>
  <c r="J109" i="27"/>
  <c r="J114" i="27"/>
  <c r="J87" i="9" s="1"/>
  <c r="J111" i="27"/>
  <c r="J117" i="27"/>
  <c r="J113" i="27"/>
  <c r="J115" i="27"/>
  <c r="AB112" i="27"/>
  <c r="AB111" i="27"/>
  <c r="AB108" i="27"/>
  <c r="AB113" i="27"/>
  <c r="AB110" i="27"/>
  <c r="AB115" i="27"/>
  <c r="AB114" i="27"/>
  <c r="AB87" i="9" s="1"/>
  <c r="AB117" i="27"/>
  <c r="AB116" i="27"/>
  <c r="AB109" i="27"/>
  <c r="S141" i="27"/>
  <c r="S145" i="27"/>
  <c r="S148" i="27"/>
  <c r="S114" i="9" s="1"/>
  <c r="S147" i="27"/>
  <c r="S143" i="27"/>
  <c r="S146" i="27"/>
  <c r="S144" i="27"/>
  <c r="S139" i="27"/>
  <c r="S140" i="27"/>
  <c r="S142" i="27"/>
  <c r="L109" i="27"/>
  <c r="L117" i="27"/>
  <c r="L113" i="27"/>
  <c r="L108" i="27"/>
  <c r="L116" i="27"/>
  <c r="L112" i="27"/>
  <c r="L110" i="27"/>
  <c r="L115" i="27"/>
  <c r="L111" i="27"/>
  <c r="L114" i="27"/>
  <c r="L87" i="9" s="1"/>
  <c r="L129" i="27"/>
  <c r="L135" i="27"/>
  <c r="L132" i="27"/>
  <c r="L130" i="27"/>
  <c r="L131" i="27"/>
  <c r="L134" i="27"/>
  <c r="L126" i="27"/>
  <c r="L136" i="27"/>
  <c r="L133" i="27"/>
  <c r="L105" i="9" s="1"/>
  <c r="L127" i="27"/>
  <c r="L137" i="27"/>
  <c r="L128" i="27"/>
  <c r="S121" i="27"/>
  <c r="S119" i="27"/>
  <c r="S124" i="27"/>
  <c r="S120" i="27"/>
  <c r="S122" i="27"/>
  <c r="S123" i="27"/>
  <c r="S96" i="9" s="1"/>
  <c r="N111" i="27"/>
  <c r="N113" i="27"/>
  <c r="N117" i="27"/>
  <c r="N110" i="27"/>
  <c r="N112" i="27"/>
  <c r="N116" i="27"/>
  <c r="N109" i="27"/>
  <c r="N115" i="27"/>
  <c r="N114" i="27"/>
  <c r="N87" i="9" s="1"/>
  <c r="N108" i="27"/>
  <c r="G123" i="27"/>
  <c r="G96" i="9" s="1"/>
  <c r="G119" i="27"/>
  <c r="G121" i="27"/>
  <c r="G124" i="27"/>
  <c r="G120" i="27"/>
  <c r="G122" i="27"/>
  <c r="AK145" i="27"/>
  <c r="AK147" i="27"/>
  <c r="AK142" i="27"/>
  <c r="AK141" i="27"/>
  <c r="AK144" i="27"/>
  <c r="AK139" i="27"/>
  <c r="AK143" i="27"/>
  <c r="AK140" i="27"/>
  <c r="AK148" i="27"/>
  <c r="AK114" i="9" s="1"/>
  <c r="AK146" i="27"/>
  <c r="W122" i="27"/>
  <c r="W119" i="27"/>
  <c r="W121" i="27"/>
  <c r="W123" i="27"/>
  <c r="W96" i="9" s="1"/>
  <c r="W124" i="27"/>
  <c r="W120" i="27"/>
  <c r="Y145" i="27"/>
  <c r="Y147" i="27"/>
  <c r="Y144" i="27"/>
  <c r="Y140" i="27"/>
  <c r="Y139" i="27"/>
  <c r="Y148" i="27"/>
  <c r="Y114" i="9" s="1"/>
  <c r="Y143" i="27"/>
  <c r="Y142" i="27"/>
  <c r="Y141" i="27"/>
  <c r="Y146" i="27"/>
  <c r="Y124" i="27"/>
  <c r="Y121" i="27"/>
  <c r="Y123" i="27"/>
  <c r="Y96" i="9" s="1"/>
  <c r="Y119" i="27"/>
  <c r="Y122" i="27"/>
  <c r="Y120" i="27"/>
  <c r="M110" i="27"/>
  <c r="M111" i="27"/>
  <c r="M116" i="27"/>
  <c r="M117" i="27"/>
  <c r="M108" i="27"/>
  <c r="M112" i="27"/>
  <c r="M114" i="27"/>
  <c r="M87" i="9" s="1"/>
  <c r="M109" i="27"/>
  <c r="M113" i="27"/>
  <c r="M115" i="27"/>
  <c r="AA141" i="27"/>
  <c r="AA140" i="27"/>
  <c r="AA144" i="27"/>
  <c r="AA148" i="27"/>
  <c r="AA114" i="9" s="1"/>
  <c r="AA143" i="27"/>
  <c r="AA145" i="27"/>
  <c r="AA146" i="27"/>
  <c r="AA139" i="27"/>
  <c r="AA142" i="27"/>
  <c r="AA147" i="27"/>
  <c r="K115" i="27"/>
  <c r="K109" i="27"/>
  <c r="K116" i="27"/>
  <c r="K113" i="27"/>
  <c r="K117" i="27"/>
  <c r="K114" i="27"/>
  <c r="K87" i="9" s="1"/>
  <c r="K111" i="27"/>
  <c r="K110" i="27"/>
  <c r="K112" i="27"/>
  <c r="K108" i="27"/>
  <c r="AH121" i="27"/>
  <c r="AH122" i="27"/>
  <c r="AH124" i="27"/>
  <c r="AH119" i="27"/>
  <c r="AH120" i="27"/>
  <c r="AH123" i="27"/>
  <c r="AH96" i="9" s="1"/>
  <c r="L140" i="27"/>
  <c r="L143" i="27"/>
  <c r="L142" i="27"/>
  <c r="L145" i="27"/>
  <c r="L144" i="27"/>
  <c r="L141" i="27"/>
  <c r="L147" i="27"/>
  <c r="L148" i="27"/>
  <c r="L114" i="9" s="1"/>
  <c r="L146" i="27"/>
  <c r="L139" i="27"/>
  <c r="AK121" i="27"/>
  <c r="AK122" i="27"/>
  <c r="AK123" i="27"/>
  <c r="AK96" i="9" s="1"/>
  <c r="AK119" i="27"/>
  <c r="AK120" i="27"/>
  <c r="AK124" i="27"/>
  <c r="Q129" i="27"/>
  <c r="Q127" i="27"/>
  <c r="Q128" i="27"/>
  <c r="Q131" i="27"/>
  <c r="Q134" i="27"/>
  <c r="Q137" i="27"/>
  <c r="Q126" i="27"/>
  <c r="Q136" i="27"/>
  <c r="Q135" i="27"/>
  <c r="Q132" i="27"/>
  <c r="Q133" i="27"/>
  <c r="Q105" i="9" s="1"/>
  <c r="Q130" i="27"/>
  <c r="X113" i="27"/>
  <c r="X110" i="27"/>
  <c r="X116" i="27"/>
  <c r="X117" i="27"/>
  <c r="X108" i="27"/>
  <c r="X111" i="27"/>
  <c r="X109" i="27"/>
  <c r="X115" i="27"/>
  <c r="X112" i="27"/>
  <c r="X114" i="27"/>
  <c r="X87" i="9" s="1"/>
  <c r="M134" i="27"/>
  <c r="M129" i="27"/>
  <c r="M133" i="27"/>
  <c r="M105" i="9" s="1"/>
  <c r="M128" i="27"/>
  <c r="M126" i="27"/>
  <c r="M137" i="27"/>
  <c r="M135" i="27"/>
  <c r="M130" i="27"/>
  <c r="M131" i="27"/>
  <c r="M127" i="27"/>
  <c r="M136" i="27"/>
  <c r="M132" i="27"/>
  <c r="AH111" i="27"/>
  <c r="AH109" i="27"/>
  <c r="AH110" i="27"/>
  <c r="AH112" i="27"/>
  <c r="AH116" i="27"/>
  <c r="AH115" i="27"/>
  <c r="AH114" i="27"/>
  <c r="AH87" i="9" s="1"/>
  <c r="AH117" i="27"/>
  <c r="AH108" i="27"/>
  <c r="AH113" i="27"/>
  <c r="F112" i="27"/>
  <c r="F116" i="27"/>
  <c r="F111" i="27"/>
  <c r="F117" i="27"/>
  <c r="F108" i="27"/>
  <c r="F113" i="27"/>
  <c r="F115" i="27"/>
  <c r="F114" i="27"/>
  <c r="F87" i="9" s="1"/>
  <c r="F109" i="27"/>
  <c r="F110" i="27"/>
  <c r="O124" i="27"/>
  <c r="O119" i="27"/>
  <c r="O123" i="27"/>
  <c r="O96" i="9" s="1"/>
  <c r="O121" i="27"/>
  <c r="O122" i="27"/>
  <c r="O120" i="27"/>
  <c r="AC116" i="27"/>
  <c r="AC111" i="27"/>
  <c r="AC117" i="27"/>
  <c r="AC113" i="27"/>
  <c r="AC110" i="27"/>
  <c r="AC114" i="27"/>
  <c r="AC87" i="9" s="1"/>
  <c r="AC108" i="27"/>
  <c r="AC115" i="27"/>
  <c r="AC112" i="27"/>
  <c r="AC109" i="27"/>
  <c r="I109" i="27"/>
  <c r="I113" i="27"/>
  <c r="I111" i="27"/>
  <c r="I114" i="27"/>
  <c r="I87" i="9" s="1"/>
  <c r="I110" i="27"/>
  <c r="I116" i="27"/>
  <c r="I108" i="27"/>
  <c r="I112" i="27"/>
  <c r="I115" i="27"/>
  <c r="I117" i="27"/>
  <c r="O109" i="27"/>
  <c r="O111" i="27"/>
  <c r="O114" i="27"/>
  <c r="O87" i="9" s="1"/>
  <c r="O108" i="27"/>
  <c r="O113" i="27"/>
  <c r="O117" i="27"/>
  <c r="O110" i="27"/>
  <c r="O116" i="27"/>
  <c r="O115" i="27"/>
  <c r="O112" i="27"/>
  <c r="AB122" i="27"/>
  <c r="AB124" i="27"/>
  <c r="AB119" i="27"/>
  <c r="AB123" i="27"/>
  <c r="AB96" i="9" s="1"/>
  <c r="AB120" i="27"/>
  <c r="AB121" i="27"/>
  <c r="W127" i="27"/>
  <c r="W126" i="27"/>
  <c r="W137" i="27"/>
  <c r="W133" i="27"/>
  <c r="W105" i="9" s="1"/>
  <c r="W132" i="27"/>
  <c r="W130" i="27"/>
  <c r="W128" i="27"/>
  <c r="W135" i="27"/>
  <c r="W131" i="27"/>
  <c r="W134" i="27"/>
  <c r="W136" i="27"/>
  <c r="W129" i="27"/>
  <c r="D147" i="27"/>
  <c r="D145" i="27"/>
  <c r="D148" i="27"/>
  <c r="D114" i="9" s="1"/>
  <c r="D143" i="27"/>
  <c r="D141" i="27"/>
  <c r="D139" i="27"/>
  <c r="D140" i="27"/>
  <c r="D146" i="27"/>
  <c r="D144" i="27"/>
  <c r="D142" i="27"/>
  <c r="AC131" i="27"/>
  <c r="AC137" i="27"/>
  <c r="AC135" i="27"/>
  <c r="AC133" i="27"/>
  <c r="AC105" i="9" s="1"/>
  <c r="AC130" i="27"/>
  <c r="AC132" i="27"/>
  <c r="AC134" i="27"/>
  <c r="AC136" i="27"/>
  <c r="AC128" i="27"/>
  <c r="AC127" i="27"/>
  <c r="AC126" i="27"/>
  <c r="AC129" i="27"/>
  <c r="AD124" i="27"/>
  <c r="AD122" i="27"/>
  <c r="AD120" i="27"/>
  <c r="AD121" i="27"/>
  <c r="AD123" i="27"/>
  <c r="AD96" i="9" s="1"/>
  <c r="AD119" i="27"/>
  <c r="D112" i="27"/>
  <c r="D110" i="27"/>
  <c r="D109" i="27"/>
  <c r="D116" i="27"/>
  <c r="D115" i="27"/>
  <c r="D108" i="27"/>
  <c r="D113" i="27"/>
  <c r="D117" i="27"/>
  <c r="D114" i="27"/>
  <c r="D87" i="9" s="1"/>
  <c r="D111" i="27"/>
  <c r="O135" i="27"/>
  <c r="O132" i="27"/>
  <c r="O130" i="27"/>
  <c r="O134" i="27"/>
  <c r="O126" i="27"/>
  <c r="O129" i="27"/>
  <c r="O133" i="27"/>
  <c r="O105" i="9" s="1"/>
  <c r="O127" i="27"/>
  <c r="O128" i="27"/>
  <c r="O137" i="27"/>
  <c r="O131" i="27"/>
  <c r="O136" i="27"/>
  <c r="X122" i="27"/>
  <c r="X121" i="27"/>
  <c r="X124" i="27"/>
  <c r="X120" i="27"/>
  <c r="X119" i="27"/>
  <c r="X123" i="27"/>
  <c r="X96" i="9" s="1"/>
  <c r="I144" i="27"/>
  <c r="I140" i="27"/>
  <c r="I143" i="27"/>
  <c r="I145" i="27"/>
  <c r="I142" i="27"/>
  <c r="I148" i="27"/>
  <c r="I114" i="9" s="1"/>
  <c r="I139" i="27"/>
  <c r="I141" i="27"/>
  <c r="I146" i="27"/>
  <c r="I147" i="27"/>
  <c r="H128" i="27"/>
  <c r="H131" i="27"/>
  <c r="H132" i="27"/>
  <c r="H133" i="27"/>
  <c r="H105" i="9" s="1"/>
  <c r="H126" i="27"/>
  <c r="H136" i="27"/>
  <c r="H130" i="27"/>
  <c r="H135" i="27"/>
  <c r="H127" i="27"/>
  <c r="H137" i="27"/>
  <c r="H129" i="27"/>
  <c r="H134" i="27"/>
  <c r="L121" i="27"/>
  <c r="L124" i="27"/>
  <c r="L119" i="27"/>
  <c r="L120" i="27"/>
  <c r="L122" i="27"/>
  <c r="L123" i="27"/>
  <c r="L96" i="9" s="1"/>
  <c r="AE119" i="27"/>
  <c r="AE124" i="27"/>
  <c r="AE123" i="27"/>
  <c r="AE96" i="9" s="1"/>
  <c r="AE121" i="27"/>
  <c r="AE120" i="27"/>
  <c r="AE122" i="27"/>
  <c r="AE132" i="27"/>
  <c r="AE133" i="27"/>
  <c r="AE105" i="9" s="1"/>
  <c r="AE136" i="27"/>
  <c r="AE126" i="27"/>
  <c r="AE134" i="27"/>
  <c r="AE129" i="27"/>
  <c r="AE135" i="27"/>
  <c r="AE130" i="27"/>
  <c r="AE137" i="27"/>
  <c r="AE128" i="27"/>
  <c r="AE127" i="27"/>
  <c r="AE131" i="27"/>
  <c r="AF114" i="27"/>
  <c r="AF87" i="9" s="1"/>
  <c r="AF117" i="27"/>
  <c r="AF113" i="27"/>
  <c r="AF110" i="27"/>
  <c r="AF112" i="27"/>
  <c r="AF115" i="27"/>
  <c r="AF116" i="27"/>
  <c r="AF111" i="27"/>
  <c r="AF108" i="27"/>
  <c r="AF109" i="27"/>
  <c r="AJ110" i="27"/>
  <c r="AJ111" i="27"/>
  <c r="AJ108" i="27"/>
  <c r="AJ114" i="27"/>
  <c r="AJ87" i="9" s="1"/>
  <c r="AJ117" i="27"/>
  <c r="AJ112" i="27"/>
  <c r="AJ113" i="27"/>
  <c r="AJ109" i="27"/>
  <c r="AJ116" i="27"/>
  <c r="AJ115" i="27"/>
  <c r="AK133" i="27"/>
  <c r="AK105" i="9" s="1"/>
  <c r="AK134" i="27"/>
  <c r="AK127" i="27"/>
  <c r="AK135" i="27"/>
  <c r="AK131" i="27"/>
  <c r="AK136" i="27"/>
  <c r="AK130" i="27"/>
  <c r="AK132" i="27"/>
  <c r="AK128" i="27"/>
  <c r="AK137" i="27"/>
  <c r="AK129" i="27"/>
  <c r="AK126" i="27"/>
  <c r="E115" i="27"/>
  <c r="E109" i="27"/>
  <c r="E112" i="27"/>
  <c r="E116" i="27"/>
  <c r="E110" i="27"/>
  <c r="E108" i="27"/>
  <c r="E114" i="27"/>
  <c r="E87" i="9" s="1"/>
  <c r="E111" i="27"/>
  <c r="E117" i="27"/>
  <c r="E113" i="27"/>
  <c r="U133" i="27"/>
  <c r="U105" i="9" s="1"/>
  <c r="U127" i="27"/>
  <c r="U131" i="27"/>
  <c r="U137" i="27"/>
  <c r="U130" i="27"/>
  <c r="U132" i="27"/>
  <c r="U134" i="27"/>
  <c r="U128" i="27"/>
  <c r="U129" i="27"/>
  <c r="U136" i="27"/>
  <c r="U135" i="27"/>
  <c r="U126" i="27"/>
  <c r="W147" i="27"/>
  <c r="W142" i="27"/>
  <c r="W139" i="27"/>
  <c r="W140" i="27"/>
  <c r="W146" i="27"/>
  <c r="W143" i="27"/>
  <c r="W148" i="27"/>
  <c r="W114" i="9" s="1"/>
  <c r="W141" i="27"/>
  <c r="W144" i="27"/>
  <c r="W145" i="27"/>
  <c r="AF131" i="27"/>
  <c r="AF137" i="27"/>
  <c r="AF136" i="27"/>
  <c r="AF130" i="27"/>
  <c r="AF132" i="27"/>
  <c r="AF134" i="27"/>
  <c r="AF127" i="27"/>
  <c r="AF129" i="27"/>
  <c r="AF133" i="27"/>
  <c r="AF105" i="9" s="1"/>
  <c r="AF135" i="27"/>
  <c r="AF126" i="27"/>
  <c r="AF128" i="27"/>
  <c r="J131" i="27"/>
  <c r="J126" i="27"/>
  <c r="J134" i="27"/>
  <c r="J133" i="27"/>
  <c r="J105" i="9" s="1"/>
  <c r="J129" i="27"/>
  <c r="J135" i="27"/>
  <c r="J137" i="27"/>
  <c r="J128" i="27"/>
  <c r="J130" i="27"/>
  <c r="J136" i="27"/>
  <c r="J132" i="27"/>
  <c r="J127" i="27"/>
  <c r="N124" i="27"/>
  <c r="N120" i="27"/>
  <c r="N122" i="27"/>
  <c r="N121" i="27"/>
  <c r="N119" i="27"/>
  <c r="N123" i="27"/>
  <c r="N96" i="9" s="1"/>
  <c r="AG128" i="27"/>
  <c r="AG134" i="27"/>
  <c r="AG126" i="27"/>
  <c r="AG129" i="27"/>
  <c r="AG136" i="27"/>
  <c r="AG133" i="27"/>
  <c r="AG105" i="9" s="1"/>
  <c r="AG135" i="27"/>
  <c r="AG137" i="27"/>
  <c r="AG127" i="27"/>
  <c r="AG131" i="27"/>
  <c r="AG130" i="27"/>
  <c r="AG132" i="27"/>
  <c r="X131" i="27"/>
  <c r="X129" i="27"/>
  <c r="X130" i="27"/>
  <c r="X133" i="27"/>
  <c r="X105" i="9" s="1"/>
  <c r="X132" i="27"/>
  <c r="X128" i="27"/>
  <c r="X127" i="27"/>
  <c r="X126" i="27"/>
  <c r="X134" i="27"/>
  <c r="X136" i="27"/>
  <c r="X137" i="27"/>
  <c r="X135" i="27"/>
  <c r="J144" i="27"/>
  <c r="J147" i="27"/>
  <c r="J139" i="27"/>
  <c r="J145" i="27"/>
  <c r="J146" i="27"/>
  <c r="J140" i="27"/>
  <c r="J142" i="27"/>
  <c r="J141" i="27"/>
  <c r="J143" i="27"/>
  <c r="J148" i="27"/>
  <c r="J114" i="9" s="1"/>
  <c r="O142" i="27"/>
  <c r="O148" i="27"/>
  <c r="O114" i="9" s="1"/>
  <c r="O146" i="27"/>
  <c r="O144" i="27"/>
  <c r="O141" i="27"/>
  <c r="O139" i="27"/>
  <c r="O145" i="27"/>
  <c r="O147" i="27"/>
  <c r="O143" i="27"/>
  <c r="O140" i="27"/>
  <c r="AA115" i="27"/>
  <c r="AA110" i="27"/>
  <c r="AA114" i="27"/>
  <c r="AA87" i="9" s="1"/>
  <c r="AA117" i="27"/>
  <c r="AA112" i="27"/>
  <c r="AA111" i="27"/>
  <c r="AA109" i="27"/>
  <c r="AA108" i="27"/>
  <c r="AA113" i="27"/>
  <c r="AA116" i="27"/>
  <c r="Q141" i="27"/>
  <c r="Q148" i="27"/>
  <c r="Q114" i="9" s="1"/>
  <c r="Q144" i="27"/>
  <c r="Q140" i="27"/>
  <c r="Q145" i="27"/>
  <c r="Q142" i="27"/>
  <c r="Q146" i="27"/>
  <c r="Q139" i="27"/>
  <c r="Q147" i="27"/>
  <c r="Q143" i="27"/>
  <c r="T113" i="27"/>
  <c r="T108" i="27"/>
  <c r="T109" i="27"/>
  <c r="T117" i="27"/>
  <c r="T115" i="27"/>
  <c r="T116" i="27"/>
  <c r="T114" i="27"/>
  <c r="T87" i="9" s="1"/>
  <c r="T110" i="27"/>
  <c r="T112" i="27"/>
  <c r="T111" i="27"/>
  <c r="E129" i="27"/>
  <c r="E130" i="27"/>
  <c r="E131" i="27"/>
  <c r="E126" i="27"/>
  <c r="E132" i="27"/>
  <c r="E134" i="27"/>
  <c r="E127" i="27"/>
  <c r="E133" i="27"/>
  <c r="E105" i="9" s="1"/>
  <c r="E135" i="27"/>
  <c r="E136" i="27"/>
  <c r="E128" i="27"/>
  <c r="E137" i="27"/>
  <c r="AE141" i="27"/>
  <c r="AE143" i="27"/>
  <c r="AE140" i="27"/>
  <c r="AE139" i="27"/>
  <c r="AE144" i="27"/>
  <c r="AE146" i="27"/>
  <c r="AE147" i="27"/>
  <c r="AE148" i="27"/>
  <c r="AE114" i="9" s="1"/>
  <c r="AE142" i="27"/>
  <c r="AE145" i="27"/>
  <c r="G139" i="27"/>
  <c r="G141" i="27"/>
  <c r="G146" i="27"/>
  <c r="G144" i="27"/>
  <c r="G140" i="27"/>
  <c r="G145" i="27"/>
  <c r="G142" i="27"/>
  <c r="G143" i="27"/>
  <c r="G148" i="27"/>
  <c r="G114" i="9" s="1"/>
  <c r="G147" i="27"/>
  <c r="AC144" i="27"/>
  <c r="AC146" i="27"/>
  <c r="AC140" i="27"/>
  <c r="AC139" i="27"/>
  <c r="AC142" i="27"/>
  <c r="AC148" i="27"/>
  <c r="AC114" i="9" s="1"/>
  <c r="AC145" i="27"/>
  <c r="AC141" i="27"/>
  <c r="AC147" i="27"/>
  <c r="AC143" i="27"/>
  <c r="P123" i="27"/>
  <c r="P96" i="9" s="1"/>
  <c r="P121" i="27"/>
  <c r="P122" i="27"/>
  <c r="P120" i="27"/>
  <c r="P119" i="27"/>
  <c r="P124" i="27"/>
  <c r="AI142" i="27"/>
  <c r="AI140" i="27"/>
  <c r="AI144" i="27"/>
  <c r="AI141" i="27"/>
  <c r="AI139" i="27"/>
  <c r="AI145" i="27"/>
  <c r="AI147" i="27"/>
  <c r="AI146" i="27"/>
  <c r="AI148" i="27"/>
  <c r="AI114" i="9" s="1"/>
  <c r="AI143" i="27"/>
  <c r="Z136" i="27"/>
  <c r="Z127" i="27"/>
  <c r="Z129" i="27"/>
  <c r="Z128" i="27"/>
  <c r="Z126" i="27"/>
  <c r="Z137" i="27"/>
  <c r="Z130" i="27"/>
  <c r="Z131" i="27"/>
  <c r="Z134" i="27"/>
  <c r="Z133" i="27"/>
  <c r="Z105" i="9" s="1"/>
  <c r="Z132" i="27"/>
  <c r="Z135" i="27"/>
  <c r="J119" i="27"/>
  <c r="J122" i="27"/>
  <c r="J123" i="27"/>
  <c r="J96" i="9" s="1"/>
  <c r="J124" i="27"/>
  <c r="J120" i="27"/>
  <c r="J121" i="27"/>
  <c r="Z113" i="27"/>
  <c r="Z110" i="27"/>
  <c r="Z115" i="27"/>
  <c r="Z116" i="27"/>
  <c r="Z108" i="27"/>
  <c r="Z114" i="27"/>
  <c r="Z87" i="9" s="1"/>
  <c r="Z117" i="27"/>
  <c r="Z109" i="27"/>
  <c r="Z111" i="27"/>
  <c r="Z112" i="27"/>
  <c r="W117" i="27"/>
  <c r="W110" i="27"/>
  <c r="W116" i="27"/>
  <c r="W108" i="27"/>
  <c r="W115" i="27"/>
  <c r="W109" i="27"/>
  <c r="W113" i="27"/>
  <c r="W114" i="27"/>
  <c r="W87" i="9" s="1"/>
  <c r="W111" i="27"/>
  <c r="W112" i="27"/>
  <c r="I124" i="27"/>
  <c r="I120" i="27"/>
  <c r="I123" i="27"/>
  <c r="I96" i="9" s="1"/>
  <c r="I122" i="27"/>
  <c r="I121" i="27"/>
  <c r="I119" i="27"/>
  <c r="AG114" i="27"/>
  <c r="AG87" i="9" s="1"/>
  <c r="AG111" i="27"/>
  <c r="AG117" i="27"/>
  <c r="AG116" i="27"/>
  <c r="AG112" i="27"/>
  <c r="AG115" i="27"/>
  <c r="AG110" i="27"/>
  <c r="AG113" i="27"/>
  <c r="AG108" i="27"/>
  <c r="AG109" i="27"/>
  <c r="U117" i="27"/>
  <c r="U113" i="27"/>
  <c r="U112" i="27"/>
  <c r="U116" i="27"/>
  <c r="U111" i="27"/>
  <c r="U115" i="27"/>
  <c r="U108" i="27"/>
  <c r="U114" i="27"/>
  <c r="U87" i="9" s="1"/>
  <c r="U109" i="27"/>
  <c r="U110" i="27"/>
  <c r="F124" i="27"/>
  <c r="F120" i="27"/>
  <c r="F123" i="27"/>
  <c r="F96" i="9" s="1"/>
  <c r="F122" i="27"/>
  <c r="F119" i="27"/>
  <c r="F121" i="27"/>
  <c r="AD139" i="27"/>
  <c r="AD147" i="27"/>
  <c r="AD146" i="27"/>
  <c r="AD148" i="27"/>
  <c r="AD114" i="9" s="1"/>
  <c r="AD143" i="27"/>
  <c r="AD144" i="27"/>
  <c r="AD140" i="27"/>
  <c r="AD141" i="27"/>
  <c r="AD142" i="27"/>
  <c r="AD145" i="27"/>
  <c r="AA121" i="27"/>
  <c r="AA119" i="27"/>
  <c r="AA123" i="27"/>
  <c r="AA96" i="9" s="1"/>
  <c r="AA124" i="27"/>
  <c r="AA120" i="27"/>
  <c r="AA122" i="27"/>
  <c r="AG140" i="27"/>
  <c r="AG142" i="27"/>
  <c r="AG145" i="27"/>
  <c r="AG144" i="27"/>
  <c r="AG143" i="27"/>
  <c r="AG148" i="27"/>
  <c r="AG114" i="9" s="1"/>
  <c r="AG141" i="27"/>
  <c r="AG146" i="27"/>
  <c r="AG139" i="27"/>
  <c r="AG147" i="27"/>
  <c r="AA133" i="27"/>
  <c r="AA105" i="9" s="1"/>
  <c r="AA130" i="27"/>
  <c r="AA131" i="27"/>
  <c r="AA132" i="27"/>
  <c r="AA128" i="27"/>
  <c r="AA127" i="27"/>
  <c r="AA129" i="27"/>
  <c r="AA136" i="27"/>
  <c r="AA137" i="27"/>
  <c r="AA135" i="27"/>
  <c r="AA126" i="27"/>
  <c r="AA134" i="27"/>
  <c r="AF148" i="27"/>
  <c r="AF114" i="9" s="1"/>
  <c r="AF142" i="27"/>
  <c r="AF141" i="27"/>
  <c r="AF144" i="27"/>
  <c r="AF139" i="27"/>
  <c r="AF147" i="27"/>
  <c r="AF145" i="27"/>
  <c r="AF146" i="27"/>
  <c r="AF140" i="27"/>
  <c r="AF143" i="27"/>
  <c r="AC120" i="27"/>
  <c r="AC122" i="27"/>
  <c r="AC123" i="27"/>
  <c r="AC96" i="9" s="1"/>
  <c r="AC119" i="27"/>
  <c r="AC124" i="27"/>
  <c r="AC121" i="27"/>
  <c r="AI131" i="27"/>
  <c r="AI127" i="27"/>
  <c r="AI129" i="27"/>
  <c r="AI132" i="27"/>
  <c r="AI128" i="27"/>
  <c r="AI133" i="27"/>
  <c r="AI105" i="9" s="1"/>
  <c r="AI137" i="27"/>
  <c r="AI134" i="27"/>
  <c r="AI136" i="27"/>
  <c r="AI130" i="27"/>
  <c r="AI126" i="27"/>
  <c r="AI135" i="27"/>
  <c r="T145" i="27"/>
  <c r="T144" i="27"/>
  <c r="T147" i="27"/>
  <c r="T141" i="27"/>
  <c r="T143" i="27"/>
  <c r="T148" i="27"/>
  <c r="T114" i="9" s="1"/>
  <c r="T142" i="27"/>
  <c r="T139" i="27"/>
  <c r="T146" i="27"/>
  <c r="T140" i="27"/>
  <c r="AK113" i="27"/>
  <c r="AK117" i="27"/>
  <c r="AK114" i="27"/>
  <c r="AK87" i="9" s="1"/>
  <c r="AK110" i="27"/>
  <c r="AK115" i="27"/>
  <c r="AK109" i="27"/>
  <c r="AK111" i="27"/>
  <c r="AK112" i="27"/>
  <c r="AK116" i="27"/>
  <c r="AK108" i="27"/>
  <c r="AD133" i="27"/>
  <c r="AD105" i="9" s="1"/>
  <c r="AD126" i="27"/>
  <c r="AD132" i="27"/>
  <c r="AD137" i="27"/>
  <c r="AD130" i="27"/>
  <c r="AD136" i="27"/>
  <c r="AD127" i="27"/>
  <c r="AD131" i="27"/>
  <c r="AD129" i="27"/>
  <c r="AD135" i="27"/>
  <c r="AD128" i="27"/>
  <c r="AD134" i="27"/>
  <c r="N131" i="27"/>
  <c r="N126" i="27"/>
  <c r="N137" i="27"/>
  <c r="N128" i="27"/>
  <c r="N129" i="27"/>
  <c r="N133" i="27"/>
  <c r="N105" i="9" s="1"/>
  <c r="N135" i="27"/>
  <c r="N132" i="27"/>
  <c r="N127" i="27"/>
  <c r="N136" i="27"/>
  <c r="N134" i="27"/>
  <c r="N130" i="27"/>
  <c r="AJ120" i="27"/>
  <c r="AJ119" i="27"/>
  <c r="AJ123" i="27"/>
  <c r="AJ96" i="9" s="1"/>
  <c r="AJ124" i="27"/>
  <c r="AJ122" i="27"/>
  <c r="AJ121" i="27"/>
  <c r="S114" i="27"/>
  <c r="S87" i="9" s="1"/>
  <c r="S110" i="27"/>
  <c r="S109" i="27"/>
  <c r="S112" i="27"/>
  <c r="S117" i="27"/>
  <c r="S115" i="27"/>
  <c r="S116" i="27"/>
  <c r="S108" i="27"/>
  <c r="S111" i="27"/>
  <c r="S113" i="27"/>
  <c r="R121" i="27"/>
  <c r="R124" i="27"/>
  <c r="R122" i="27"/>
  <c r="R120" i="27"/>
  <c r="R123" i="27"/>
  <c r="R96" i="9" s="1"/>
  <c r="R119" i="27"/>
  <c r="H121" i="27"/>
  <c r="H123" i="27"/>
  <c r="H96" i="9" s="1"/>
  <c r="H119" i="27"/>
  <c r="H124" i="27"/>
  <c r="H120" i="27"/>
  <c r="H122" i="27"/>
  <c r="V110" i="27"/>
  <c r="V117" i="27"/>
  <c r="V112" i="27"/>
  <c r="V113" i="27"/>
  <c r="V111" i="27"/>
  <c r="V116" i="27"/>
  <c r="V109" i="27"/>
  <c r="V108" i="27"/>
  <c r="V114" i="27"/>
  <c r="V87" i="9" s="1"/>
  <c r="V115" i="27"/>
  <c r="Z123" i="27"/>
  <c r="Z96" i="9" s="1"/>
  <c r="Z121" i="27"/>
  <c r="Z122" i="27"/>
  <c r="Z119" i="27"/>
  <c r="Z120" i="27"/>
  <c r="Z124" i="27"/>
  <c r="Q124" i="27"/>
  <c r="Q119" i="27"/>
  <c r="Q121" i="27"/>
  <c r="Q120" i="27"/>
  <c r="Q123" i="27"/>
  <c r="Q96" i="9" s="1"/>
  <c r="Q122" i="27"/>
  <c r="H148" i="27"/>
  <c r="H114" i="9" s="1"/>
  <c r="H144" i="27"/>
  <c r="H146" i="27"/>
  <c r="H139" i="27"/>
  <c r="H140" i="27"/>
  <c r="H145" i="27"/>
  <c r="H141" i="27"/>
  <c r="H143" i="27"/>
  <c r="H142" i="27"/>
  <c r="H147" i="27"/>
  <c r="R137" i="27"/>
  <c r="R128" i="27"/>
  <c r="R132" i="27"/>
  <c r="R127" i="27"/>
  <c r="R131" i="27"/>
  <c r="R130" i="27"/>
  <c r="R129" i="27"/>
  <c r="R133" i="27"/>
  <c r="R105" i="9" s="1"/>
  <c r="R134" i="27"/>
  <c r="R126" i="27"/>
  <c r="R135" i="27"/>
  <c r="R136" i="27"/>
  <c r="AF30" i="9" l="1"/>
  <c r="AF9" i="26"/>
  <c r="X11" i="26"/>
  <c r="H12" i="26"/>
  <c r="K12" i="26"/>
  <c r="AF11" i="26"/>
  <c r="P12" i="26"/>
  <c r="AC11" i="26"/>
  <c r="R12" i="26"/>
  <c r="E11" i="26"/>
  <c r="N11" i="26"/>
  <c r="O12" i="26"/>
  <c r="U11" i="26"/>
  <c r="Z12" i="26"/>
  <c r="AF12" i="26"/>
  <c r="AC12" i="26"/>
  <c r="Z11" i="26"/>
  <c r="F12" i="26"/>
  <c r="G12" i="26"/>
  <c r="AB11" i="26"/>
  <c r="Y11" i="26"/>
  <c r="P11" i="26"/>
  <c r="S12" i="26"/>
  <c r="AK12" i="26"/>
  <c r="W12" i="26"/>
  <c r="AJ12" i="26"/>
  <c r="O11" i="26"/>
  <c r="M11" i="26"/>
  <c r="Y12" i="26"/>
  <c r="L11" i="26"/>
  <c r="I12" i="26"/>
  <c r="N12" i="26"/>
  <c r="AI12" i="26"/>
  <c r="AE12" i="26"/>
  <c r="F11" i="26"/>
  <c r="I11" i="26"/>
  <c r="AK11" i="26"/>
  <c r="AH11" i="26"/>
  <c r="AD11" i="26"/>
  <c r="V11" i="26"/>
  <c r="M12" i="26"/>
  <c r="AJ11" i="26"/>
  <c r="S11" i="26"/>
  <c r="L12" i="26"/>
  <c r="R11" i="26"/>
  <c r="Q12" i="26"/>
  <c r="U12" i="26"/>
  <c r="AH12" i="26"/>
  <c r="H11" i="26"/>
  <c r="W11" i="26"/>
  <c r="J11" i="26"/>
  <c r="AA11" i="26"/>
  <c r="T11" i="26"/>
  <c r="G11" i="26"/>
  <c r="V12" i="26"/>
  <c r="D12" i="26"/>
  <c r="T12" i="26"/>
  <c r="AG12" i="26"/>
  <c r="AE11" i="26"/>
  <c r="D11" i="26"/>
  <c r="AG11" i="26"/>
  <c r="K11" i="26"/>
  <c r="E12" i="26"/>
  <c r="AD12" i="26"/>
  <c r="X12" i="26"/>
  <c r="J12" i="26"/>
  <c r="Q11" i="26"/>
  <c r="AB12" i="26"/>
  <c r="AA12" i="26"/>
  <c r="AI11" i="26"/>
  <c r="F27" i="26" l="1"/>
  <c r="E27" i="26"/>
  <c r="T21" i="9"/>
  <c r="T8" i="26"/>
  <c r="AK21" i="9"/>
  <c r="AK8" i="26"/>
  <c r="E21" i="9"/>
  <c r="E8" i="26"/>
  <c r="D71" i="26"/>
  <c r="D62" i="26"/>
  <c r="D84" i="26" s="1"/>
  <c r="D44" i="26"/>
  <c r="G61" i="26"/>
  <c r="G83" i="26" s="1"/>
  <c r="G102" i="26" s="1"/>
  <c r="G70" i="26"/>
  <c r="G43" i="26"/>
  <c r="AC8" i="26"/>
  <c r="AC21" i="9"/>
  <c r="AA12" i="9"/>
  <c r="AA7" i="26"/>
  <c r="AJ43" i="26"/>
  <c r="AJ61" i="26"/>
  <c r="AJ83" i="26" s="1"/>
  <c r="AJ102" i="26" s="1"/>
  <c r="AJ70" i="26"/>
  <c r="AK61" i="26"/>
  <c r="AK83" i="26" s="1"/>
  <c r="AK102" i="26" s="1"/>
  <c r="AK70" i="26"/>
  <c r="AK43" i="26"/>
  <c r="I8" i="26"/>
  <c r="I21" i="9"/>
  <c r="O21" i="9"/>
  <c r="O8" i="26"/>
  <c r="H8" i="26"/>
  <c r="H21" i="9"/>
  <c r="I62" i="26"/>
  <c r="I84" i="26" s="1"/>
  <c r="I44" i="26"/>
  <c r="I71" i="26"/>
  <c r="L70" i="26"/>
  <c r="L61" i="26"/>
  <c r="L83" i="26" s="1"/>
  <c r="L102" i="26" s="1"/>
  <c r="L43" i="26"/>
  <c r="E12" i="9"/>
  <c r="E7" i="26"/>
  <c r="W44" i="26"/>
  <c r="W62" i="26"/>
  <c r="W84" i="26" s="1"/>
  <c r="W71" i="26"/>
  <c r="P70" i="26"/>
  <c r="P43" i="26"/>
  <c r="P61" i="26"/>
  <c r="P83" i="26" s="1"/>
  <c r="P102" i="26" s="1"/>
  <c r="S7" i="26"/>
  <c r="S12" i="9"/>
  <c r="M7" i="26"/>
  <c r="M12" i="9"/>
  <c r="AF10" i="26"/>
  <c r="AF39" i="9"/>
  <c r="R21" i="9"/>
  <c r="R8" i="26"/>
  <c r="N70" i="26"/>
  <c r="N61" i="26"/>
  <c r="N83" i="26" s="1"/>
  <c r="N102" i="26" s="1"/>
  <c r="N43" i="26"/>
  <c r="P71" i="26"/>
  <c r="P44" i="26"/>
  <c r="P62" i="26"/>
  <c r="P84" i="26" s="1"/>
  <c r="X70" i="26"/>
  <c r="X61" i="26"/>
  <c r="X83" i="26" s="1"/>
  <c r="X102" i="26" s="1"/>
  <c r="X43" i="26"/>
  <c r="F9" i="26"/>
  <c r="F30" i="9"/>
  <c r="AE43" i="26"/>
  <c r="AE70" i="26"/>
  <c r="AE61" i="26"/>
  <c r="AE83" i="26" s="1"/>
  <c r="AE102" i="26" s="1"/>
  <c r="AH8" i="26"/>
  <c r="AH21" i="9"/>
  <c r="AB44" i="26"/>
  <c r="AB62" i="26"/>
  <c r="AB84" i="26" s="1"/>
  <c r="AB71" i="26"/>
  <c r="L30" i="9"/>
  <c r="L9" i="26"/>
  <c r="I30" i="9"/>
  <c r="I9" i="26"/>
  <c r="AB21" i="9"/>
  <c r="AB8" i="26"/>
  <c r="Q21" i="9"/>
  <c r="Q8" i="26"/>
  <c r="T43" i="26"/>
  <c r="T70" i="26"/>
  <c r="T61" i="26"/>
  <c r="T83" i="26" s="1"/>
  <c r="T102" i="26" s="1"/>
  <c r="H61" i="26"/>
  <c r="H83" i="26" s="1"/>
  <c r="H102" i="26" s="1"/>
  <c r="H43" i="26"/>
  <c r="H70" i="26"/>
  <c r="I12" i="9"/>
  <c r="I7" i="26"/>
  <c r="M62" i="26"/>
  <c r="M84" i="26" s="1"/>
  <c r="M71" i="26"/>
  <c r="M44" i="26"/>
  <c r="K10" i="26"/>
  <c r="K39" i="9"/>
  <c r="T9" i="26"/>
  <c r="T30" i="9"/>
  <c r="AE62" i="26"/>
  <c r="AE84" i="26" s="1"/>
  <c r="AE71" i="26"/>
  <c r="AE44" i="26"/>
  <c r="N21" i="9"/>
  <c r="N8" i="26"/>
  <c r="AC30" i="9"/>
  <c r="AC9" i="26"/>
  <c r="F7" i="26"/>
  <c r="F12" i="9"/>
  <c r="AJ62" i="26"/>
  <c r="AJ84" i="26" s="1"/>
  <c r="AJ71" i="26"/>
  <c r="AJ44" i="26"/>
  <c r="AJ12" i="9"/>
  <c r="AJ7" i="26"/>
  <c r="AB61" i="26"/>
  <c r="AB83" i="26" s="1"/>
  <c r="AB102" i="26" s="1"/>
  <c r="AB43" i="26"/>
  <c r="AB70" i="26"/>
  <c r="G8" i="26"/>
  <c r="G21" i="9"/>
  <c r="Z12" i="9"/>
  <c r="Z7" i="26"/>
  <c r="AF7" i="26"/>
  <c r="AF12" i="9"/>
  <c r="AI39" i="9"/>
  <c r="AI10" i="26"/>
  <c r="AA44" i="26"/>
  <c r="AA71" i="26"/>
  <c r="AA62" i="26"/>
  <c r="AA84" i="26" s="1"/>
  <c r="X9" i="26"/>
  <c r="X30" i="9"/>
  <c r="Y39" i="9"/>
  <c r="Y10" i="26"/>
  <c r="AK30" i="9"/>
  <c r="AK9" i="26"/>
  <c r="M39" i="9"/>
  <c r="M10" i="26"/>
  <c r="E71" i="26"/>
  <c r="C71" i="26"/>
  <c r="C93" i="26" s="1"/>
  <c r="C170" i="26" s="1"/>
  <c r="E62" i="26"/>
  <c r="E84" i="26" s="1"/>
  <c r="E44" i="26"/>
  <c r="C62" i="26"/>
  <c r="C84" i="26" s="1"/>
  <c r="X8" i="26"/>
  <c r="X21" i="9"/>
  <c r="AG21" i="9"/>
  <c r="AG8" i="26"/>
  <c r="AA70" i="26"/>
  <c r="AA43" i="26"/>
  <c r="AA61" i="26"/>
  <c r="AA83" i="26" s="1"/>
  <c r="AA102" i="26" s="1"/>
  <c r="AH71" i="26"/>
  <c r="AH62" i="26"/>
  <c r="AH84" i="26" s="1"/>
  <c r="AH44" i="26"/>
  <c r="Q71" i="26"/>
  <c r="Q62" i="26"/>
  <c r="Q84" i="26" s="1"/>
  <c r="Q44" i="26"/>
  <c r="AD39" i="9"/>
  <c r="AD10" i="26"/>
  <c r="AC7" i="26"/>
  <c r="AC12" i="9"/>
  <c r="J39" i="9"/>
  <c r="J10" i="26"/>
  <c r="AI71" i="26"/>
  <c r="AI44" i="26"/>
  <c r="AI62" i="26"/>
  <c r="AI84" i="26" s="1"/>
  <c r="F21" i="9"/>
  <c r="F8" i="26"/>
  <c r="Z39" i="9"/>
  <c r="Z10" i="26"/>
  <c r="Y44" i="26"/>
  <c r="Y71" i="26"/>
  <c r="Y62" i="26"/>
  <c r="Y84" i="26" s="1"/>
  <c r="AE30" i="9"/>
  <c r="AE9" i="26"/>
  <c r="AK62" i="26"/>
  <c r="AK84" i="26" s="1"/>
  <c r="AK44" i="26"/>
  <c r="AK71" i="26"/>
  <c r="G7" i="26"/>
  <c r="G12" i="9"/>
  <c r="G62" i="26"/>
  <c r="G84" i="26" s="1"/>
  <c r="G71" i="26"/>
  <c r="G44" i="26"/>
  <c r="U10" i="26"/>
  <c r="U39" i="9"/>
  <c r="K9" i="26"/>
  <c r="K30" i="9"/>
  <c r="AH10" i="26"/>
  <c r="AH39" i="9"/>
  <c r="AF43" i="26"/>
  <c r="AF70" i="26"/>
  <c r="AF61" i="26"/>
  <c r="AF83" i="26" s="1"/>
  <c r="AF102" i="26" s="1"/>
  <c r="N10" i="26"/>
  <c r="N39" i="9"/>
  <c r="AH9" i="26"/>
  <c r="AH30" i="9"/>
  <c r="J43" i="26"/>
  <c r="J70" i="26"/>
  <c r="J61" i="26"/>
  <c r="J83" i="26" s="1"/>
  <c r="J102" i="26" s="1"/>
  <c r="E10" i="26"/>
  <c r="E39" i="9"/>
  <c r="K21" i="9"/>
  <c r="K8" i="26"/>
  <c r="M8" i="26"/>
  <c r="M21" i="9"/>
  <c r="S8" i="26"/>
  <c r="S21" i="9"/>
  <c r="V8" i="26"/>
  <c r="V21" i="9"/>
  <c r="P12" i="9"/>
  <c r="P7" i="26"/>
  <c r="W21" i="9"/>
  <c r="W8" i="26"/>
  <c r="O10" i="26"/>
  <c r="O39" i="9"/>
  <c r="O43" i="26"/>
  <c r="O61" i="26"/>
  <c r="O83" i="26" s="1"/>
  <c r="O102" i="26" s="1"/>
  <c r="O70" i="26"/>
  <c r="AJ39" i="9"/>
  <c r="AJ10" i="26"/>
  <c r="N30" i="9"/>
  <c r="N9" i="26"/>
  <c r="R10" i="26"/>
  <c r="R39" i="9"/>
  <c r="W30" i="9"/>
  <c r="W9" i="26"/>
  <c r="H39" i="9"/>
  <c r="H10" i="26"/>
  <c r="T39" i="9"/>
  <c r="T10" i="26"/>
  <c r="AI9" i="26"/>
  <c r="AI30" i="9"/>
  <c r="E61" i="26"/>
  <c r="E83" i="26" s="1"/>
  <c r="E70" i="26"/>
  <c r="C61" i="26"/>
  <c r="C83" i="26" s="1"/>
  <c r="C102" i="26" s="1"/>
  <c r="C70" i="26"/>
  <c r="C92" i="26" s="1"/>
  <c r="C169" i="26" s="1"/>
  <c r="E43" i="26"/>
  <c r="K71" i="26"/>
  <c r="K62" i="26"/>
  <c r="K84" i="26" s="1"/>
  <c r="K44" i="26"/>
  <c r="J30" i="9"/>
  <c r="J9" i="26"/>
  <c r="V12" i="9"/>
  <c r="V7" i="26"/>
  <c r="V71" i="26"/>
  <c r="V44" i="26"/>
  <c r="V62" i="26"/>
  <c r="V84" i="26" s="1"/>
  <c r="Q70" i="26"/>
  <c r="Q61" i="26"/>
  <c r="Q83" i="26" s="1"/>
  <c r="Q102" i="26" s="1"/>
  <c r="Q43" i="26"/>
  <c r="X62" i="26"/>
  <c r="X84" i="26" s="1"/>
  <c r="X71" i="26"/>
  <c r="X44" i="26"/>
  <c r="K43" i="26"/>
  <c r="K70" i="26"/>
  <c r="K61" i="26"/>
  <c r="K83" i="26" s="1"/>
  <c r="K102" i="26" s="1"/>
  <c r="AD21" i="9"/>
  <c r="AD8" i="26"/>
  <c r="T71" i="26"/>
  <c r="T44" i="26"/>
  <c r="T62" i="26"/>
  <c r="T84" i="26" s="1"/>
  <c r="AE21" i="9"/>
  <c r="AE8" i="26"/>
  <c r="P9" i="26"/>
  <c r="P30" i="9"/>
  <c r="V9" i="26"/>
  <c r="V30" i="9"/>
  <c r="AD7" i="26"/>
  <c r="AD12" i="9"/>
  <c r="D8" i="26"/>
  <c r="D21" i="9"/>
  <c r="L44" i="26"/>
  <c r="L71" i="26"/>
  <c r="L62" i="26"/>
  <c r="L84" i="26" s="1"/>
  <c r="AA39" i="9"/>
  <c r="AA10" i="26"/>
  <c r="I43" i="26"/>
  <c r="I61" i="26"/>
  <c r="I83" i="26" s="1"/>
  <c r="I102" i="26" s="1"/>
  <c r="I70" i="26"/>
  <c r="M9" i="26"/>
  <c r="M30" i="9"/>
  <c r="U9" i="26"/>
  <c r="U30" i="9"/>
  <c r="AA9" i="26"/>
  <c r="AA30" i="9"/>
  <c r="J12" i="9"/>
  <c r="J7" i="26"/>
  <c r="AJ30" i="9"/>
  <c r="AJ9" i="26"/>
  <c r="I10" i="26"/>
  <c r="I39" i="9"/>
  <c r="L39" i="9"/>
  <c r="L10" i="26"/>
  <c r="R30" i="9"/>
  <c r="R9" i="26"/>
  <c r="AB30" i="9"/>
  <c r="AB9" i="26"/>
  <c r="AC44" i="26"/>
  <c r="AC62" i="26"/>
  <c r="AC84" i="26" s="1"/>
  <c r="AC71" i="26"/>
  <c r="Z62" i="26"/>
  <c r="Z84" i="26" s="1"/>
  <c r="Z71" i="26"/>
  <c r="Z44" i="26"/>
  <c r="R7" i="26"/>
  <c r="R12" i="9"/>
  <c r="AI8" i="26"/>
  <c r="AI21" i="9"/>
  <c r="P8" i="26"/>
  <c r="P21" i="9"/>
  <c r="AK39" i="9"/>
  <c r="AK10" i="26"/>
  <c r="AG44" i="26"/>
  <c r="AG62" i="26"/>
  <c r="AG84" i="26" s="1"/>
  <c r="AG71" i="26"/>
  <c r="X7" i="26"/>
  <c r="X12" i="9"/>
  <c r="AD30" i="9"/>
  <c r="AD9" i="26"/>
  <c r="Y7" i="26"/>
  <c r="Y12" i="9"/>
  <c r="D43" i="26"/>
  <c r="D70" i="26"/>
  <c r="D61" i="26"/>
  <c r="D83" i="26" s="1"/>
  <c r="D102" i="26" s="1"/>
  <c r="X10" i="26"/>
  <c r="X39" i="9"/>
  <c r="AG12" i="9"/>
  <c r="AG7" i="26"/>
  <c r="AA8" i="26"/>
  <c r="AA21" i="9"/>
  <c r="AB10" i="26"/>
  <c r="AB39" i="9"/>
  <c r="O30" i="9"/>
  <c r="O9" i="26"/>
  <c r="AH12" i="9"/>
  <c r="AH7" i="26"/>
  <c r="S43" i="26"/>
  <c r="S70" i="26"/>
  <c r="S61" i="26"/>
  <c r="S83" i="26" s="1"/>
  <c r="S102" i="26" s="1"/>
  <c r="V61" i="26"/>
  <c r="V83" i="26" s="1"/>
  <c r="V102" i="26" s="1"/>
  <c r="V43" i="26"/>
  <c r="V70" i="26"/>
  <c r="F61" i="26"/>
  <c r="F83" i="26" s="1"/>
  <c r="F70" i="26"/>
  <c r="F43" i="26"/>
  <c r="W12" i="9"/>
  <c r="W7" i="26"/>
  <c r="N71" i="26"/>
  <c r="N44" i="26"/>
  <c r="N62" i="26"/>
  <c r="N84" i="26" s="1"/>
  <c r="AG9" i="26"/>
  <c r="AG30" i="9"/>
  <c r="M61" i="26"/>
  <c r="M83" i="26" s="1"/>
  <c r="M102" i="26" s="1"/>
  <c r="M43" i="26"/>
  <c r="M70" i="26"/>
  <c r="S10" i="26"/>
  <c r="S39" i="9"/>
  <c r="P39" i="9"/>
  <c r="P10" i="26"/>
  <c r="S62" i="26"/>
  <c r="S84" i="26" s="1"/>
  <c r="S44" i="26"/>
  <c r="S71" i="26"/>
  <c r="Y43" i="26"/>
  <c r="Y70" i="26"/>
  <c r="Y61" i="26"/>
  <c r="Y83" i="26" s="1"/>
  <c r="Y102" i="26" s="1"/>
  <c r="AF62" i="26"/>
  <c r="AF84" i="26" s="1"/>
  <c r="AF71" i="26"/>
  <c r="AF44" i="26"/>
  <c r="G30" i="9"/>
  <c r="G9" i="26"/>
  <c r="U70" i="26"/>
  <c r="U61" i="26"/>
  <c r="U83" i="26" s="1"/>
  <c r="U102" i="26" s="1"/>
  <c r="U43" i="26"/>
  <c r="R44" i="26"/>
  <c r="R71" i="26"/>
  <c r="R62" i="26"/>
  <c r="R84" i="26" s="1"/>
  <c r="J21" i="9"/>
  <c r="J8" i="26"/>
  <c r="L21" i="9"/>
  <c r="L8" i="26"/>
  <c r="AG61" i="26"/>
  <c r="AG83" i="26" s="1"/>
  <c r="AG102" i="26" s="1"/>
  <c r="AG43" i="26"/>
  <c r="AG70" i="26"/>
  <c r="Q10" i="26"/>
  <c r="Q39" i="9"/>
  <c r="AE7" i="26"/>
  <c r="AE12" i="9"/>
  <c r="F39" i="9"/>
  <c r="F10" i="26"/>
  <c r="AI43" i="26"/>
  <c r="AI70" i="26"/>
  <c r="AI61" i="26"/>
  <c r="AI83" i="26" s="1"/>
  <c r="AI102" i="26" s="1"/>
  <c r="J71" i="26"/>
  <c r="J62" i="26"/>
  <c r="J84" i="26" s="1"/>
  <c r="J44" i="26"/>
  <c r="AD62" i="26"/>
  <c r="AD84" i="26" s="1"/>
  <c r="AD71" i="26"/>
  <c r="AD44" i="26"/>
  <c r="T12" i="9"/>
  <c r="T7" i="26"/>
  <c r="V10" i="26"/>
  <c r="V39" i="9"/>
  <c r="AF8" i="26"/>
  <c r="AF21" i="9"/>
  <c r="Y30" i="9"/>
  <c r="Y9" i="26"/>
  <c r="W43" i="26"/>
  <c r="W61" i="26"/>
  <c r="W83" i="26" s="1"/>
  <c r="W102" i="26" s="1"/>
  <c r="W70" i="26"/>
  <c r="U44" i="26"/>
  <c r="U62" i="26"/>
  <c r="U84" i="26" s="1"/>
  <c r="U71" i="26"/>
  <c r="AI12" i="9"/>
  <c r="AI7" i="26"/>
  <c r="E30" i="9"/>
  <c r="E9" i="26"/>
  <c r="AF68" i="26" s="1"/>
  <c r="AC39" i="9"/>
  <c r="AC10" i="26"/>
  <c r="AD61" i="26"/>
  <c r="AD83" i="26" s="1"/>
  <c r="AD102" i="26" s="1"/>
  <c r="AD43" i="26"/>
  <c r="AD70" i="26"/>
  <c r="H7" i="26"/>
  <c r="H12" i="9"/>
  <c r="AE10" i="26"/>
  <c r="AE39" i="9"/>
  <c r="AK7" i="26"/>
  <c r="AK12" i="9"/>
  <c r="Q12" i="9"/>
  <c r="Q7" i="26"/>
  <c r="D12" i="9"/>
  <c r="D7" i="26"/>
  <c r="H9" i="26"/>
  <c r="H30" i="9"/>
  <c r="U7" i="26"/>
  <c r="U12" i="9"/>
  <c r="F71" i="26"/>
  <c r="F62" i="26"/>
  <c r="F84" i="26" s="1"/>
  <c r="F44" i="26"/>
  <c r="K7" i="26"/>
  <c r="K12" i="9"/>
  <c r="D9" i="26"/>
  <c r="D30" i="9"/>
  <c r="O7" i="26"/>
  <c r="O12" i="9"/>
  <c r="AC70" i="26"/>
  <c r="AC43" i="26"/>
  <c r="AC61" i="26"/>
  <c r="AC83" i="26" s="1"/>
  <c r="AC102" i="26" s="1"/>
  <c r="Z30" i="9"/>
  <c r="Z9" i="26"/>
  <c r="AF41" i="26"/>
  <c r="G10" i="26"/>
  <c r="G39" i="9"/>
  <c r="U8" i="26"/>
  <c r="U21" i="9"/>
  <c r="AB7" i="26"/>
  <c r="AB12" i="9"/>
  <c r="W10" i="26"/>
  <c r="W39" i="9"/>
  <c r="R61" i="26"/>
  <c r="R83" i="26" s="1"/>
  <c r="R102" i="26" s="1"/>
  <c r="R70" i="26"/>
  <c r="R43" i="26"/>
  <c r="N12" i="9"/>
  <c r="N7" i="26"/>
  <c r="L12" i="9"/>
  <c r="L7" i="26"/>
  <c r="AH61" i="26"/>
  <c r="AH83" i="26" s="1"/>
  <c r="AH102" i="26" s="1"/>
  <c r="AH43" i="26"/>
  <c r="AH70" i="26"/>
  <c r="S9" i="26"/>
  <c r="S30" i="9"/>
  <c r="Q9" i="26"/>
  <c r="Q30" i="9"/>
  <c r="Y8" i="26"/>
  <c r="Y21" i="9"/>
  <c r="AJ21" i="9"/>
  <c r="AJ8" i="26"/>
  <c r="AG10" i="26"/>
  <c r="AG39" i="9"/>
  <c r="D10" i="26"/>
  <c r="D39" i="9"/>
  <c r="Z43" i="26"/>
  <c r="Z61" i="26"/>
  <c r="Z83" i="26" s="1"/>
  <c r="Z102" i="26" s="1"/>
  <c r="Z70" i="26"/>
  <c r="O62" i="26"/>
  <c r="O84" i="26" s="1"/>
  <c r="O44" i="26"/>
  <c r="O71" i="26"/>
  <c r="Z8" i="26"/>
  <c r="Z21" i="9"/>
  <c r="H44" i="26"/>
  <c r="H62" i="26"/>
  <c r="H84" i="26" s="1"/>
  <c r="H71" i="26"/>
  <c r="G27" i="26" l="1"/>
  <c r="E102" i="26"/>
  <c r="F102" i="26"/>
  <c r="F92" i="26"/>
  <c r="F169" i="26" s="1"/>
  <c r="AE92" i="26"/>
  <c r="AE169" i="26" s="1"/>
  <c r="L93" i="26"/>
  <c r="L170" i="26" s="1"/>
  <c r="S93" i="26"/>
  <c r="S170" i="26" s="1"/>
  <c r="AF59" i="26"/>
  <c r="AF81" i="26" s="1"/>
  <c r="AF100" i="26" s="1"/>
  <c r="M93" i="26"/>
  <c r="M170" i="26" s="1"/>
  <c r="T92" i="26"/>
  <c r="T169" i="26" s="1"/>
  <c r="AA92" i="26"/>
  <c r="AA169" i="26" s="1"/>
  <c r="AH92" i="26"/>
  <c r="AH169" i="26" s="1"/>
  <c r="V93" i="26"/>
  <c r="V170" i="26" s="1"/>
  <c r="O93" i="26"/>
  <c r="O170" i="26" s="1"/>
  <c r="R92" i="26"/>
  <c r="R169" i="26" s="1"/>
  <c r="AF90" i="26"/>
  <c r="E93" i="26"/>
  <c r="E170" i="26" s="1"/>
  <c r="AD93" i="26"/>
  <c r="AD170" i="26" s="1"/>
  <c r="X93" i="26"/>
  <c r="X170" i="26" s="1"/>
  <c r="AI93" i="26"/>
  <c r="AI170" i="26" s="1"/>
  <c r="G92" i="26"/>
  <c r="G169" i="26" s="1"/>
  <c r="N92" i="26"/>
  <c r="N169" i="26" s="1"/>
  <c r="W92" i="26"/>
  <c r="W169" i="26" s="1"/>
  <c r="L92" i="26"/>
  <c r="L169" i="26" s="1"/>
  <c r="J93" i="26"/>
  <c r="J170" i="26" s="1"/>
  <c r="S92" i="26"/>
  <c r="S169" i="26" s="1"/>
  <c r="K92" i="26"/>
  <c r="K169" i="26" s="1"/>
  <c r="AF92" i="26"/>
  <c r="AF169" i="26" s="1"/>
  <c r="I92" i="26"/>
  <c r="I169" i="26" s="1"/>
  <c r="Q93" i="26"/>
  <c r="Q170" i="26" s="1"/>
  <c r="T93" i="26"/>
  <c r="T170" i="26" s="1"/>
  <c r="A92" i="26"/>
  <c r="Y92" i="26"/>
  <c r="Y169" i="26" s="1"/>
  <c r="AC93" i="26"/>
  <c r="AC170" i="26" s="1"/>
  <c r="AH93" i="26"/>
  <c r="AH170" i="26" s="1"/>
  <c r="AJ92" i="26"/>
  <c r="AJ169" i="26" s="1"/>
  <c r="W93" i="26"/>
  <c r="W170" i="26" s="1"/>
  <c r="I93" i="26"/>
  <c r="I170" i="26" s="1"/>
  <c r="AC92" i="26"/>
  <c r="AC169" i="26" s="1"/>
  <c r="F93" i="26"/>
  <c r="F170" i="26" s="1"/>
  <c r="Z92" i="26"/>
  <c r="Z169" i="26" s="1"/>
  <c r="Q92" i="26"/>
  <c r="Q169" i="26" s="1"/>
  <c r="D93" i="26"/>
  <c r="D170" i="26" s="1"/>
  <c r="W42" i="26"/>
  <c r="W60" i="26"/>
  <c r="W82" i="26" s="1"/>
  <c r="W69" i="26"/>
  <c r="U39" i="26"/>
  <c r="U57" i="26"/>
  <c r="U79" i="26" s="1"/>
  <c r="U66" i="26"/>
  <c r="AK66" i="26"/>
  <c r="AK57" i="26"/>
  <c r="AK79" i="26" s="1"/>
  <c r="AK39" i="26"/>
  <c r="AC69" i="26"/>
  <c r="AC60" i="26"/>
  <c r="AC82" i="26" s="1"/>
  <c r="AC42" i="26"/>
  <c r="U93" i="26"/>
  <c r="U170" i="26" s="1"/>
  <c r="J103" i="26"/>
  <c r="J160" i="26"/>
  <c r="AE39" i="26"/>
  <c r="AE57" i="26"/>
  <c r="AE79" i="26" s="1"/>
  <c r="AE66" i="26"/>
  <c r="J58" i="26"/>
  <c r="J80" i="26" s="1"/>
  <c r="J40" i="26"/>
  <c r="J67" i="26"/>
  <c r="G41" i="26"/>
  <c r="G68" i="26"/>
  <c r="G59" i="26"/>
  <c r="G81" i="26" s="1"/>
  <c r="M92" i="26"/>
  <c r="M169" i="26" s="1"/>
  <c r="D92" i="26"/>
  <c r="D169" i="26" s="1"/>
  <c r="AG103" i="26"/>
  <c r="AG160" i="26"/>
  <c r="AB41" i="26"/>
  <c r="AB68" i="26"/>
  <c r="AB59" i="26"/>
  <c r="AB81" i="26" s="1"/>
  <c r="AJ68" i="26"/>
  <c r="AJ41" i="26"/>
  <c r="AJ59" i="26"/>
  <c r="AJ81" i="26" s="1"/>
  <c r="N69" i="26"/>
  <c r="N60" i="26"/>
  <c r="N82" i="26" s="1"/>
  <c r="N42" i="26"/>
  <c r="AK93" i="26"/>
  <c r="AK170" i="26" s="1"/>
  <c r="AH103" i="26"/>
  <c r="AH160" i="26"/>
  <c r="X58" i="26"/>
  <c r="X80" i="26" s="1"/>
  <c r="X40" i="26"/>
  <c r="X67" i="26"/>
  <c r="AK41" i="26"/>
  <c r="AK68" i="26"/>
  <c r="AK59" i="26"/>
  <c r="AK81" i="26" s="1"/>
  <c r="AA93" i="26"/>
  <c r="AA170" i="26" s="1"/>
  <c r="G67" i="26"/>
  <c r="G40" i="26"/>
  <c r="G58" i="26"/>
  <c r="G80" i="26" s="1"/>
  <c r="AJ160" i="26"/>
  <c r="AJ103" i="26"/>
  <c r="AE93" i="26"/>
  <c r="AE170" i="26" s="1"/>
  <c r="L41" i="26"/>
  <c r="L68" i="26"/>
  <c r="L59" i="26"/>
  <c r="L81" i="26" s="1"/>
  <c r="P93" i="26"/>
  <c r="P170" i="26" s="1"/>
  <c r="AF60" i="26"/>
  <c r="AF82" i="26" s="1"/>
  <c r="AF69" i="26"/>
  <c r="AF42" i="26"/>
  <c r="AA39" i="26"/>
  <c r="AA66" i="26"/>
  <c r="AA57" i="26"/>
  <c r="AA79" i="26" s="1"/>
  <c r="D103" i="26"/>
  <c r="D160" i="26"/>
  <c r="AG69" i="26"/>
  <c r="AG42" i="26"/>
  <c r="AG60" i="26"/>
  <c r="AG82" i="26" s="1"/>
  <c r="H93" i="26"/>
  <c r="H170" i="26" s="1"/>
  <c r="Z58" i="26"/>
  <c r="Z80" i="26" s="1"/>
  <c r="Z40" i="26"/>
  <c r="Z67" i="26"/>
  <c r="D42" i="26"/>
  <c r="D60" i="26"/>
  <c r="D82" i="26" s="1"/>
  <c r="D69" i="26"/>
  <c r="Q41" i="26"/>
  <c r="Q68" i="26"/>
  <c r="Q59" i="26"/>
  <c r="Q81" i="26" s="1"/>
  <c r="N57" i="26"/>
  <c r="N79" i="26" s="1"/>
  <c r="N66" i="26"/>
  <c r="N39" i="26"/>
  <c r="AB66" i="26"/>
  <c r="AB57" i="26"/>
  <c r="AB79" i="26" s="1"/>
  <c r="AB39" i="26"/>
  <c r="Z41" i="26"/>
  <c r="Z68" i="26"/>
  <c r="Z59" i="26"/>
  <c r="Z81" i="26" s="1"/>
  <c r="D59" i="26"/>
  <c r="D81" i="26" s="1"/>
  <c r="D41" i="26"/>
  <c r="D68" i="26"/>
  <c r="V42" i="26"/>
  <c r="V69" i="26"/>
  <c r="V60" i="26"/>
  <c r="V82" i="26" s="1"/>
  <c r="AA58" i="26"/>
  <c r="AA80" i="26" s="1"/>
  <c r="AA40" i="26"/>
  <c r="AA67" i="26"/>
  <c r="AG93" i="26"/>
  <c r="AG170" i="26" s="1"/>
  <c r="R66" i="26"/>
  <c r="R39" i="26"/>
  <c r="R57" i="26"/>
  <c r="R79" i="26" s="1"/>
  <c r="M68" i="26"/>
  <c r="M41" i="26"/>
  <c r="M59" i="26"/>
  <c r="M81" i="26" s="1"/>
  <c r="P59" i="26"/>
  <c r="P81" i="26" s="1"/>
  <c r="P41" i="26"/>
  <c r="P68" i="26"/>
  <c r="K93" i="26"/>
  <c r="K170" i="26" s="1"/>
  <c r="O92" i="26"/>
  <c r="O169" i="26" s="1"/>
  <c r="V40" i="26"/>
  <c r="V58" i="26"/>
  <c r="V80" i="26" s="1"/>
  <c r="V67" i="26"/>
  <c r="E42" i="26"/>
  <c r="E69" i="26"/>
  <c r="C69" i="26"/>
  <c r="C91" i="26" s="1"/>
  <c r="C60" i="26"/>
  <c r="C82" i="26" s="1"/>
  <c r="E60" i="26"/>
  <c r="E82" i="26" s="1"/>
  <c r="U69" i="26"/>
  <c r="U42" i="26"/>
  <c r="U60" i="26"/>
  <c r="U82" i="26" s="1"/>
  <c r="AK160" i="26"/>
  <c r="AK103" i="26"/>
  <c r="F67" i="26"/>
  <c r="F58" i="26"/>
  <c r="F80" i="26" s="1"/>
  <c r="F40" i="26"/>
  <c r="AC57" i="26"/>
  <c r="AC79" i="26" s="1"/>
  <c r="AC66" i="26"/>
  <c r="AC39" i="26"/>
  <c r="C103" i="26"/>
  <c r="A103" i="26" s="1"/>
  <c r="C160" i="26"/>
  <c r="AI60" i="26"/>
  <c r="AI82" i="26" s="1"/>
  <c r="AI69" i="26"/>
  <c r="AI42" i="26"/>
  <c r="M103" i="26"/>
  <c r="M160" i="26"/>
  <c r="W103" i="26"/>
  <c r="W160" i="26"/>
  <c r="I58" i="26"/>
  <c r="I80" i="26" s="1"/>
  <c r="I40" i="26"/>
  <c r="I67" i="26"/>
  <c r="Y58" i="26"/>
  <c r="Y80" i="26" s="1"/>
  <c r="Y40" i="26"/>
  <c r="Y67" i="26"/>
  <c r="L39" i="26"/>
  <c r="L66" i="26"/>
  <c r="L57" i="26"/>
  <c r="L79" i="26" s="1"/>
  <c r="O39" i="26"/>
  <c r="O66" i="26"/>
  <c r="O57" i="26"/>
  <c r="O79" i="26" s="1"/>
  <c r="H59" i="26"/>
  <c r="H81" i="26" s="1"/>
  <c r="H68" i="26"/>
  <c r="H41" i="26"/>
  <c r="AE60" i="26"/>
  <c r="AE82" i="26" s="1"/>
  <c r="AE42" i="26"/>
  <c r="AE69" i="26"/>
  <c r="E41" i="26"/>
  <c r="E68" i="26"/>
  <c r="C59" i="26"/>
  <c r="C81" i="26" s="1"/>
  <c r="C68" i="26"/>
  <c r="C90" i="26" s="1"/>
  <c r="C167" i="26" s="1"/>
  <c r="E59" i="26"/>
  <c r="E81" i="26" s="1"/>
  <c r="T39" i="26"/>
  <c r="T57" i="26"/>
  <c r="T79" i="26" s="1"/>
  <c r="T66" i="26"/>
  <c r="Q60" i="26"/>
  <c r="Q82" i="26" s="1"/>
  <c r="Q42" i="26"/>
  <c r="Q69" i="26"/>
  <c r="R103" i="26"/>
  <c r="R160" i="26"/>
  <c r="AF93" i="26"/>
  <c r="AF170" i="26" s="1"/>
  <c r="S160" i="26"/>
  <c r="S103" i="26"/>
  <c r="AH66" i="26"/>
  <c r="AH57" i="26"/>
  <c r="AH79" i="26" s="1"/>
  <c r="AH39" i="26"/>
  <c r="AG39" i="26"/>
  <c r="AG57" i="26"/>
  <c r="AG79" i="26" s="1"/>
  <c r="AG66" i="26"/>
  <c r="Y66" i="26"/>
  <c r="Y57" i="26"/>
  <c r="Y79" i="26" s="1"/>
  <c r="Y39" i="26"/>
  <c r="AK60" i="26"/>
  <c r="AK82" i="26" s="1"/>
  <c r="AK42" i="26"/>
  <c r="AK69" i="26"/>
  <c r="Z93" i="26"/>
  <c r="Z170" i="26" s="1"/>
  <c r="R68" i="26"/>
  <c r="R41" i="26"/>
  <c r="R59" i="26"/>
  <c r="R81" i="26" s="1"/>
  <c r="J66" i="26"/>
  <c r="J39" i="26"/>
  <c r="J57" i="26"/>
  <c r="J79" i="26" s="1"/>
  <c r="AE58" i="26"/>
  <c r="AE80" i="26" s="1"/>
  <c r="AE67" i="26"/>
  <c r="AE40" i="26"/>
  <c r="V160" i="26"/>
  <c r="V103" i="26"/>
  <c r="K103" i="26"/>
  <c r="K160" i="26"/>
  <c r="AI41" i="26"/>
  <c r="AI68" i="26"/>
  <c r="AI59" i="26"/>
  <c r="AI81" i="26" s="1"/>
  <c r="R69" i="26"/>
  <c r="R60" i="26"/>
  <c r="R82" i="26" s="1"/>
  <c r="R42" i="26"/>
  <c r="G93" i="26"/>
  <c r="G170" i="26" s="1"/>
  <c r="AE41" i="26"/>
  <c r="AE68" i="26"/>
  <c r="AE59" i="26"/>
  <c r="AE81" i="26" s="1"/>
  <c r="AD69" i="26"/>
  <c r="AD60" i="26"/>
  <c r="AD82" i="26" s="1"/>
  <c r="AD42" i="26"/>
  <c r="Y42" i="26"/>
  <c r="Y60" i="26"/>
  <c r="Y82" i="26" s="1"/>
  <c r="Y69" i="26"/>
  <c r="AB92" i="26"/>
  <c r="AB169" i="26" s="1"/>
  <c r="F57" i="26"/>
  <c r="F79" i="26" s="1"/>
  <c r="F39" i="26"/>
  <c r="F66" i="26"/>
  <c r="AE160" i="26"/>
  <c r="AE103" i="26"/>
  <c r="I66" i="26"/>
  <c r="I39" i="26"/>
  <c r="I57" i="26"/>
  <c r="I79" i="26" s="1"/>
  <c r="Q58" i="26"/>
  <c r="Q80" i="26" s="1"/>
  <c r="Q67" i="26"/>
  <c r="Q40" i="26"/>
  <c r="M57" i="26"/>
  <c r="M79" i="26" s="1"/>
  <c r="M39" i="26"/>
  <c r="M66" i="26"/>
  <c r="AK92" i="26"/>
  <c r="AK169" i="26" s="1"/>
  <c r="E67" i="26"/>
  <c r="C67" i="26"/>
  <c r="C89" i="26" s="1"/>
  <c r="E58" i="26"/>
  <c r="E80" i="26" s="1"/>
  <c r="C58" i="26"/>
  <c r="C80" i="26" s="1"/>
  <c r="E40" i="26"/>
  <c r="K57" i="26"/>
  <c r="K79" i="26" s="1"/>
  <c r="K39" i="26"/>
  <c r="K66" i="26"/>
  <c r="D57" i="26"/>
  <c r="D79" i="26" s="1"/>
  <c r="D39" i="26"/>
  <c r="D66" i="26"/>
  <c r="P69" i="26"/>
  <c r="P60" i="26"/>
  <c r="P82" i="26" s="1"/>
  <c r="P42" i="26"/>
  <c r="AG41" i="26"/>
  <c r="AG68" i="26"/>
  <c r="AG59" i="26"/>
  <c r="AG81" i="26" s="1"/>
  <c r="AD59" i="26"/>
  <c r="AD81" i="26" s="1"/>
  <c r="AD68" i="26"/>
  <c r="AD41" i="26"/>
  <c r="D40" i="26"/>
  <c r="D67" i="26"/>
  <c r="D58" i="26"/>
  <c r="D80" i="26" s="1"/>
  <c r="T60" i="26"/>
  <c r="T82" i="26" s="1"/>
  <c r="T69" i="26"/>
  <c r="T42" i="26"/>
  <c r="N68" i="26"/>
  <c r="N59" i="26"/>
  <c r="N81" i="26" s="1"/>
  <c r="N41" i="26"/>
  <c r="O42" i="26"/>
  <c r="O69" i="26"/>
  <c r="O60" i="26"/>
  <c r="O82" i="26" s="1"/>
  <c r="S58" i="26"/>
  <c r="S80" i="26" s="1"/>
  <c r="S40" i="26"/>
  <c r="S67" i="26"/>
  <c r="AI103" i="26"/>
  <c r="AI160" i="26"/>
  <c r="E160" i="26"/>
  <c r="E103" i="26"/>
  <c r="AB160" i="26"/>
  <c r="AB103" i="26"/>
  <c r="F68" i="26"/>
  <c r="F59" i="26"/>
  <c r="F81" i="26" s="1"/>
  <c r="F41" i="26"/>
  <c r="E57" i="26"/>
  <c r="E79" i="26" s="1"/>
  <c r="C57" i="26"/>
  <c r="C79" i="26" s="1"/>
  <c r="C66" i="26"/>
  <c r="C88" i="26" s="1"/>
  <c r="C165" i="26" s="1"/>
  <c r="E66" i="26"/>
  <c r="E39" i="26"/>
  <c r="I160" i="26"/>
  <c r="I103" i="26"/>
  <c r="AC67" i="26"/>
  <c r="AC58" i="26"/>
  <c r="AC80" i="26" s="1"/>
  <c r="AC40" i="26"/>
  <c r="S41" i="26"/>
  <c r="S68" i="26"/>
  <c r="S59" i="26"/>
  <c r="S81" i="26" s="1"/>
  <c r="O103" i="26"/>
  <c r="O160" i="26"/>
  <c r="AJ67" i="26"/>
  <c r="AJ58" i="26"/>
  <c r="AJ80" i="26" s="1"/>
  <c r="AJ40" i="26"/>
  <c r="H57" i="26"/>
  <c r="H79" i="26" s="1"/>
  <c r="H39" i="26"/>
  <c r="H66" i="26"/>
  <c r="AI66" i="26"/>
  <c r="AI39" i="26"/>
  <c r="AI57" i="26"/>
  <c r="AI79" i="26" s="1"/>
  <c r="Y68" i="26"/>
  <c r="Y41" i="26"/>
  <c r="Y59" i="26"/>
  <c r="Y81" i="26" s="1"/>
  <c r="AI92" i="26"/>
  <c r="AI169" i="26" s="1"/>
  <c r="AG92" i="26"/>
  <c r="AG169" i="26" s="1"/>
  <c r="R93" i="26"/>
  <c r="R170" i="26" s="1"/>
  <c r="AF160" i="26"/>
  <c r="AF103" i="26"/>
  <c r="N160" i="26"/>
  <c r="N103" i="26"/>
  <c r="O68" i="26"/>
  <c r="O59" i="26"/>
  <c r="O81" i="26" s="1"/>
  <c r="O41" i="26"/>
  <c r="Z160" i="26"/>
  <c r="Z103" i="26"/>
  <c r="L69" i="26"/>
  <c r="L42" i="26"/>
  <c r="L60" i="26"/>
  <c r="L82" i="26" s="1"/>
  <c r="T103" i="26"/>
  <c r="T160" i="26"/>
  <c r="E92" i="26"/>
  <c r="E169" i="26" s="1"/>
  <c r="W58" i="26"/>
  <c r="W80" i="26" s="1"/>
  <c r="W40" i="26"/>
  <c r="W67" i="26"/>
  <c r="J92" i="26"/>
  <c r="J169" i="26" s="1"/>
  <c r="G103" i="26"/>
  <c r="G160" i="26"/>
  <c r="Y103" i="26"/>
  <c r="Y160" i="26"/>
  <c r="A93" i="26"/>
  <c r="AF66" i="26"/>
  <c r="AF39" i="26"/>
  <c r="AF57" i="26"/>
  <c r="AF79" i="26" s="1"/>
  <c r="AJ57" i="26"/>
  <c r="AJ79" i="26" s="1"/>
  <c r="AJ39" i="26"/>
  <c r="AJ66" i="26"/>
  <c r="AC41" i="26"/>
  <c r="AC68" i="26"/>
  <c r="AC59" i="26"/>
  <c r="AC81" i="26" s="1"/>
  <c r="T68" i="26"/>
  <c r="T59" i="26"/>
  <c r="T81" i="26" s="1"/>
  <c r="T41" i="26"/>
  <c r="AB40" i="26"/>
  <c r="AB67" i="26"/>
  <c r="AB58" i="26"/>
  <c r="AB80" i="26" s="1"/>
  <c r="AB93" i="26"/>
  <c r="AB170" i="26" s="1"/>
  <c r="X92" i="26"/>
  <c r="X169" i="26" s="1"/>
  <c r="S39" i="26"/>
  <c r="S66" i="26"/>
  <c r="S57" i="26"/>
  <c r="S79" i="26" s="1"/>
  <c r="AK67" i="26"/>
  <c r="AK40" i="26"/>
  <c r="AK58" i="26"/>
  <c r="AK80" i="26" s="1"/>
  <c r="G69" i="26"/>
  <c r="G42" i="26"/>
  <c r="G60" i="26"/>
  <c r="G82" i="26" s="1"/>
  <c r="F160" i="26"/>
  <c r="F103" i="26"/>
  <c r="Q39" i="26"/>
  <c r="Q66" i="26"/>
  <c r="Q57" i="26"/>
  <c r="Q79" i="26" s="1"/>
  <c r="F69" i="26"/>
  <c r="F60" i="26"/>
  <c r="F82" i="26" s="1"/>
  <c r="F42" i="26"/>
  <c r="U92" i="26"/>
  <c r="U169" i="26" s="1"/>
  <c r="N93" i="26"/>
  <c r="N170" i="26" s="1"/>
  <c r="V92" i="26"/>
  <c r="V169" i="26" s="1"/>
  <c r="X60" i="26"/>
  <c r="X82" i="26" s="1"/>
  <c r="X42" i="26"/>
  <c r="X69" i="26"/>
  <c r="P67" i="26"/>
  <c r="P40" i="26"/>
  <c r="P58" i="26"/>
  <c r="P80" i="26" s="1"/>
  <c r="AA41" i="26"/>
  <c r="AA68" i="26"/>
  <c r="AA59" i="26"/>
  <c r="AA81" i="26" s="1"/>
  <c r="AA69" i="26"/>
  <c r="AA42" i="26"/>
  <c r="AA60" i="26"/>
  <c r="AA82" i="26" s="1"/>
  <c r="AD66" i="26"/>
  <c r="AD39" i="26"/>
  <c r="AD57" i="26"/>
  <c r="AD79" i="26" s="1"/>
  <c r="V57" i="26"/>
  <c r="V79" i="26" s="1"/>
  <c r="V39" i="26"/>
  <c r="V66" i="26"/>
  <c r="H60" i="26"/>
  <c r="H82" i="26" s="1"/>
  <c r="H42" i="26"/>
  <c r="H69" i="26"/>
  <c r="AJ42" i="26"/>
  <c r="AJ69" i="26"/>
  <c r="AJ60" i="26"/>
  <c r="AJ82" i="26" s="1"/>
  <c r="M67" i="26"/>
  <c r="M40" i="26"/>
  <c r="M58" i="26"/>
  <c r="M80" i="26" s="1"/>
  <c r="AH69" i="26"/>
  <c r="AH42" i="26"/>
  <c r="AH60" i="26"/>
  <c r="AH82" i="26" s="1"/>
  <c r="Q160" i="26"/>
  <c r="Q103" i="26"/>
  <c r="AG67" i="26"/>
  <c r="AG58" i="26"/>
  <c r="AG80" i="26" s="1"/>
  <c r="AG40" i="26"/>
  <c r="X41" i="26"/>
  <c r="X59" i="26"/>
  <c r="X81" i="26" s="1"/>
  <c r="X68" i="26"/>
  <c r="Z57" i="26"/>
  <c r="Z79" i="26" s="1"/>
  <c r="Z39" i="26"/>
  <c r="Z66" i="26"/>
  <c r="H92" i="26"/>
  <c r="H169" i="26" s="1"/>
  <c r="R58" i="26"/>
  <c r="R80" i="26" s="1"/>
  <c r="R40" i="26"/>
  <c r="R67" i="26"/>
  <c r="H67" i="26"/>
  <c r="H58" i="26"/>
  <c r="H80" i="26" s="1"/>
  <c r="H40" i="26"/>
  <c r="U40" i="26"/>
  <c r="U67" i="26"/>
  <c r="U58" i="26"/>
  <c r="U80" i="26" s="1"/>
  <c r="H160" i="26"/>
  <c r="H103" i="26"/>
  <c r="AD92" i="26"/>
  <c r="AD169" i="26" s="1"/>
  <c r="AD160" i="26"/>
  <c r="AD103" i="26"/>
  <c r="L67" i="26"/>
  <c r="L58" i="26"/>
  <c r="L80" i="26" s="1"/>
  <c r="L40" i="26"/>
  <c r="S60" i="26"/>
  <c r="S82" i="26" s="1"/>
  <c r="S69" i="26"/>
  <c r="S42" i="26"/>
  <c r="X66" i="26"/>
  <c r="X57" i="26"/>
  <c r="X79" i="26" s="1"/>
  <c r="X39" i="26"/>
  <c r="AC160" i="26"/>
  <c r="AC103" i="26"/>
  <c r="X103" i="26"/>
  <c r="X160" i="26"/>
  <c r="A102" i="26"/>
  <c r="P66" i="26"/>
  <c r="P39" i="26"/>
  <c r="P57" i="26"/>
  <c r="P79" i="26" s="1"/>
  <c r="K67" i="26"/>
  <c r="K40" i="26"/>
  <c r="K58" i="26"/>
  <c r="K80" i="26" s="1"/>
  <c r="AH41" i="26"/>
  <c r="AH59" i="26"/>
  <c r="AH81" i="26" s="1"/>
  <c r="AH68" i="26"/>
  <c r="G66" i="26"/>
  <c r="G57" i="26"/>
  <c r="G79" i="26" s="1"/>
  <c r="G39" i="26"/>
  <c r="Y93" i="26"/>
  <c r="Y170" i="26" s="1"/>
  <c r="J60" i="26"/>
  <c r="J82" i="26" s="1"/>
  <c r="J42" i="26"/>
  <c r="J69" i="26"/>
  <c r="M69" i="26"/>
  <c r="M42" i="26"/>
  <c r="M60" i="26"/>
  <c r="M82" i="26" s="1"/>
  <c r="AA103" i="26"/>
  <c r="AA160" i="26"/>
  <c r="AJ93" i="26"/>
  <c r="AJ170" i="26" s="1"/>
  <c r="N58" i="26"/>
  <c r="N80" i="26" s="1"/>
  <c r="N40" i="26"/>
  <c r="N67" i="26"/>
  <c r="K60" i="26"/>
  <c r="K82" i="26" s="1"/>
  <c r="K69" i="26"/>
  <c r="K42" i="26"/>
  <c r="I41" i="26"/>
  <c r="I59" i="26"/>
  <c r="I81" i="26" s="1"/>
  <c r="I68" i="26"/>
  <c r="AH40" i="26"/>
  <c r="AH58" i="26"/>
  <c r="AH80" i="26" s="1"/>
  <c r="AH67" i="26"/>
  <c r="P92" i="26"/>
  <c r="P169" i="26" s="1"/>
  <c r="O40" i="26"/>
  <c r="O58" i="26"/>
  <c r="O80" i="26" s="1"/>
  <c r="O67" i="26"/>
  <c r="T67" i="26"/>
  <c r="T40" i="26"/>
  <c r="T58" i="26"/>
  <c r="T80" i="26" s="1"/>
  <c r="U103" i="26"/>
  <c r="U160" i="26"/>
  <c r="AF67" i="26"/>
  <c r="AF40" i="26"/>
  <c r="AF58" i="26"/>
  <c r="AF80" i="26" s="1"/>
  <c r="W39" i="26"/>
  <c r="W66" i="26"/>
  <c r="W57" i="26"/>
  <c r="W79" i="26" s="1"/>
  <c r="AB60" i="26"/>
  <c r="AB82" i="26" s="1"/>
  <c r="AB42" i="26"/>
  <c r="AB69" i="26"/>
  <c r="AI67" i="26"/>
  <c r="AI40" i="26"/>
  <c r="AI58" i="26"/>
  <c r="AI80" i="26" s="1"/>
  <c r="I69" i="26"/>
  <c r="I60" i="26"/>
  <c r="I82" i="26" s="1"/>
  <c r="I42" i="26"/>
  <c r="U59" i="26"/>
  <c r="U81" i="26" s="1"/>
  <c r="U68" i="26"/>
  <c r="U41" i="26"/>
  <c r="L103" i="26"/>
  <c r="L160" i="26"/>
  <c r="V59" i="26"/>
  <c r="V81" i="26" s="1"/>
  <c r="V68" i="26"/>
  <c r="V41" i="26"/>
  <c r="AD40" i="26"/>
  <c r="AD67" i="26"/>
  <c r="AD58" i="26"/>
  <c r="AD80" i="26" s="1"/>
  <c r="J68" i="26"/>
  <c r="J59" i="26"/>
  <c r="J81" i="26" s="1"/>
  <c r="J41" i="26"/>
  <c r="W68" i="26"/>
  <c r="W59" i="26"/>
  <c r="W81" i="26" s="1"/>
  <c r="W41" i="26"/>
  <c r="K68" i="26"/>
  <c r="K41" i="26"/>
  <c r="K59" i="26"/>
  <c r="K81" i="26" s="1"/>
  <c r="Z69" i="26"/>
  <c r="Z42" i="26"/>
  <c r="Z60" i="26"/>
  <c r="Z82" i="26" s="1"/>
  <c r="P160" i="26"/>
  <c r="P103" i="26"/>
  <c r="C166" i="26" l="1"/>
  <c r="F77" i="26"/>
  <c r="C168" i="26"/>
  <c r="AF167" i="26"/>
  <c r="AF140" i="26"/>
  <c r="AF67" i="9"/>
  <c r="O88" i="26"/>
  <c r="O165" i="26" s="1"/>
  <c r="I89" i="26"/>
  <c r="I166" i="26" s="1"/>
  <c r="E77" i="26"/>
  <c r="G77" i="26" s="1"/>
  <c r="O91" i="26"/>
  <c r="O168" i="26" s="1"/>
  <c r="S89" i="26"/>
  <c r="S166" i="26" s="1"/>
  <c r="D88" i="26"/>
  <c r="D165" i="26" s="1"/>
  <c r="AA90" i="26"/>
  <c r="AA167" i="26" s="1"/>
  <c r="M88" i="26"/>
  <c r="M165" i="26" s="1"/>
  <c r="A91" i="26"/>
  <c r="K91" i="26"/>
  <c r="K168" i="26" s="1"/>
  <c r="AH91" i="26"/>
  <c r="AH168" i="26" s="1"/>
  <c r="AF88" i="26"/>
  <c r="AF165" i="26" s="1"/>
  <c r="Z91" i="26"/>
  <c r="Z168" i="26" s="1"/>
  <c r="S91" i="26"/>
  <c r="S168" i="26" s="1"/>
  <c r="P89" i="26"/>
  <c r="P166" i="26" s="1"/>
  <c r="T89" i="26"/>
  <c r="T166" i="26" s="1"/>
  <c r="I90" i="26"/>
  <c r="I167" i="26" s="1"/>
  <c r="AK88" i="26"/>
  <c r="AK165" i="26" s="1"/>
  <c r="L89" i="26"/>
  <c r="L166" i="26" s="1"/>
  <c r="O90" i="26"/>
  <c r="O167" i="26" s="1"/>
  <c r="I88" i="26"/>
  <c r="I165" i="26" s="1"/>
  <c r="J88" i="26"/>
  <c r="J165" i="26" s="1"/>
  <c r="AI91" i="26"/>
  <c r="AI168" i="26" s="1"/>
  <c r="AF91" i="26"/>
  <c r="AF168" i="26" s="1"/>
  <c r="AD91" i="26"/>
  <c r="AD168" i="26" s="1"/>
  <c r="AD90" i="26"/>
  <c r="AD167" i="26" s="1"/>
  <c r="X91" i="26"/>
  <c r="X168" i="26" s="1"/>
  <c r="AC90" i="26"/>
  <c r="AC167" i="26" s="1"/>
  <c r="AI90" i="26"/>
  <c r="AI167" i="26" s="1"/>
  <c r="AK91" i="26"/>
  <c r="AK168" i="26" s="1"/>
  <c r="AH88" i="26"/>
  <c r="AH165" i="26" s="1"/>
  <c r="Y89" i="26"/>
  <c r="Y166" i="26" s="1"/>
  <c r="V89" i="26"/>
  <c r="V166" i="26" s="1"/>
  <c r="Z90" i="26"/>
  <c r="Z167" i="26" s="1"/>
  <c r="AA88" i="26"/>
  <c r="AA165" i="26" s="1"/>
  <c r="N91" i="26"/>
  <c r="N168" i="26" s="1"/>
  <c r="N90" i="26"/>
  <c r="N167" i="26" s="1"/>
  <c r="D91" i="26"/>
  <c r="D168" i="26" s="1"/>
  <c r="M89" i="26"/>
  <c r="M166" i="26" s="1"/>
  <c r="E88" i="26"/>
  <c r="E165" i="26" s="1"/>
  <c r="T90" i="26"/>
  <c r="T167" i="26" s="1"/>
  <c r="AJ89" i="26"/>
  <c r="AJ166" i="26" s="1"/>
  <c r="AC89" i="26"/>
  <c r="AC166" i="26" s="1"/>
  <c r="P91" i="26"/>
  <c r="P168" i="26" s="1"/>
  <c r="Y91" i="26"/>
  <c r="Y168" i="26" s="1"/>
  <c r="R91" i="26"/>
  <c r="R168" i="26" s="1"/>
  <c r="X89" i="26"/>
  <c r="X166" i="26" s="1"/>
  <c r="K90" i="26"/>
  <c r="K167" i="26" s="1"/>
  <c r="U90" i="26"/>
  <c r="U167" i="26" s="1"/>
  <c r="AF89" i="26"/>
  <c r="AF166" i="26" s="1"/>
  <c r="K89" i="26"/>
  <c r="K166" i="26" s="1"/>
  <c r="L91" i="26"/>
  <c r="L168" i="26" s="1"/>
  <c r="R90" i="26"/>
  <c r="R167" i="26" s="1"/>
  <c r="I91" i="26"/>
  <c r="I168" i="26" s="1"/>
  <c r="AG89" i="26"/>
  <c r="AG166" i="26" s="1"/>
  <c r="A89" i="26"/>
  <c r="P90" i="26"/>
  <c r="P167" i="26" s="1"/>
  <c r="D90" i="26"/>
  <c r="D167" i="26" s="1"/>
  <c r="AE88" i="26"/>
  <c r="AE165" i="26" s="1"/>
  <c r="AB90" i="26"/>
  <c r="AB167" i="26" s="1"/>
  <c r="AB88" i="26"/>
  <c r="AB165" i="26" s="1"/>
  <c r="AC91" i="26"/>
  <c r="AC168" i="26" s="1"/>
  <c r="Q88" i="26"/>
  <c r="Q165" i="26" s="1"/>
  <c r="AB89" i="26"/>
  <c r="AB166" i="26" s="1"/>
  <c r="AJ88" i="26"/>
  <c r="AJ165" i="26" s="1"/>
  <c r="AJ91" i="26"/>
  <c r="AJ168" i="26" s="1"/>
  <c r="AD88" i="26"/>
  <c r="AD165" i="26" s="1"/>
  <c r="AE91" i="26"/>
  <c r="AE168" i="26" s="1"/>
  <c r="N88" i="26"/>
  <c r="N165" i="26" s="1"/>
  <c r="G89" i="26"/>
  <c r="G166" i="26" s="1"/>
  <c r="AJ90" i="26"/>
  <c r="AJ167" i="26" s="1"/>
  <c r="W91" i="26"/>
  <c r="W168" i="26" s="1"/>
  <c r="F88" i="26"/>
  <c r="F165" i="26" s="1"/>
  <c r="D89" i="26"/>
  <c r="D166" i="26" s="1"/>
  <c r="L88" i="26"/>
  <c r="L165" i="26" s="1"/>
  <c r="AG88" i="26"/>
  <c r="AG165" i="26" s="1"/>
  <c r="L90" i="26"/>
  <c r="L167" i="26" s="1"/>
  <c r="Z154" i="26"/>
  <c r="Z101" i="26"/>
  <c r="Z76" i="9"/>
  <c r="AD58" i="9"/>
  <c r="AD99" i="26"/>
  <c r="AD126" i="26"/>
  <c r="O89" i="26"/>
  <c r="O166" i="26" s="1"/>
  <c r="AA157" i="26"/>
  <c r="AA158" i="26"/>
  <c r="AA156" i="26"/>
  <c r="AA159" i="26"/>
  <c r="G88" i="26"/>
  <c r="G165" i="26" s="1"/>
  <c r="L58" i="9"/>
  <c r="L99" i="26"/>
  <c r="L126" i="26"/>
  <c r="H159" i="26"/>
  <c r="H158" i="26"/>
  <c r="H156" i="26"/>
  <c r="H157" i="26"/>
  <c r="X67" i="9"/>
  <c r="X140" i="26"/>
  <c r="X100" i="26"/>
  <c r="F91" i="26"/>
  <c r="F168" i="26" s="1"/>
  <c r="G101" i="26"/>
  <c r="G154" i="26"/>
  <c r="G76" i="9"/>
  <c r="S88" i="26"/>
  <c r="S165" i="26" s="1"/>
  <c r="AF156" i="26"/>
  <c r="AF158" i="26"/>
  <c r="AF157" i="26"/>
  <c r="AF159" i="26"/>
  <c r="AI98" i="26"/>
  <c r="AI49" i="9"/>
  <c r="AI118" i="26"/>
  <c r="F90" i="26"/>
  <c r="F167" i="26" s="1"/>
  <c r="AI158" i="26"/>
  <c r="AI157" i="26"/>
  <c r="AI159" i="26"/>
  <c r="AI156" i="26"/>
  <c r="N67" i="9"/>
  <c r="N140" i="26"/>
  <c r="N100" i="26"/>
  <c r="C58" i="9"/>
  <c r="C99" i="26"/>
  <c r="A99" i="26" s="1"/>
  <c r="C126" i="26"/>
  <c r="Q89" i="26"/>
  <c r="Q166" i="26" s="1"/>
  <c r="AD154" i="26"/>
  <c r="AD76" i="9"/>
  <c r="AD101" i="26"/>
  <c r="AE89" i="26"/>
  <c r="AE166" i="26" s="1"/>
  <c r="T88" i="26"/>
  <c r="T165" i="26" s="1"/>
  <c r="AE154" i="26"/>
  <c r="AE76" i="9"/>
  <c r="AE101" i="26"/>
  <c r="E91" i="26"/>
  <c r="E168" i="26" s="1"/>
  <c r="P140" i="26"/>
  <c r="P100" i="26"/>
  <c r="P67" i="9"/>
  <c r="D67" i="9"/>
  <c r="D140" i="26"/>
  <c r="D100" i="26"/>
  <c r="D157" i="26"/>
  <c r="D156" i="26"/>
  <c r="D159" i="26"/>
  <c r="D158" i="26"/>
  <c r="L140" i="26"/>
  <c r="L100" i="26"/>
  <c r="L67" i="9"/>
  <c r="G140" i="26"/>
  <c r="G67" i="9"/>
  <c r="G100" i="26"/>
  <c r="AK49" i="9"/>
  <c r="AK118" i="26"/>
  <c r="AK98" i="26"/>
  <c r="P157" i="26"/>
  <c r="P158" i="26"/>
  <c r="P156" i="26"/>
  <c r="P159" i="26"/>
  <c r="W90" i="26"/>
  <c r="W167" i="26" s="1"/>
  <c r="AD89" i="26"/>
  <c r="AD166" i="26" s="1"/>
  <c r="U67" i="9"/>
  <c r="U100" i="26"/>
  <c r="U140" i="26"/>
  <c r="AB91" i="26"/>
  <c r="AB168" i="26" s="1"/>
  <c r="M154" i="26"/>
  <c r="M76" i="9"/>
  <c r="M101" i="26"/>
  <c r="G49" i="9"/>
  <c r="G98" i="26"/>
  <c r="G118" i="26"/>
  <c r="P98" i="26"/>
  <c r="P118" i="26"/>
  <c r="P49" i="9"/>
  <c r="X88" i="26"/>
  <c r="X165" i="26" s="1"/>
  <c r="R89" i="26"/>
  <c r="R166" i="26" s="1"/>
  <c r="X90" i="26"/>
  <c r="X167" i="26" s="1"/>
  <c r="H91" i="26"/>
  <c r="H168" i="26" s="1"/>
  <c r="AA101" i="26"/>
  <c r="AA154" i="26"/>
  <c r="AA76" i="9"/>
  <c r="F101" i="26"/>
  <c r="F76" i="9"/>
  <c r="F154" i="26"/>
  <c r="G91" i="26"/>
  <c r="G168" i="26" s="1"/>
  <c r="AC100" i="26"/>
  <c r="AC140" i="26"/>
  <c r="AC67" i="9"/>
  <c r="W89" i="26"/>
  <c r="W166" i="26" s="1"/>
  <c r="Z156" i="26"/>
  <c r="Z159" i="26"/>
  <c r="Z158" i="26"/>
  <c r="Z157" i="26"/>
  <c r="AI88" i="26"/>
  <c r="AI165" i="26" s="1"/>
  <c r="I158" i="26"/>
  <c r="I159" i="26"/>
  <c r="I156" i="26"/>
  <c r="I157" i="26"/>
  <c r="F100" i="26"/>
  <c r="F67" i="9"/>
  <c r="F140" i="26"/>
  <c r="E58" i="9"/>
  <c r="E126" i="26"/>
  <c r="E99" i="26"/>
  <c r="AI100" i="26"/>
  <c r="AI67" i="9"/>
  <c r="AI140" i="26"/>
  <c r="AG118" i="26"/>
  <c r="AG98" i="26"/>
  <c r="AG49" i="9"/>
  <c r="E140" i="26"/>
  <c r="E100" i="26"/>
  <c r="E67" i="9"/>
  <c r="H90" i="26"/>
  <c r="H167" i="26" s="1"/>
  <c r="W157" i="26"/>
  <c r="W158" i="26"/>
  <c r="W159" i="26"/>
  <c r="W156" i="26"/>
  <c r="AC88" i="26"/>
  <c r="AC165" i="26" s="1"/>
  <c r="U101" i="26"/>
  <c r="U154" i="26"/>
  <c r="U76" i="9"/>
  <c r="M100" i="26"/>
  <c r="M140" i="26"/>
  <c r="M67" i="9"/>
  <c r="AA89" i="26"/>
  <c r="AA166" i="26" s="1"/>
  <c r="Z140" i="26"/>
  <c r="Z67" i="9"/>
  <c r="Z100" i="26"/>
  <c r="N118" i="26"/>
  <c r="N49" i="9"/>
  <c r="N98" i="26"/>
  <c r="Z89" i="26"/>
  <c r="Z166" i="26" s="1"/>
  <c r="AA49" i="9"/>
  <c r="AA118" i="26"/>
  <c r="AA98" i="26"/>
  <c r="AH157" i="26"/>
  <c r="AH159" i="26"/>
  <c r="AH158" i="26"/>
  <c r="AH156" i="26"/>
  <c r="AB100" i="26"/>
  <c r="AB140" i="26"/>
  <c r="AB67" i="9"/>
  <c r="W67" i="9"/>
  <c r="W140" i="26"/>
  <c r="W100" i="26"/>
  <c r="V90" i="26"/>
  <c r="V167" i="26" s="1"/>
  <c r="AB76" i="9"/>
  <c r="AB101" i="26"/>
  <c r="AB154" i="26"/>
  <c r="U159" i="26"/>
  <c r="U156" i="26"/>
  <c r="U157" i="26"/>
  <c r="U158" i="26"/>
  <c r="K154" i="26"/>
  <c r="K101" i="26"/>
  <c r="K76" i="9"/>
  <c r="M91" i="26"/>
  <c r="M168" i="26" s="1"/>
  <c r="P88" i="26"/>
  <c r="P165" i="26" s="1"/>
  <c r="X118" i="26"/>
  <c r="X49" i="9"/>
  <c r="X98" i="26"/>
  <c r="AD156" i="26"/>
  <c r="AD157" i="26"/>
  <c r="AD159" i="26"/>
  <c r="AD158" i="26"/>
  <c r="U99" i="26"/>
  <c r="U58" i="9"/>
  <c r="U126" i="26"/>
  <c r="R126" i="26"/>
  <c r="R99" i="26"/>
  <c r="R58" i="9"/>
  <c r="M99" i="26"/>
  <c r="M58" i="9"/>
  <c r="M126" i="26"/>
  <c r="H76" i="9"/>
  <c r="H101" i="26"/>
  <c r="H154" i="26"/>
  <c r="AA91" i="26"/>
  <c r="AA168" i="26" s="1"/>
  <c r="W126" i="26"/>
  <c r="W99" i="26"/>
  <c r="W58" i="9"/>
  <c r="O156" i="26"/>
  <c r="O159" i="26"/>
  <c r="O158" i="26"/>
  <c r="O157" i="26"/>
  <c r="T91" i="26"/>
  <c r="T168" i="26" s="1"/>
  <c r="AD67" i="9"/>
  <c r="AD140" i="26"/>
  <c r="AD100" i="26"/>
  <c r="Q126" i="26"/>
  <c r="Q58" i="9"/>
  <c r="Q99" i="26"/>
  <c r="F49" i="9"/>
  <c r="F118" i="26"/>
  <c r="F98" i="26"/>
  <c r="AE100" i="26"/>
  <c r="AE67" i="9"/>
  <c r="AE140" i="26"/>
  <c r="AE99" i="26"/>
  <c r="AE126" i="26"/>
  <c r="AE58" i="9"/>
  <c r="R158" i="26"/>
  <c r="R156" i="26"/>
  <c r="R157" i="26"/>
  <c r="R159" i="26"/>
  <c r="A90" i="26"/>
  <c r="U91" i="26"/>
  <c r="U168" i="26" s="1"/>
  <c r="V126" i="26"/>
  <c r="V58" i="9"/>
  <c r="V99" i="26"/>
  <c r="M90" i="26"/>
  <c r="M167" i="26" s="1"/>
  <c r="AA58" i="9"/>
  <c r="AA126" i="26"/>
  <c r="AA99" i="26"/>
  <c r="Q140" i="26"/>
  <c r="Q67" i="9"/>
  <c r="Q100" i="26"/>
  <c r="Z99" i="26"/>
  <c r="Z126" i="26"/>
  <c r="Z58" i="9"/>
  <c r="AK140" i="26"/>
  <c r="AK100" i="26"/>
  <c r="AK67" i="9"/>
  <c r="G90" i="26"/>
  <c r="G167" i="26" s="1"/>
  <c r="J158" i="26"/>
  <c r="J159" i="26"/>
  <c r="J156" i="26"/>
  <c r="J157" i="26"/>
  <c r="T58" i="9"/>
  <c r="T99" i="26"/>
  <c r="T126" i="26"/>
  <c r="AG99" i="26"/>
  <c r="AG126" i="26"/>
  <c r="AG58" i="9"/>
  <c r="Q98" i="26"/>
  <c r="Q49" i="9"/>
  <c r="Q118" i="26"/>
  <c r="AK99" i="26"/>
  <c r="AK58" i="9"/>
  <c r="AK126" i="26"/>
  <c r="AB58" i="9"/>
  <c r="AB99" i="26"/>
  <c r="AB126" i="26"/>
  <c r="S140" i="26"/>
  <c r="S100" i="26"/>
  <c r="S67" i="9"/>
  <c r="AB157" i="26"/>
  <c r="AB159" i="26"/>
  <c r="AB158" i="26"/>
  <c r="AB156" i="26"/>
  <c r="S126" i="26"/>
  <c r="S99" i="26"/>
  <c r="S58" i="9"/>
  <c r="AG100" i="26"/>
  <c r="AG140" i="26"/>
  <c r="AG67" i="9"/>
  <c r="D118" i="26"/>
  <c r="D49" i="9"/>
  <c r="D98" i="26"/>
  <c r="I98" i="26"/>
  <c r="I118" i="26"/>
  <c r="I49" i="9"/>
  <c r="J98" i="26"/>
  <c r="J118" i="26"/>
  <c r="J49" i="9"/>
  <c r="C67" i="9"/>
  <c r="C140" i="26"/>
  <c r="C100" i="26"/>
  <c r="A100" i="26" s="1"/>
  <c r="H67" i="9"/>
  <c r="H140" i="26"/>
  <c r="H100" i="26"/>
  <c r="M157" i="26"/>
  <c r="M158" i="26"/>
  <c r="M156" i="26"/>
  <c r="M159" i="26"/>
  <c r="AC118" i="26"/>
  <c r="AC98" i="26"/>
  <c r="AC49" i="9"/>
  <c r="V154" i="26"/>
  <c r="V76" i="9"/>
  <c r="V101" i="26"/>
  <c r="U118" i="26"/>
  <c r="U98" i="26"/>
  <c r="U49" i="9"/>
  <c r="I101" i="26"/>
  <c r="I154" i="26"/>
  <c r="I76" i="9"/>
  <c r="AH126" i="26"/>
  <c r="AH58" i="9"/>
  <c r="AH99" i="26"/>
  <c r="J90" i="26"/>
  <c r="J167" i="26" s="1"/>
  <c r="V67" i="9"/>
  <c r="V100" i="26"/>
  <c r="V140" i="26"/>
  <c r="AH89" i="26"/>
  <c r="AH166" i="26" s="1"/>
  <c r="N89" i="26"/>
  <c r="N166" i="26" s="1"/>
  <c r="AH67" i="9"/>
  <c r="AH140" i="26"/>
  <c r="AH100" i="26"/>
  <c r="U89" i="26"/>
  <c r="U166" i="26" s="1"/>
  <c r="V88" i="26"/>
  <c r="V165" i="26" s="1"/>
  <c r="AA140" i="26"/>
  <c r="AA67" i="9"/>
  <c r="AA100" i="26"/>
  <c r="X154" i="26"/>
  <c r="X101" i="26"/>
  <c r="X76" i="9"/>
  <c r="AK89" i="26"/>
  <c r="AK166" i="26" s="1"/>
  <c r="Y156" i="26"/>
  <c r="Y157" i="26"/>
  <c r="Y159" i="26"/>
  <c r="Y158" i="26"/>
  <c r="O67" i="9"/>
  <c r="O140" i="26"/>
  <c r="O100" i="26"/>
  <c r="H88" i="26"/>
  <c r="H165" i="26" s="1"/>
  <c r="O101" i="26"/>
  <c r="O154" i="26"/>
  <c r="O76" i="9"/>
  <c r="T101" i="26"/>
  <c r="T76" i="9"/>
  <c r="T154" i="26"/>
  <c r="AE90" i="26"/>
  <c r="AE167" i="26" s="1"/>
  <c r="AK76" i="9"/>
  <c r="AK101" i="26"/>
  <c r="AK154" i="26"/>
  <c r="AH49" i="9"/>
  <c r="AH118" i="26"/>
  <c r="AH98" i="26"/>
  <c r="Q91" i="26"/>
  <c r="Q168" i="26" s="1"/>
  <c r="O98" i="26"/>
  <c r="O49" i="9"/>
  <c r="O118" i="26"/>
  <c r="Y58" i="9"/>
  <c r="Y99" i="26"/>
  <c r="Y126" i="26"/>
  <c r="F89" i="26"/>
  <c r="F166" i="26" s="1"/>
  <c r="E101" i="26"/>
  <c r="E76" i="9"/>
  <c r="E154" i="26"/>
  <c r="R118" i="26"/>
  <c r="R98" i="26"/>
  <c r="R49" i="9"/>
  <c r="Q90" i="26"/>
  <c r="Q167" i="26" s="1"/>
  <c r="AG101" i="26"/>
  <c r="AG76" i="9"/>
  <c r="AG154" i="26"/>
  <c r="AJ157" i="26"/>
  <c r="AJ156" i="26"/>
  <c r="AJ158" i="26"/>
  <c r="AJ159" i="26"/>
  <c r="AK90" i="26"/>
  <c r="AK167" i="26" s="1"/>
  <c r="N76" i="9"/>
  <c r="N154" i="26"/>
  <c r="N101" i="26"/>
  <c r="J89" i="26"/>
  <c r="J166" i="26" s="1"/>
  <c r="U88" i="26"/>
  <c r="U165" i="26" s="1"/>
  <c r="W49" i="9"/>
  <c r="W98" i="26"/>
  <c r="W118" i="26"/>
  <c r="J100" i="26"/>
  <c r="J67" i="9"/>
  <c r="J140" i="26"/>
  <c r="AI126" i="26"/>
  <c r="AI58" i="9"/>
  <c r="AI99" i="26"/>
  <c r="W88" i="26"/>
  <c r="W165" i="26" s="1"/>
  <c r="N99" i="26"/>
  <c r="N58" i="9"/>
  <c r="N126" i="26"/>
  <c r="J91" i="26"/>
  <c r="J168" i="26" s="1"/>
  <c r="AH90" i="26"/>
  <c r="AH167" i="26" s="1"/>
  <c r="H89" i="26"/>
  <c r="H166" i="26" s="1"/>
  <c r="Z88" i="26"/>
  <c r="Z165" i="26" s="1"/>
  <c r="Q158" i="26"/>
  <c r="Q159" i="26"/>
  <c r="Q157" i="26"/>
  <c r="Q156" i="26"/>
  <c r="AJ101" i="26"/>
  <c r="AJ76" i="9"/>
  <c r="AJ154" i="26"/>
  <c r="V98" i="26"/>
  <c r="V118" i="26"/>
  <c r="V49" i="9"/>
  <c r="T157" i="26"/>
  <c r="T156" i="26"/>
  <c r="T158" i="26"/>
  <c r="T159" i="26"/>
  <c r="Y100" i="26"/>
  <c r="Y140" i="26"/>
  <c r="Y67" i="9"/>
  <c r="H98" i="26"/>
  <c r="H118" i="26"/>
  <c r="H49" i="9"/>
  <c r="S90" i="26"/>
  <c r="S167" i="26" s="1"/>
  <c r="A88" i="26"/>
  <c r="E159" i="26"/>
  <c r="E157" i="26"/>
  <c r="E158" i="26"/>
  <c r="E156" i="26"/>
  <c r="D58" i="9"/>
  <c r="D99" i="26"/>
  <c r="D126" i="26"/>
  <c r="AG90" i="26"/>
  <c r="AG167" i="26" s="1"/>
  <c r="K88" i="26"/>
  <c r="K165" i="26" s="1"/>
  <c r="Y101" i="26"/>
  <c r="Y76" i="9"/>
  <c r="Y154" i="26"/>
  <c r="K159" i="26"/>
  <c r="K158" i="26"/>
  <c r="K157" i="26"/>
  <c r="K156" i="26"/>
  <c r="Y88" i="26"/>
  <c r="Y165" i="26" s="1"/>
  <c r="Q154" i="26"/>
  <c r="Q101" i="26"/>
  <c r="Q76" i="9"/>
  <c r="E90" i="26"/>
  <c r="E167" i="26" s="1"/>
  <c r="F58" i="9"/>
  <c r="F126" i="26"/>
  <c r="F99" i="26"/>
  <c r="C101" i="26"/>
  <c r="A101" i="26" s="1"/>
  <c r="C76" i="9"/>
  <c r="C154" i="26"/>
  <c r="R88" i="26"/>
  <c r="R165" i="26" s="1"/>
  <c r="V91" i="26"/>
  <c r="V168" i="26" s="1"/>
  <c r="AB98" i="26"/>
  <c r="AB49" i="9"/>
  <c r="AB118" i="26"/>
  <c r="AG91" i="26"/>
  <c r="AG168" i="26" s="1"/>
  <c r="AG157" i="26"/>
  <c r="AG159" i="26"/>
  <c r="AG158" i="26"/>
  <c r="AG156" i="26"/>
  <c r="J99" i="26"/>
  <c r="J58" i="9"/>
  <c r="J126" i="26"/>
  <c r="AC101" i="26"/>
  <c r="AC76" i="9"/>
  <c r="AC154" i="26"/>
  <c r="K67" i="9"/>
  <c r="K100" i="26"/>
  <c r="K140" i="26"/>
  <c r="L159" i="26"/>
  <c r="L158" i="26"/>
  <c r="L156" i="26"/>
  <c r="L157" i="26"/>
  <c r="AI89" i="26"/>
  <c r="AI166" i="26" s="1"/>
  <c r="AF58" i="9"/>
  <c r="AF126" i="26"/>
  <c r="AF99" i="26"/>
  <c r="I140" i="26"/>
  <c r="I67" i="9"/>
  <c r="I100" i="26"/>
  <c r="J76" i="9"/>
  <c r="J154" i="26"/>
  <c r="J101" i="26"/>
  <c r="K126" i="26"/>
  <c r="K99" i="26"/>
  <c r="K58" i="9"/>
  <c r="X156" i="26"/>
  <c r="X157" i="26"/>
  <c r="X158" i="26"/>
  <c r="X159" i="26"/>
  <c r="S76" i="9"/>
  <c r="S101" i="26"/>
  <c r="S154" i="26"/>
  <c r="H126" i="26"/>
  <c r="H99" i="26"/>
  <c r="H58" i="9"/>
  <c r="Z98" i="26"/>
  <c r="Z49" i="9"/>
  <c r="Z118" i="26"/>
  <c r="AD49" i="9"/>
  <c r="AD118" i="26"/>
  <c r="AD98" i="26"/>
  <c r="F157" i="26"/>
  <c r="F159" i="26"/>
  <c r="F158" i="26"/>
  <c r="F156" i="26"/>
  <c r="S49" i="9"/>
  <c r="S98" i="26"/>
  <c r="S118" i="26"/>
  <c r="AJ49" i="9"/>
  <c r="AJ98" i="26"/>
  <c r="AJ118" i="26"/>
  <c r="G156" i="26"/>
  <c r="G158" i="26"/>
  <c r="G157" i="26"/>
  <c r="G159" i="26"/>
  <c r="L154" i="26"/>
  <c r="L76" i="9"/>
  <c r="L101" i="26"/>
  <c r="N159" i="26"/>
  <c r="N156" i="26"/>
  <c r="N157" i="26"/>
  <c r="N158" i="26"/>
  <c r="Y90" i="26"/>
  <c r="Y167" i="26" s="1"/>
  <c r="C49" i="9"/>
  <c r="C118" i="26"/>
  <c r="C98" i="26"/>
  <c r="A98" i="26" s="1"/>
  <c r="K49" i="9"/>
  <c r="K98" i="26"/>
  <c r="K118" i="26"/>
  <c r="AE158" i="26"/>
  <c r="AE157" i="26"/>
  <c r="AE156" i="26"/>
  <c r="AE159" i="26"/>
  <c r="V157" i="26"/>
  <c r="V158" i="26"/>
  <c r="V159" i="26"/>
  <c r="V156" i="26"/>
  <c r="R100" i="26"/>
  <c r="R140" i="26"/>
  <c r="R67" i="9"/>
  <c r="Y118" i="26"/>
  <c r="Y49" i="9"/>
  <c r="Y98" i="26"/>
  <c r="S158" i="26"/>
  <c r="S156" i="26"/>
  <c r="S159" i="26"/>
  <c r="S157" i="26"/>
  <c r="AI101" i="26"/>
  <c r="AI76" i="9"/>
  <c r="AI154" i="26"/>
  <c r="D154" i="26"/>
  <c r="D101" i="26"/>
  <c r="D76" i="9"/>
  <c r="AF76" i="9"/>
  <c r="AF154" i="26"/>
  <c r="AF101" i="26"/>
  <c r="G126" i="26"/>
  <c r="G58" i="9"/>
  <c r="G99" i="26"/>
  <c r="AJ67" i="9"/>
  <c r="AJ140" i="26"/>
  <c r="AJ100" i="26"/>
  <c r="W154" i="26"/>
  <c r="W101" i="26"/>
  <c r="W76" i="9"/>
  <c r="O126" i="26"/>
  <c r="O99" i="26"/>
  <c r="O58" i="9"/>
  <c r="AC159" i="26"/>
  <c r="AC158" i="26"/>
  <c r="AC157" i="26"/>
  <c r="AC156" i="26"/>
  <c r="AF132" i="26"/>
  <c r="AF128" i="26"/>
  <c r="AF137" i="26"/>
  <c r="AF138" i="26"/>
  <c r="AF133" i="26"/>
  <c r="AF135" i="26"/>
  <c r="AF104" i="9" s="1"/>
  <c r="AF129" i="26"/>
  <c r="AF131" i="26"/>
  <c r="AF136" i="26"/>
  <c r="AF130" i="26"/>
  <c r="AF139" i="26"/>
  <c r="AF134" i="26"/>
  <c r="AH76" i="9"/>
  <c r="AH101" i="26"/>
  <c r="AH154" i="26"/>
  <c r="P126" i="26"/>
  <c r="P99" i="26"/>
  <c r="P58" i="9"/>
  <c r="T140" i="26"/>
  <c r="T100" i="26"/>
  <c r="T67" i="9"/>
  <c r="AF98" i="26"/>
  <c r="AF118" i="26"/>
  <c r="AF49" i="9"/>
  <c r="AJ58" i="9"/>
  <c r="AJ126" i="26"/>
  <c r="AJ99" i="26"/>
  <c r="AC99" i="26"/>
  <c r="AC126" i="26"/>
  <c r="AC58" i="9"/>
  <c r="E49" i="9"/>
  <c r="E118" i="26"/>
  <c r="E98" i="26"/>
  <c r="P76" i="9"/>
  <c r="P154" i="26"/>
  <c r="P101" i="26"/>
  <c r="E89" i="26"/>
  <c r="E166" i="26" s="1"/>
  <c r="M98" i="26"/>
  <c r="M118" i="26"/>
  <c r="M49" i="9"/>
  <c r="R101" i="26"/>
  <c r="R76" i="9"/>
  <c r="R154" i="26"/>
  <c r="T98" i="26"/>
  <c r="T49" i="9"/>
  <c r="T118" i="26"/>
  <c r="L118" i="26"/>
  <c r="L98" i="26"/>
  <c r="L49" i="9"/>
  <c r="I58" i="9"/>
  <c r="I99" i="26"/>
  <c r="I126" i="26"/>
  <c r="AK156" i="26"/>
  <c r="AK157" i="26"/>
  <c r="AK159" i="26"/>
  <c r="AK158" i="26"/>
  <c r="X99" i="26"/>
  <c r="X58" i="9"/>
  <c r="X126" i="26"/>
  <c r="AE49" i="9"/>
  <c r="AE98" i="26"/>
  <c r="AE118" i="26"/>
  <c r="L149" i="26" l="1"/>
  <c r="L150" i="26"/>
  <c r="L147" i="26"/>
  <c r="L151" i="26"/>
  <c r="L113" i="9" s="1"/>
  <c r="L142" i="26"/>
  <c r="L146" i="26"/>
  <c r="L143" i="26"/>
  <c r="L148" i="26"/>
  <c r="L144" i="26"/>
  <c r="L145" i="26"/>
  <c r="AJ111" i="26"/>
  <c r="AJ108" i="26"/>
  <c r="AJ113" i="26"/>
  <c r="AJ109" i="26"/>
  <c r="AJ110" i="26"/>
  <c r="AJ115" i="26"/>
  <c r="AJ117" i="26"/>
  <c r="AJ112" i="26"/>
  <c r="AJ116" i="26"/>
  <c r="AJ114" i="26"/>
  <c r="AJ86" i="9" s="1"/>
  <c r="H122" i="26"/>
  <c r="H123" i="26"/>
  <c r="H120" i="26"/>
  <c r="H125" i="26"/>
  <c r="H124" i="26"/>
  <c r="H95" i="9" s="1"/>
  <c r="H121" i="26"/>
  <c r="F121" i="26"/>
  <c r="F123" i="26"/>
  <c r="F122" i="26"/>
  <c r="F124" i="26"/>
  <c r="F95" i="9" s="1"/>
  <c r="F125" i="26"/>
  <c r="F120" i="26"/>
  <c r="I115" i="26"/>
  <c r="I113" i="26"/>
  <c r="I112" i="26"/>
  <c r="I109" i="26"/>
  <c r="I116" i="26"/>
  <c r="I114" i="26"/>
  <c r="I86" i="9" s="1"/>
  <c r="I117" i="26"/>
  <c r="I110" i="26"/>
  <c r="I111" i="26"/>
  <c r="I108" i="26"/>
  <c r="S123" i="26"/>
  <c r="S120" i="26"/>
  <c r="S121" i="26"/>
  <c r="S125" i="26"/>
  <c r="S124" i="26"/>
  <c r="S95" i="9" s="1"/>
  <c r="S122" i="26"/>
  <c r="AE128" i="26"/>
  <c r="AE134" i="26"/>
  <c r="AE132" i="26"/>
  <c r="AE130" i="26"/>
  <c r="AE135" i="26"/>
  <c r="AE104" i="9" s="1"/>
  <c r="AE129" i="26"/>
  <c r="AE133" i="26"/>
  <c r="AE137" i="26"/>
  <c r="AE136" i="26"/>
  <c r="AE139" i="26"/>
  <c r="AE138" i="26"/>
  <c r="AE131" i="26"/>
  <c r="W125" i="26"/>
  <c r="W121" i="26"/>
  <c r="W120" i="26"/>
  <c r="W123" i="26"/>
  <c r="W124" i="26"/>
  <c r="W95" i="9" s="1"/>
  <c r="W122" i="26"/>
  <c r="M121" i="26"/>
  <c r="M123" i="26"/>
  <c r="M124" i="26"/>
  <c r="M95" i="9" s="1"/>
  <c r="M120" i="26"/>
  <c r="M125" i="26"/>
  <c r="M122" i="26"/>
  <c r="AB151" i="26"/>
  <c r="AB113" i="9" s="1"/>
  <c r="AB149" i="26"/>
  <c r="AB144" i="26"/>
  <c r="AB150" i="26"/>
  <c r="AB142" i="26"/>
  <c r="AB148" i="26"/>
  <c r="AB145" i="26"/>
  <c r="AB146" i="26"/>
  <c r="AB147" i="26"/>
  <c r="AB143" i="26"/>
  <c r="AB139" i="26"/>
  <c r="AB131" i="26"/>
  <c r="AB128" i="26"/>
  <c r="AB135" i="26"/>
  <c r="AB104" i="9" s="1"/>
  <c r="AB130" i="26"/>
  <c r="AB138" i="26"/>
  <c r="AB132" i="26"/>
  <c r="AB136" i="26"/>
  <c r="AB137" i="26"/>
  <c r="AB134" i="26"/>
  <c r="AB133" i="26"/>
  <c r="AB129" i="26"/>
  <c r="AG108" i="26"/>
  <c r="AG114" i="26"/>
  <c r="AG86" i="9" s="1"/>
  <c r="AG110" i="26"/>
  <c r="AG115" i="26"/>
  <c r="AG109" i="26"/>
  <c r="AG113" i="26"/>
  <c r="AG116" i="26"/>
  <c r="AG117" i="26"/>
  <c r="AG111" i="26"/>
  <c r="AG112" i="26"/>
  <c r="AI117" i="26"/>
  <c r="AI115" i="26"/>
  <c r="AI116" i="26"/>
  <c r="AI111" i="26"/>
  <c r="AI113" i="26"/>
  <c r="AI108" i="26"/>
  <c r="AI112" i="26"/>
  <c r="AI110" i="26"/>
  <c r="AI109" i="26"/>
  <c r="AI114" i="26"/>
  <c r="AI86" i="9" s="1"/>
  <c r="G150" i="26"/>
  <c r="G146" i="26"/>
  <c r="G149" i="26"/>
  <c r="G142" i="26"/>
  <c r="G145" i="26"/>
  <c r="G147" i="26"/>
  <c r="G148" i="26"/>
  <c r="G143" i="26"/>
  <c r="G144" i="26"/>
  <c r="G151" i="26"/>
  <c r="G113" i="9" s="1"/>
  <c r="X124" i="26"/>
  <c r="X95" i="9" s="1"/>
  <c r="X125" i="26"/>
  <c r="X121" i="26"/>
  <c r="X120" i="26"/>
  <c r="X122" i="26"/>
  <c r="X123" i="26"/>
  <c r="R147" i="26"/>
  <c r="R146" i="26"/>
  <c r="R142" i="26"/>
  <c r="R143" i="26"/>
  <c r="R148" i="26"/>
  <c r="R151" i="26"/>
  <c r="R113" i="9" s="1"/>
  <c r="R149" i="26"/>
  <c r="R150" i="26"/>
  <c r="R144" i="26"/>
  <c r="R145" i="26"/>
  <c r="E108" i="26"/>
  <c r="E117" i="26"/>
  <c r="E110" i="26"/>
  <c r="E111" i="26"/>
  <c r="E112" i="26"/>
  <c r="E115" i="26"/>
  <c r="E113" i="26"/>
  <c r="E116" i="26"/>
  <c r="E114" i="26"/>
  <c r="E86" i="9" s="1"/>
  <c r="E109" i="26"/>
  <c r="P124" i="26"/>
  <c r="P95" i="9" s="1"/>
  <c r="P123" i="26"/>
  <c r="P121" i="26"/>
  <c r="P125" i="26"/>
  <c r="P122" i="26"/>
  <c r="P120" i="26"/>
  <c r="AD117" i="26"/>
  <c r="AD109" i="26"/>
  <c r="AD113" i="26"/>
  <c r="AD114" i="26"/>
  <c r="AD86" i="9" s="1"/>
  <c r="AD116" i="26"/>
  <c r="AD115" i="26"/>
  <c r="AD111" i="26"/>
  <c r="AD110" i="26"/>
  <c r="AD108" i="26"/>
  <c r="AD112" i="26"/>
  <c r="AJ143" i="26"/>
  <c r="AJ146" i="26"/>
  <c r="AJ148" i="26"/>
  <c r="AJ142" i="26"/>
  <c r="AJ144" i="26"/>
  <c r="AJ149" i="26"/>
  <c r="AJ147" i="26"/>
  <c r="AJ150" i="26"/>
  <c r="AJ145" i="26"/>
  <c r="AJ151" i="26"/>
  <c r="AJ113" i="9" s="1"/>
  <c r="N146" i="26"/>
  <c r="N142" i="26"/>
  <c r="N145" i="26"/>
  <c r="N149" i="26"/>
  <c r="N151" i="26"/>
  <c r="N113" i="9" s="1"/>
  <c r="N144" i="26"/>
  <c r="N150" i="26"/>
  <c r="N148" i="26"/>
  <c r="N147" i="26"/>
  <c r="N143" i="26"/>
  <c r="O109" i="26"/>
  <c r="O111" i="26"/>
  <c r="O110" i="26"/>
  <c r="O108" i="26"/>
  <c r="O115" i="26"/>
  <c r="O114" i="26"/>
  <c r="O86" i="9" s="1"/>
  <c r="O117" i="26"/>
  <c r="O113" i="26"/>
  <c r="O112" i="26"/>
  <c r="O116" i="26"/>
  <c r="O132" i="26"/>
  <c r="O130" i="26"/>
  <c r="O131" i="26"/>
  <c r="O128" i="26"/>
  <c r="O133" i="26"/>
  <c r="O136" i="26"/>
  <c r="O138" i="26"/>
  <c r="O129" i="26"/>
  <c r="O139" i="26"/>
  <c r="O135" i="26"/>
  <c r="O104" i="9" s="1"/>
  <c r="O134" i="26"/>
  <c r="O137" i="26"/>
  <c r="AH132" i="26"/>
  <c r="AH128" i="26"/>
  <c r="AH138" i="26"/>
  <c r="AH134" i="26"/>
  <c r="AH129" i="26"/>
  <c r="AH139" i="26"/>
  <c r="AH133" i="26"/>
  <c r="AH130" i="26"/>
  <c r="AH137" i="26"/>
  <c r="AH131" i="26"/>
  <c r="AH136" i="26"/>
  <c r="AH135" i="26"/>
  <c r="AH104" i="9" s="1"/>
  <c r="U115" i="26"/>
  <c r="U117" i="26"/>
  <c r="U113" i="26"/>
  <c r="U112" i="26"/>
  <c r="U111" i="26"/>
  <c r="U116" i="26"/>
  <c r="U110" i="26"/>
  <c r="U109" i="26"/>
  <c r="U108" i="26"/>
  <c r="U114" i="26"/>
  <c r="U86" i="9" s="1"/>
  <c r="D108" i="26"/>
  <c r="D115" i="26"/>
  <c r="D111" i="26"/>
  <c r="D114" i="26"/>
  <c r="D86" i="9" s="1"/>
  <c r="D112" i="26"/>
  <c r="D109" i="26"/>
  <c r="D110" i="26"/>
  <c r="D117" i="26"/>
  <c r="D116" i="26"/>
  <c r="D113" i="26"/>
  <c r="Q114" i="26"/>
  <c r="Q86" i="9" s="1"/>
  <c r="Q115" i="26"/>
  <c r="Q112" i="26"/>
  <c r="Q113" i="26"/>
  <c r="Q111" i="26"/>
  <c r="Q110" i="26"/>
  <c r="Q117" i="26"/>
  <c r="Q116" i="26"/>
  <c r="Q109" i="26"/>
  <c r="Q108" i="26"/>
  <c r="F114" i="26"/>
  <c r="F86" i="9" s="1"/>
  <c r="F110" i="26"/>
  <c r="F117" i="26"/>
  <c r="F108" i="26"/>
  <c r="F115" i="26"/>
  <c r="F111" i="26"/>
  <c r="F116" i="26"/>
  <c r="F109" i="26"/>
  <c r="F112" i="26"/>
  <c r="F113" i="26"/>
  <c r="K142" i="26"/>
  <c r="K146" i="26"/>
  <c r="K150" i="26"/>
  <c r="K144" i="26"/>
  <c r="K145" i="26"/>
  <c r="K143" i="26"/>
  <c r="K147" i="26"/>
  <c r="K149" i="26"/>
  <c r="K151" i="26"/>
  <c r="K113" i="9" s="1"/>
  <c r="K148" i="26"/>
  <c r="N112" i="26"/>
  <c r="N110" i="26"/>
  <c r="N117" i="26"/>
  <c r="N115" i="26"/>
  <c r="N113" i="26"/>
  <c r="N111" i="26"/>
  <c r="N114" i="26"/>
  <c r="N86" i="9" s="1"/>
  <c r="N109" i="26"/>
  <c r="N108" i="26"/>
  <c r="N116" i="26"/>
  <c r="M149" i="26"/>
  <c r="M151" i="26"/>
  <c r="M113" i="9" s="1"/>
  <c r="M145" i="26"/>
  <c r="M150" i="26"/>
  <c r="M144" i="26"/>
  <c r="M148" i="26"/>
  <c r="M147" i="26"/>
  <c r="M146" i="26"/>
  <c r="M143" i="26"/>
  <c r="M142" i="26"/>
  <c r="G137" i="26"/>
  <c r="G132" i="26"/>
  <c r="G129" i="26"/>
  <c r="G130" i="26"/>
  <c r="G136" i="26"/>
  <c r="G135" i="26"/>
  <c r="G104" i="9" s="1"/>
  <c r="G131" i="26"/>
  <c r="G139" i="26"/>
  <c r="G134" i="26"/>
  <c r="G128" i="26"/>
  <c r="G133" i="26"/>
  <c r="G138" i="26"/>
  <c r="AJ121" i="26"/>
  <c r="AJ123" i="26"/>
  <c r="AJ124" i="26"/>
  <c r="AJ95" i="9" s="1"/>
  <c r="AJ125" i="26"/>
  <c r="AJ122" i="26"/>
  <c r="AJ120" i="26"/>
  <c r="L113" i="26"/>
  <c r="L110" i="26"/>
  <c r="L108" i="26"/>
  <c r="L116" i="26"/>
  <c r="L109" i="26"/>
  <c r="L111" i="26"/>
  <c r="L115" i="26"/>
  <c r="L112" i="26"/>
  <c r="L117" i="26"/>
  <c r="L114" i="26"/>
  <c r="L86" i="9" s="1"/>
  <c r="W151" i="26"/>
  <c r="W113" i="9" s="1"/>
  <c r="W142" i="26"/>
  <c r="W149" i="26"/>
  <c r="W145" i="26"/>
  <c r="W144" i="26"/>
  <c r="W148" i="26"/>
  <c r="W146" i="26"/>
  <c r="W150" i="26"/>
  <c r="W147" i="26"/>
  <c r="W143" i="26"/>
  <c r="AF142" i="26"/>
  <c r="AF147" i="26"/>
  <c r="AF150" i="26"/>
  <c r="AF144" i="26"/>
  <c r="AF146" i="26"/>
  <c r="AF149" i="26"/>
  <c r="AF148" i="26"/>
  <c r="AF145" i="26"/>
  <c r="AF151" i="26"/>
  <c r="AF113" i="9" s="1"/>
  <c r="AF143" i="26"/>
  <c r="AI146" i="26"/>
  <c r="AI144" i="26"/>
  <c r="AI145" i="26"/>
  <c r="AI150" i="26"/>
  <c r="AI143" i="26"/>
  <c r="AI148" i="26"/>
  <c r="AI151" i="26"/>
  <c r="AI113" i="9" s="1"/>
  <c r="AI149" i="26"/>
  <c r="AI142" i="26"/>
  <c r="AI147" i="26"/>
  <c r="K122" i="26"/>
  <c r="K125" i="26"/>
  <c r="K120" i="26"/>
  <c r="K124" i="26"/>
  <c r="K95" i="9" s="1"/>
  <c r="K123" i="26"/>
  <c r="K121" i="26"/>
  <c r="AF122" i="26"/>
  <c r="AF120" i="26"/>
  <c r="AF125" i="26"/>
  <c r="AF121" i="26"/>
  <c r="AF123" i="26"/>
  <c r="AF124" i="26"/>
  <c r="AF95" i="9" s="1"/>
  <c r="J120" i="26"/>
  <c r="J123" i="26"/>
  <c r="J124" i="26"/>
  <c r="J95" i="9" s="1"/>
  <c r="J121" i="26"/>
  <c r="J122" i="26"/>
  <c r="J125" i="26"/>
  <c r="AB114" i="26"/>
  <c r="AB86" i="9" s="1"/>
  <c r="AB111" i="26"/>
  <c r="AB115" i="26"/>
  <c r="AB116" i="26"/>
  <c r="AB109" i="26"/>
  <c r="AB108" i="26"/>
  <c r="AB113" i="26"/>
  <c r="AB117" i="26"/>
  <c r="AB110" i="26"/>
  <c r="AB112" i="26"/>
  <c r="D122" i="26"/>
  <c r="D120" i="26"/>
  <c r="D124" i="26"/>
  <c r="D95" i="9" s="1"/>
  <c r="D121" i="26"/>
  <c r="D123" i="26"/>
  <c r="D125" i="26"/>
  <c r="E143" i="26"/>
  <c r="E145" i="26"/>
  <c r="E142" i="26"/>
  <c r="E148" i="26"/>
  <c r="E151" i="26"/>
  <c r="E113" i="9" s="1"/>
  <c r="E147" i="26"/>
  <c r="E144" i="26"/>
  <c r="E149" i="26"/>
  <c r="E150" i="26"/>
  <c r="E146" i="26"/>
  <c r="X143" i="26"/>
  <c r="X144" i="26"/>
  <c r="X150" i="26"/>
  <c r="X151" i="26"/>
  <c r="X113" i="9" s="1"/>
  <c r="X145" i="26"/>
  <c r="X146" i="26"/>
  <c r="X148" i="26"/>
  <c r="X142" i="26"/>
  <c r="X147" i="26"/>
  <c r="X149" i="26"/>
  <c r="AH120" i="26"/>
  <c r="AH123" i="26"/>
  <c r="AH125" i="26"/>
  <c r="AH121" i="26"/>
  <c r="AH122" i="26"/>
  <c r="AH124" i="26"/>
  <c r="AH95" i="9" s="1"/>
  <c r="AB125" i="26"/>
  <c r="AB121" i="26"/>
  <c r="AB122" i="26"/>
  <c r="AB120" i="26"/>
  <c r="AB124" i="26"/>
  <c r="AB95" i="9" s="1"/>
  <c r="AB123" i="26"/>
  <c r="Z123" i="26"/>
  <c r="Z125" i="26"/>
  <c r="Z120" i="26"/>
  <c r="Z121" i="26"/>
  <c r="Z122" i="26"/>
  <c r="Z124" i="26"/>
  <c r="Z95" i="9" s="1"/>
  <c r="V125" i="26"/>
  <c r="V120" i="26"/>
  <c r="V124" i="26"/>
  <c r="V95" i="9" s="1"/>
  <c r="V122" i="26"/>
  <c r="V121" i="26"/>
  <c r="V123" i="26"/>
  <c r="R124" i="26"/>
  <c r="R95" i="9" s="1"/>
  <c r="R125" i="26"/>
  <c r="R122" i="26"/>
  <c r="R120" i="26"/>
  <c r="R121" i="26"/>
  <c r="R123" i="26"/>
  <c r="M136" i="26"/>
  <c r="M129" i="26"/>
  <c r="M133" i="26"/>
  <c r="M132" i="26"/>
  <c r="M139" i="26"/>
  <c r="M130" i="26"/>
  <c r="M128" i="26"/>
  <c r="M131" i="26"/>
  <c r="M138" i="26"/>
  <c r="M137" i="26"/>
  <c r="M135" i="26"/>
  <c r="M104" i="9" s="1"/>
  <c r="M134" i="26"/>
  <c r="F132" i="26"/>
  <c r="F131" i="26"/>
  <c r="F129" i="26"/>
  <c r="F136" i="26"/>
  <c r="F133" i="26"/>
  <c r="F137" i="26"/>
  <c r="F139" i="26"/>
  <c r="F135" i="26"/>
  <c r="F104" i="9" s="1"/>
  <c r="F138" i="26"/>
  <c r="F130" i="26"/>
  <c r="F134" i="26"/>
  <c r="F128" i="26"/>
  <c r="AE151" i="26"/>
  <c r="AE113" i="9" s="1"/>
  <c r="AE145" i="26"/>
  <c r="AE146" i="26"/>
  <c r="AE142" i="26"/>
  <c r="AE147" i="26"/>
  <c r="AE148" i="26"/>
  <c r="AE150" i="26"/>
  <c r="AE144" i="26"/>
  <c r="AE143" i="26"/>
  <c r="AE149" i="26"/>
  <c r="X131" i="26"/>
  <c r="X132" i="26"/>
  <c r="X135" i="26"/>
  <c r="X104" i="9" s="1"/>
  <c r="X137" i="26"/>
  <c r="X138" i="26"/>
  <c r="X130" i="26"/>
  <c r="X134" i="26"/>
  <c r="X139" i="26"/>
  <c r="X129" i="26"/>
  <c r="X128" i="26"/>
  <c r="X133" i="26"/>
  <c r="X136" i="26"/>
  <c r="L123" i="26"/>
  <c r="L124" i="26"/>
  <c r="L95" i="9" s="1"/>
  <c r="L121" i="26"/>
  <c r="L120" i="26"/>
  <c r="L122" i="26"/>
  <c r="L125" i="26"/>
  <c r="S117" i="26"/>
  <c r="S111" i="26"/>
  <c r="S108" i="26"/>
  <c r="S114" i="26"/>
  <c r="S86" i="9" s="1"/>
  <c r="S110" i="26"/>
  <c r="S116" i="26"/>
  <c r="S109" i="26"/>
  <c r="S112" i="26"/>
  <c r="S113" i="26"/>
  <c r="S115" i="26"/>
  <c r="S147" i="26"/>
  <c r="S150" i="26"/>
  <c r="S144" i="26"/>
  <c r="S142" i="26"/>
  <c r="S143" i="26"/>
  <c r="S151" i="26"/>
  <c r="S113" i="9" s="1"/>
  <c r="S146" i="26"/>
  <c r="S149" i="26"/>
  <c r="S148" i="26"/>
  <c r="S145" i="26"/>
  <c r="K139" i="26"/>
  <c r="K138" i="26"/>
  <c r="K134" i="26"/>
  <c r="K133" i="26"/>
  <c r="K132" i="26"/>
  <c r="K128" i="26"/>
  <c r="K135" i="26"/>
  <c r="K104" i="9" s="1"/>
  <c r="K129" i="26"/>
  <c r="K131" i="26"/>
  <c r="K137" i="26"/>
  <c r="K130" i="26"/>
  <c r="K136" i="26"/>
  <c r="J129" i="26"/>
  <c r="J134" i="26"/>
  <c r="J138" i="26"/>
  <c r="J131" i="26"/>
  <c r="J133" i="26"/>
  <c r="J128" i="26"/>
  <c r="J139" i="26"/>
  <c r="J132" i="26"/>
  <c r="J136" i="26"/>
  <c r="J135" i="26"/>
  <c r="J104" i="9" s="1"/>
  <c r="J130" i="26"/>
  <c r="J137" i="26"/>
  <c r="AG142" i="26"/>
  <c r="AG146" i="26"/>
  <c r="AG149" i="26"/>
  <c r="AG148" i="26"/>
  <c r="AG145" i="26"/>
  <c r="AG147" i="26"/>
  <c r="AG150" i="26"/>
  <c r="AG151" i="26"/>
  <c r="AG113" i="9" s="1"/>
  <c r="AG144" i="26"/>
  <c r="AG143" i="26"/>
  <c r="AH112" i="26"/>
  <c r="AH108" i="26"/>
  <c r="AH114" i="26"/>
  <c r="AH86" i="9" s="1"/>
  <c r="AH109" i="26"/>
  <c r="AH115" i="26"/>
  <c r="AH111" i="26"/>
  <c r="AH110" i="26"/>
  <c r="AH116" i="26"/>
  <c r="AH117" i="26"/>
  <c r="AH113" i="26"/>
  <c r="V145" i="26"/>
  <c r="V144" i="26"/>
  <c r="V150" i="26"/>
  <c r="V143" i="26"/>
  <c r="V146" i="26"/>
  <c r="V142" i="26"/>
  <c r="V147" i="26"/>
  <c r="V151" i="26"/>
  <c r="V113" i="9" s="1"/>
  <c r="V149" i="26"/>
  <c r="V148" i="26"/>
  <c r="Q131" i="26"/>
  <c r="Q134" i="26"/>
  <c r="Q136" i="26"/>
  <c r="Q135" i="26"/>
  <c r="Q104" i="9" s="1"/>
  <c r="Q137" i="26"/>
  <c r="Q138" i="26"/>
  <c r="Q128" i="26"/>
  <c r="Q133" i="26"/>
  <c r="Q130" i="26"/>
  <c r="Q132" i="26"/>
  <c r="Q139" i="26"/>
  <c r="Q129" i="26"/>
  <c r="X109" i="26"/>
  <c r="X116" i="26"/>
  <c r="X113" i="26"/>
  <c r="X112" i="26"/>
  <c r="X110" i="26"/>
  <c r="X111" i="26"/>
  <c r="X108" i="26"/>
  <c r="X115" i="26"/>
  <c r="X114" i="26"/>
  <c r="X86" i="9" s="1"/>
  <c r="X117" i="26"/>
  <c r="W129" i="26"/>
  <c r="W135" i="26"/>
  <c r="W104" i="9" s="1"/>
  <c r="W130" i="26"/>
  <c r="W138" i="26"/>
  <c r="W132" i="26"/>
  <c r="W134" i="26"/>
  <c r="W131" i="26"/>
  <c r="W128" i="26"/>
  <c r="W133" i="26"/>
  <c r="W136" i="26"/>
  <c r="W139" i="26"/>
  <c r="W137" i="26"/>
  <c r="F144" i="26"/>
  <c r="F149" i="26"/>
  <c r="F142" i="26"/>
  <c r="F150" i="26"/>
  <c r="F151" i="26"/>
  <c r="F113" i="9" s="1"/>
  <c r="F143" i="26"/>
  <c r="F146" i="26"/>
  <c r="F148" i="26"/>
  <c r="F145" i="26"/>
  <c r="F147" i="26"/>
  <c r="D137" i="26"/>
  <c r="D138" i="26"/>
  <c r="D136" i="26"/>
  <c r="D130" i="26"/>
  <c r="D132" i="26"/>
  <c r="D133" i="26"/>
  <c r="D131" i="26"/>
  <c r="D135" i="26"/>
  <c r="D104" i="9" s="1"/>
  <c r="D134" i="26"/>
  <c r="D139" i="26"/>
  <c r="D129" i="26"/>
  <c r="D128" i="26"/>
  <c r="AD123" i="26"/>
  <c r="AD120" i="26"/>
  <c r="AD124" i="26"/>
  <c r="AD95" i="9" s="1"/>
  <c r="AD121" i="26"/>
  <c r="AD125" i="26"/>
  <c r="AD122" i="26"/>
  <c r="I120" i="26"/>
  <c r="I124" i="26"/>
  <c r="I95" i="9" s="1"/>
  <c r="I122" i="26"/>
  <c r="I123" i="26"/>
  <c r="I121" i="26"/>
  <c r="I125" i="26"/>
  <c r="M108" i="26"/>
  <c r="M112" i="26"/>
  <c r="M109" i="26"/>
  <c r="M114" i="26"/>
  <c r="M86" i="9" s="1"/>
  <c r="M110" i="26"/>
  <c r="M113" i="26"/>
  <c r="M115" i="26"/>
  <c r="M111" i="26"/>
  <c r="M116" i="26"/>
  <c r="M117" i="26"/>
  <c r="AF113" i="26"/>
  <c r="AF114" i="26"/>
  <c r="AF86" i="9" s="1"/>
  <c r="AF117" i="26"/>
  <c r="AF115" i="26"/>
  <c r="AF109" i="26"/>
  <c r="AF116" i="26"/>
  <c r="AF108" i="26"/>
  <c r="AF111" i="26"/>
  <c r="AF112" i="26"/>
  <c r="AF110" i="26"/>
  <c r="AH148" i="26"/>
  <c r="AH149" i="26"/>
  <c r="AH146" i="26"/>
  <c r="AH147" i="26"/>
  <c r="AH144" i="26"/>
  <c r="AH151" i="26"/>
  <c r="AH113" i="9" s="1"/>
  <c r="AH150" i="26"/>
  <c r="AH143" i="26"/>
  <c r="AH145" i="26"/>
  <c r="AH142" i="26"/>
  <c r="AJ139" i="26"/>
  <c r="AJ128" i="26"/>
  <c r="AJ136" i="26"/>
  <c r="AJ134" i="26"/>
  <c r="AJ129" i="26"/>
  <c r="AJ130" i="26"/>
  <c r="AJ132" i="26"/>
  <c r="AJ137" i="26"/>
  <c r="AJ131" i="26"/>
  <c r="AJ138" i="26"/>
  <c r="AJ133" i="26"/>
  <c r="AJ135" i="26"/>
  <c r="AJ104" i="9" s="1"/>
  <c r="R129" i="26"/>
  <c r="R130" i="26"/>
  <c r="R137" i="26"/>
  <c r="R134" i="26"/>
  <c r="R132" i="26"/>
  <c r="R136" i="26"/>
  <c r="R131" i="26"/>
  <c r="R135" i="26"/>
  <c r="R104" i="9" s="1"/>
  <c r="R133" i="26"/>
  <c r="R139" i="26"/>
  <c r="R128" i="26"/>
  <c r="R138" i="26"/>
  <c r="J149" i="26"/>
  <c r="J146" i="26"/>
  <c r="J151" i="26"/>
  <c r="J113" i="9" s="1"/>
  <c r="J147" i="26"/>
  <c r="J150" i="26"/>
  <c r="J142" i="26"/>
  <c r="J148" i="26"/>
  <c r="J143" i="26"/>
  <c r="J144" i="26"/>
  <c r="J145" i="26"/>
  <c r="H112" i="26"/>
  <c r="H116" i="26"/>
  <c r="H114" i="26"/>
  <c r="H86" i="9" s="1"/>
  <c r="H117" i="26"/>
  <c r="H109" i="26"/>
  <c r="H113" i="26"/>
  <c r="H115" i="26"/>
  <c r="H110" i="26"/>
  <c r="H108" i="26"/>
  <c r="H111" i="26"/>
  <c r="N125" i="26"/>
  <c r="N120" i="26"/>
  <c r="N124" i="26"/>
  <c r="N95" i="9" s="1"/>
  <c r="N123" i="26"/>
  <c r="N122" i="26"/>
  <c r="N121" i="26"/>
  <c r="T143" i="26"/>
  <c r="T144" i="26"/>
  <c r="T142" i="26"/>
  <c r="T150" i="26"/>
  <c r="T149" i="26"/>
  <c r="T147" i="26"/>
  <c r="T151" i="26"/>
  <c r="T113" i="9" s="1"/>
  <c r="T145" i="26"/>
  <c r="T148" i="26"/>
  <c r="T146" i="26"/>
  <c r="AA136" i="26"/>
  <c r="AA133" i="26"/>
  <c r="AA129" i="26"/>
  <c r="AA134" i="26"/>
  <c r="AA128" i="26"/>
  <c r="AA138" i="26"/>
  <c r="AA137" i="26"/>
  <c r="AA131" i="26"/>
  <c r="AA139" i="26"/>
  <c r="AA132" i="26"/>
  <c r="AA130" i="26"/>
  <c r="AA135" i="26"/>
  <c r="AA104" i="9" s="1"/>
  <c r="AG123" i="26"/>
  <c r="AG125" i="26"/>
  <c r="AG121" i="26"/>
  <c r="AG124" i="26"/>
  <c r="AG95" i="9" s="1"/>
  <c r="AG122" i="26"/>
  <c r="AG120" i="26"/>
  <c r="Q123" i="26"/>
  <c r="Q121" i="26"/>
  <c r="Q124" i="26"/>
  <c r="Q95" i="9" s="1"/>
  <c r="Q120" i="26"/>
  <c r="Q122" i="26"/>
  <c r="Q125" i="26"/>
  <c r="H142" i="26"/>
  <c r="H150" i="26"/>
  <c r="H151" i="26"/>
  <c r="H113" i="9" s="1"/>
  <c r="H147" i="26"/>
  <c r="H148" i="26"/>
  <c r="H145" i="26"/>
  <c r="H143" i="26"/>
  <c r="H146" i="26"/>
  <c r="H149" i="26"/>
  <c r="H144" i="26"/>
  <c r="Z132" i="26"/>
  <c r="Z133" i="26"/>
  <c r="Z134" i="26"/>
  <c r="Z129" i="26"/>
  <c r="Z135" i="26"/>
  <c r="Z104" i="9" s="1"/>
  <c r="Z130" i="26"/>
  <c r="Z137" i="26"/>
  <c r="Z128" i="26"/>
  <c r="Z131" i="26"/>
  <c r="Z139" i="26"/>
  <c r="Z136" i="26"/>
  <c r="Z138" i="26"/>
  <c r="AI129" i="26"/>
  <c r="AI134" i="26"/>
  <c r="AI130" i="26"/>
  <c r="AI128" i="26"/>
  <c r="AI136" i="26"/>
  <c r="AI138" i="26"/>
  <c r="AI135" i="26"/>
  <c r="AI104" i="9" s="1"/>
  <c r="AI133" i="26"/>
  <c r="AI131" i="26"/>
  <c r="AI137" i="26"/>
  <c r="AI139" i="26"/>
  <c r="AI132" i="26"/>
  <c r="AE116" i="26"/>
  <c r="AE115" i="26"/>
  <c r="AE114" i="26"/>
  <c r="AE86" i="9" s="1"/>
  <c r="AE109" i="26"/>
  <c r="AE117" i="26"/>
  <c r="AE112" i="26"/>
  <c r="AE110" i="26"/>
  <c r="AE111" i="26"/>
  <c r="AE113" i="26"/>
  <c r="AE108" i="26"/>
  <c r="Q151" i="26"/>
  <c r="Q113" i="9" s="1"/>
  <c r="Q143" i="26"/>
  <c r="Q144" i="26"/>
  <c r="Q148" i="26"/>
  <c r="Q145" i="26"/>
  <c r="Q142" i="26"/>
  <c r="Q147" i="26"/>
  <c r="Q146" i="26"/>
  <c r="Q150" i="26"/>
  <c r="Q149" i="26"/>
  <c r="W116" i="26"/>
  <c r="W109" i="26"/>
  <c r="W111" i="26"/>
  <c r="W108" i="26"/>
  <c r="W115" i="26"/>
  <c r="W114" i="26"/>
  <c r="W86" i="9" s="1"/>
  <c r="W110" i="26"/>
  <c r="W117" i="26"/>
  <c r="W112" i="26"/>
  <c r="W113" i="26"/>
  <c r="Y123" i="26"/>
  <c r="Y122" i="26"/>
  <c r="Y121" i="26"/>
  <c r="Y124" i="26"/>
  <c r="Y95" i="9" s="1"/>
  <c r="Y120" i="26"/>
  <c r="Y125" i="26"/>
  <c r="H138" i="26"/>
  <c r="H130" i="26"/>
  <c r="H135" i="26"/>
  <c r="H104" i="9" s="1"/>
  <c r="H133" i="26"/>
  <c r="H139" i="26"/>
  <c r="H129" i="26"/>
  <c r="H136" i="26"/>
  <c r="H132" i="26"/>
  <c r="H134" i="26"/>
  <c r="H128" i="26"/>
  <c r="H131" i="26"/>
  <c r="H137" i="26"/>
  <c r="J111" i="26"/>
  <c r="J112" i="26"/>
  <c r="J109" i="26"/>
  <c r="J116" i="26"/>
  <c r="J115" i="26"/>
  <c r="J117" i="26"/>
  <c r="J113" i="26"/>
  <c r="J110" i="26"/>
  <c r="J108" i="26"/>
  <c r="J114" i="26"/>
  <c r="J86" i="9" s="1"/>
  <c r="AE124" i="26"/>
  <c r="AE95" i="9" s="1"/>
  <c r="AE123" i="26"/>
  <c r="AE125" i="26"/>
  <c r="AE122" i="26"/>
  <c r="AE121" i="26"/>
  <c r="AE120" i="26"/>
  <c r="AA116" i="26"/>
  <c r="AA111" i="26"/>
  <c r="AA110" i="26"/>
  <c r="AA114" i="26"/>
  <c r="AA86" i="9" s="1"/>
  <c r="AA113" i="26"/>
  <c r="AA117" i="26"/>
  <c r="AA112" i="26"/>
  <c r="AA115" i="26"/>
  <c r="AA108" i="26"/>
  <c r="AA109" i="26"/>
  <c r="U150" i="26"/>
  <c r="U151" i="26"/>
  <c r="U113" i="9" s="1"/>
  <c r="U144" i="26"/>
  <c r="U146" i="26"/>
  <c r="U145" i="26"/>
  <c r="U142" i="26"/>
  <c r="U149" i="26"/>
  <c r="U148" i="26"/>
  <c r="U143" i="26"/>
  <c r="U147" i="26"/>
  <c r="E134" i="26"/>
  <c r="E133" i="26"/>
  <c r="E135" i="26"/>
  <c r="E104" i="9" s="1"/>
  <c r="E139" i="26"/>
  <c r="E137" i="26"/>
  <c r="E130" i="26"/>
  <c r="E129" i="26"/>
  <c r="E136" i="26"/>
  <c r="E132" i="26"/>
  <c r="E128" i="26"/>
  <c r="E131" i="26"/>
  <c r="E138" i="26"/>
  <c r="E125" i="26"/>
  <c r="E123" i="26"/>
  <c r="E122" i="26"/>
  <c r="E120" i="26"/>
  <c r="E124" i="26"/>
  <c r="E95" i="9" s="1"/>
  <c r="E121" i="26"/>
  <c r="P109" i="26"/>
  <c r="P114" i="26"/>
  <c r="P86" i="9" s="1"/>
  <c r="P110" i="26"/>
  <c r="P117" i="26"/>
  <c r="P113" i="26"/>
  <c r="P111" i="26"/>
  <c r="P112" i="26"/>
  <c r="P115" i="26"/>
  <c r="P108" i="26"/>
  <c r="P116" i="26"/>
  <c r="L138" i="26"/>
  <c r="L139" i="26"/>
  <c r="L137" i="26"/>
  <c r="L136" i="26"/>
  <c r="L130" i="26"/>
  <c r="L132" i="26"/>
  <c r="L134" i="26"/>
  <c r="L135" i="26"/>
  <c r="L104" i="9" s="1"/>
  <c r="L128" i="26"/>
  <c r="L131" i="26"/>
  <c r="L133" i="26"/>
  <c r="L129" i="26"/>
  <c r="T108" i="26"/>
  <c r="T109" i="26"/>
  <c r="T114" i="26"/>
  <c r="T86" i="9" s="1"/>
  <c r="T116" i="26"/>
  <c r="T117" i="26"/>
  <c r="T112" i="26"/>
  <c r="T113" i="26"/>
  <c r="T110" i="26"/>
  <c r="T115" i="26"/>
  <c r="T111" i="26"/>
  <c r="P149" i="26"/>
  <c r="P147" i="26"/>
  <c r="P146" i="26"/>
  <c r="P144" i="26"/>
  <c r="P142" i="26"/>
  <c r="P150" i="26"/>
  <c r="P145" i="26"/>
  <c r="P143" i="26"/>
  <c r="P151" i="26"/>
  <c r="P113" i="9" s="1"/>
  <c r="P148" i="26"/>
  <c r="AC120" i="26"/>
  <c r="AC124" i="26"/>
  <c r="AC95" i="9" s="1"/>
  <c r="AC121" i="26"/>
  <c r="AC125" i="26"/>
  <c r="AC123" i="26"/>
  <c r="AC122" i="26"/>
  <c r="T138" i="26"/>
  <c r="T134" i="26"/>
  <c r="T129" i="26"/>
  <c r="T133" i="26"/>
  <c r="T139" i="26"/>
  <c r="T132" i="26"/>
  <c r="T128" i="26"/>
  <c r="T137" i="26"/>
  <c r="T135" i="26"/>
  <c r="T104" i="9" s="1"/>
  <c r="T131" i="26"/>
  <c r="T130" i="26"/>
  <c r="T136" i="26"/>
  <c r="D142" i="26"/>
  <c r="D150" i="26"/>
  <c r="D147" i="26"/>
  <c r="D148" i="26"/>
  <c r="D144" i="26"/>
  <c r="D145" i="26"/>
  <c r="D143" i="26"/>
  <c r="D151" i="26"/>
  <c r="D113" i="9" s="1"/>
  <c r="D146" i="26"/>
  <c r="D149" i="26"/>
  <c r="K109" i="26"/>
  <c r="K110" i="26"/>
  <c r="K115" i="26"/>
  <c r="K116" i="26"/>
  <c r="K108" i="26"/>
  <c r="K112" i="26"/>
  <c r="K114" i="26"/>
  <c r="K86" i="9" s="1"/>
  <c r="K117" i="26"/>
  <c r="K111" i="26"/>
  <c r="K113" i="26"/>
  <c r="Z116" i="26"/>
  <c r="Z110" i="26"/>
  <c r="Z112" i="26"/>
  <c r="Z108" i="26"/>
  <c r="Z117" i="26"/>
  <c r="Z114" i="26"/>
  <c r="Z86" i="9" s="1"/>
  <c r="Z111" i="26"/>
  <c r="Z109" i="26"/>
  <c r="Z113" i="26"/>
  <c r="Z115" i="26"/>
  <c r="Y150" i="26"/>
  <c r="Y143" i="26"/>
  <c r="Y144" i="26"/>
  <c r="Y151" i="26"/>
  <c r="Y113" i="9" s="1"/>
  <c r="Y142" i="26"/>
  <c r="Y145" i="26"/>
  <c r="Y146" i="26"/>
  <c r="Y149" i="26"/>
  <c r="Y148" i="26"/>
  <c r="Y147" i="26"/>
  <c r="V117" i="26"/>
  <c r="V109" i="26"/>
  <c r="V110" i="26"/>
  <c r="V116" i="26"/>
  <c r="V111" i="26"/>
  <c r="V108" i="26"/>
  <c r="V113" i="26"/>
  <c r="V114" i="26"/>
  <c r="V86" i="9" s="1"/>
  <c r="V115" i="26"/>
  <c r="V112" i="26"/>
  <c r="AI122" i="26"/>
  <c r="AI125" i="26"/>
  <c r="AI123" i="26"/>
  <c r="AI121" i="26"/>
  <c r="AI120" i="26"/>
  <c r="AI124" i="26"/>
  <c r="AI95" i="9" s="1"/>
  <c r="R115" i="26"/>
  <c r="R117" i="26"/>
  <c r="R113" i="26"/>
  <c r="R110" i="26"/>
  <c r="R109" i="26"/>
  <c r="R112" i="26"/>
  <c r="R111" i="26"/>
  <c r="R116" i="26"/>
  <c r="R108" i="26"/>
  <c r="R114" i="26"/>
  <c r="R86" i="9" s="1"/>
  <c r="AG130" i="26"/>
  <c r="AG134" i="26"/>
  <c r="AG136" i="26"/>
  <c r="AG138" i="26"/>
  <c r="AG131" i="26"/>
  <c r="AG128" i="26"/>
  <c r="AG137" i="26"/>
  <c r="AG133" i="26"/>
  <c r="AG135" i="26"/>
  <c r="AG104" i="9" s="1"/>
  <c r="AG139" i="26"/>
  <c r="AG129" i="26"/>
  <c r="AG132" i="26"/>
  <c r="AK121" i="26"/>
  <c r="AK125" i="26"/>
  <c r="AK123" i="26"/>
  <c r="AK124" i="26"/>
  <c r="AK95" i="9" s="1"/>
  <c r="AK120" i="26"/>
  <c r="AK122" i="26"/>
  <c r="T124" i="26"/>
  <c r="T95" i="9" s="1"/>
  <c r="T122" i="26"/>
  <c r="T121" i="26"/>
  <c r="T123" i="26"/>
  <c r="T125" i="26"/>
  <c r="T120" i="26"/>
  <c r="AK130" i="26"/>
  <c r="AK135" i="26"/>
  <c r="AK104" i="9" s="1"/>
  <c r="AK128" i="26"/>
  <c r="AK139" i="26"/>
  <c r="AK131" i="26"/>
  <c r="AK129" i="26"/>
  <c r="AK134" i="26"/>
  <c r="AK137" i="26"/>
  <c r="AK132" i="26"/>
  <c r="AK138" i="26"/>
  <c r="AK133" i="26"/>
  <c r="AK136" i="26"/>
  <c r="AA124" i="26"/>
  <c r="AA95" i="9" s="1"/>
  <c r="AA125" i="26"/>
  <c r="AA122" i="26"/>
  <c r="AA120" i="26"/>
  <c r="AA123" i="26"/>
  <c r="AA121" i="26"/>
  <c r="U123" i="26"/>
  <c r="U120" i="26"/>
  <c r="U121" i="26"/>
  <c r="U125" i="26"/>
  <c r="U122" i="26"/>
  <c r="U124" i="26"/>
  <c r="U95" i="9" s="1"/>
  <c r="AA146" i="26"/>
  <c r="AA147" i="26"/>
  <c r="AA143" i="26"/>
  <c r="AA144" i="26"/>
  <c r="AA150" i="26"/>
  <c r="AA148" i="26"/>
  <c r="AA142" i="26"/>
  <c r="AA145" i="26"/>
  <c r="AA151" i="26"/>
  <c r="AA113" i="9" s="1"/>
  <c r="AA149" i="26"/>
  <c r="U139" i="26"/>
  <c r="U128" i="26"/>
  <c r="U132" i="26"/>
  <c r="U131" i="26"/>
  <c r="U135" i="26"/>
  <c r="U104" i="9" s="1"/>
  <c r="U130" i="26"/>
  <c r="U136" i="26"/>
  <c r="U138" i="26"/>
  <c r="U133" i="26"/>
  <c r="U137" i="26"/>
  <c r="U134" i="26"/>
  <c r="U129" i="26"/>
  <c r="AK117" i="26"/>
  <c r="AK111" i="26"/>
  <c r="AK108" i="26"/>
  <c r="AK114" i="26"/>
  <c r="AK86" i="9" s="1"/>
  <c r="AK109" i="26"/>
  <c r="AK113" i="26"/>
  <c r="AK116" i="26"/>
  <c r="AK115" i="26"/>
  <c r="AK112" i="26"/>
  <c r="AK110" i="26"/>
  <c r="N130" i="26"/>
  <c r="N136" i="26"/>
  <c r="N132" i="26"/>
  <c r="N133" i="26"/>
  <c r="N128" i="26"/>
  <c r="N135" i="26"/>
  <c r="N104" i="9" s="1"/>
  <c r="N129" i="26"/>
  <c r="N134" i="26"/>
  <c r="N138" i="26"/>
  <c r="N139" i="26"/>
  <c r="N131" i="26"/>
  <c r="N137" i="26"/>
  <c r="Z142" i="26"/>
  <c r="Z143" i="26"/>
  <c r="Z149" i="26"/>
  <c r="Z151" i="26"/>
  <c r="Z113" i="9" s="1"/>
  <c r="Z148" i="26"/>
  <c r="Z147" i="26"/>
  <c r="Z150" i="26"/>
  <c r="Z145" i="26"/>
  <c r="Z146" i="26"/>
  <c r="Z144" i="26"/>
  <c r="O120" i="26"/>
  <c r="O121" i="26"/>
  <c r="O122" i="26"/>
  <c r="O124" i="26"/>
  <c r="O95" i="9" s="1"/>
  <c r="O125" i="26"/>
  <c r="O123" i="26"/>
  <c r="G123" i="26"/>
  <c r="G124" i="26"/>
  <c r="G95" i="9" s="1"/>
  <c r="G125" i="26"/>
  <c r="G122" i="26"/>
  <c r="G121" i="26"/>
  <c r="G120" i="26"/>
  <c r="Y109" i="26"/>
  <c r="Y111" i="26"/>
  <c r="Y117" i="26"/>
  <c r="Y115" i="26"/>
  <c r="Y110" i="26"/>
  <c r="Y113" i="26"/>
  <c r="Y108" i="26"/>
  <c r="Y116" i="26"/>
  <c r="Y112" i="26"/>
  <c r="Y114" i="26"/>
  <c r="Y86" i="9" s="1"/>
  <c r="I138" i="26"/>
  <c r="I128" i="26"/>
  <c r="I137" i="26"/>
  <c r="I135" i="26"/>
  <c r="I104" i="9" s="1"/>
  <c r="I139" i="26"/>
  <c r="I134" i="26"/>
  <c r="I131" i="26"/>
  <c r="I133" i="26"/>
  <c r="I129" i="26"/>
  <c r="I136" i="26"/>
  <c r="I132" i="26"/>
  <c r="I130" i="26"/>
  <c r="AC145" i="26"/>
  <c r="AC150" i="26"/>
  <c r="AC142" i="26"/>
  <c r="AC146" i="26"/>
  <c r="AC149" i="26"/>
  <c r="AC143" i="26"/>
  <c r="AC151" i="26"/>
  <c r="AC113" i="9" s="1"/>
  <c r="AC144" i="26"/>
  <c r="AC148" i="26"/>
  <c r="AC147" i="26"/>
  <c r="Y138" i="26"/>
  <c r="Y133" i="26"/>
  <c r="Y130" i="26"/>
  <c r="Y128" i="26"/>
  <c r="Y134" i="26"/>
  <c r="Y131" i="26"/>
  <c r="Y129" i="26"/>
  <c r="Y132" i="26"/>
  <c r="Y137" i="26"/>
  <c r="Y135" i="26"/>
  <c r="Y104" i="9" s="1"/>
  <c r="Y136" i="26"/>
  <c r="Y139" i="26"/>
  <c r="AK151" i="26"/>
  <c r="AK113" i="9" s="1"/>
  <c r="AK150" i="26"/>
  <c r="AK144" i="26"/>
  <c r="AK145" i="26"/>
  <c r="AK149" i="26"/>
  <c r="AK142" i="26"/>
  <c r="AK147" i="26"/>
  <c r="AK143" i="26"/>
  <c r="AK148" i="26"/>
  <c r="AK146" i="26"/>
  <c r="O147" i="26"/>
  <c r="O151" i="26"/>
  <c r="O113" i="9" s="1"/>
  <c r="O143" i="26"/>
  <c r="O145" i="26"/>
  <c r="O150" i="26"/>
  <c r="O146" i="26"/>
  <c r="O144" i="26"/>
  <c r="O142" i="26"/>
  <c r="O149" i="26"/>
  <c r="O148" i="26"/>
  <c r="V135" i="26"/>
  <c r="V104" i="9" s="1"/>
  <c r="V137" i="26"/>
  <c r="V136" i="26"/>
  <c r="V128" i="26"/>
  <c r="V132" i="26"/>
  <c r="V139" i="26"/>
  <c r="V131" i="26"/>
  <c r="V129" i="26"/>
  <c r="V133" i="26"/>
  <c r="V130" i="26"/>
  <c r="V138" i="26"/>
  <c r="V134" i="26"/>
  <c r="I143" i="26"/>
  <c r="I142" i="26"/>
  <c r="I144" i="26"/>
  <c r="I149" i="26"/>
  <c r="I148" i="26"/>
  <c r="I147" i="26"/>
  <c r="I150" i="26"/>
  <c r="I151" i="26"/>
  <c r="I113" i="9" s="1"/>
  <c r="I145" i="26"/>
  <c r="I146" i="26"/>
  <c r="AC115" i="26"/>
  <c r="AC112" i="26"/>
  <c r="AC111" i="26"/>
  <c r="AC113" i="26"/>
  <c r="AC117" i="26"/>
  <c r="AC108" i="26"/>
  <c r="AC109" i="26"/>
  <c r="AC114" i="26"/>
  <c r="AC86" i="9" s="1"/>
  <c r="AC110" i="26"/>
  <c r="AC116" i="26"/>
  <c r="S133" i="26"/>
  <c r="S130" i="26"/>
  <c r="S136" i="26"/>
  <c r="S131" i="26"/>
  <c r="S137" i="26"/>
  <c r="S128" i="26"/>
  <c r="S139" i="26"/>
  <c r="S129" i="26"/>
  <c r="S132" i="26"/>
  <c r="S135" i="26"/>
  <c r="S104" i="9" s="1"/>
  <c r="S138" i="26"/>
  <c r="S134" i="26"/>
  <c r="AD137" i="26"/>
  <c r="AD132" i="26"/>
  <c r="AD138" i="26"/>
  <c r="AD135" i="26"/>
  <c r="AD104" i="9" s="1"/>
  <c r="AD131" i="26"/>
  <c r="AD130" i="26"/>
  <c r="AD136" i="26"/>
  <c r="AD139" i="26"/>
  <c r="AD133" i="26"/>
  <c r="AD134" i="26"/>
  <c r="AD128" i="26"/>
  <c r="AD129" i="26"/>
  <c r="AC137" i="26"/>
  <c r="AC138" i="26"/>
  <c r="AC129" i="26"/>
  <c r="AC130" i="26"/>
  <c r="AC134" i="26"/>
  <c r="AC132" i="26"/>
  <c r="AC139" i="26"/>
  <c r="AC131" i="26"/>
  <c r="AC133" i="26"/>
  <c r="AC128" i="26"/>
  <c r="AC136" i="26"/>
  <c r="AC135" i="26"/>
  <c r="AC104" i="9" s="1"/>
  <c r="G112" i="26"/>
  <c r="G113" i="26"/>
  <c r="G108" i="26"/>
  <c r="G111" i="26"/>
  <c r="G115" i="26"/>
  <c r="G109" i="26"/>
  <c r="G116" i="26"/>
  <c r="G110" i="26"/>
  <c r="G117" i="26"/>
  <c r="G114" i="26"/>
  <c r="G86" i="9" s="1"/>
  <c r="P128" i="26"/>
  <c r="P138" i="26"/>
  <c r="P133" i="26"/>
  <c r="P129" i="26"/>
  <c r="P136" i="26"/>
  <c r="P134" i="26"/>
  <c r="P137" i="26"/>
  <c r="P132" i="26"/>
  <c r="P135" i="26"/>
  <c r="P104" i="9" s="1"/>
  <c r="P130" i="26"/>
  <c r="P131" i="26"/>
  <c r="P139" i="26"/>
  <c r="AD151" i="26"/>
  <c r="AD113" i="9" s="1"/>
  <c r="AD142" i="26"/>
  <c r="AD149" i="26"/>
  <c r="AD143" i="26"/>
  <c r="AD148" i="26"/>
  <c r="AD147" i="26"/>
  <c r="AD145" i="26"/>
  <c r="AD146" i="26"/>
  <c r="AD150" i="26"/>
  <c r="AD144" i="26"/>
  <c r="Q171" i="9" l="1"/>
  <c r="T157" i="9"/>
  <c r="P164" i="9"/>
  <c r="Y164" i="9"/>
  <c r="AD157" i="9"/>
  <c r="L164" i="9"/>
  <c r="L171" i="9"/>
  <c r="I164" i="9"/>
  <c r="AD150" i="9"/>
  <c r="U164" i="9"/>
  <c r="AG171" i="9"/>
  <c r="I150" i="9"/>
  <c r="AA157" i="9"/>
  <c r="H171" i="9"/>
  <c r="X171" i="9"/>
  <c r="N164" i="9"/>
  <c r="M171" i="9"/>
  <c r="P157" i="9"/>
  <c r="V164" i="9"/>
  <c r="S171" i="9"/>
  <c r="AC164" i="9"/>
  <c r="AB164" i="9"/>
  <c r="AG157" i="9"/>
  <c r="E157" i="9"/>
  <c r="Z171" i="9"/>
  <c r="S164" i="9"/>
  <c r="W171" i="9"/>
  <c r="AA150" i="9"/>
  <c r="U150" i="9"/>
  <c r="X157" i="9"/>
  <c r="O164" i="9"/>
  <c r="S150" i="9"/>
  <c r="F157" i="9"/>
  <c r="Q157" i="9"/>
  <c r="AF171" i="9"/>
  <c r="AG150" i="9"/>
  <c r="AB150" i="9"/>
  <c r="M157" i="9"/>
  <c r="E150" i="9"/>
  <c r="W164" i="9"/>
  <c r="J150" i="9"/>
  <c r="AE150" i="9"/>
  <c r="O150" i="9"/>
  <c r="K164" i="9"/>
  <c r="AA164" i="9"/>
  <c r="AD164" i="9"/>
  <c r="Y157" i="9"/>
  <c r="S157" i="9"/>
  <c r="Z164" i="9"/>
  <c r="V150" i="9"/>
  <c r="V171" i="9"/>
  <c r="D164" i="9"/>
  <c r="T164" i="9"/>
  <c r="F164" i="9"/>
  <c r="Y171" i="9"/>
  <c r="AA171" i="9"/>
  <c r="I157" i="9"/>
  <c r="X164" i="9"/>
  <c r="G157" i="9"/>
  <c r="W150" i="9"/>
  <c r="AE171" i="9"/>
  <c r="H150" i="9"/>
  <c r="N150" i="9"/>
  <c r="AG164" i="9"/>
  <c r="AC171" i="9"/>
  <c r="Z157" i="9"/>
  <c r="AE157" i="9"/>
  <c r="X150" i="9"/>
  <c r="H157" i="9"/>
  <c r="D157" i="9"/>
  <c r="G150" i="9"/>
  <c r="J157" i="9"/>
  <c r="E171" i="9"/>
  <c r="L150" i="9"/>
  <c r="K157" i="9"/>
  <c r="AF150" i="9"/>
  <c r="R171" i="9"/>
  <c r="Q150" i="9"/>
  <c r="Q164" i="9"/>
  <c r="O171" i="9"/>
  <c r="AC157" i="9"/>
  <c r="AF164" i="9"/>
  <c r="R164" i="9"/>
  <c r="V157" i="9"/>
  <c r="K150" i="9"/>
  <c r="D150" i="9"/>
  <c r="I171" i="9"/>
  <c r="J164" i="9"/>
  <c r="Y150" i="9"/>
  <c r="K171" i="9"/>
  <c r="U157" i="9"/>
  <c r="F171" i="9"/>
  <c r="F150" i="9"/>
  <c r="P171" i="9"/>
  <c r="E164" i="9"/>
  <c r="Z150" i="9"/>
  <c r="U171" i="9"/>
  <c r="G164" i="9"/>
  <c r="N171" i="9"/>
  <c r="AF157" i="9"/>
  <c r="AC150" i="9"/>
  <c r="M164" i="9"/>
  <c r="T171" i="9"/>
  <c r="N157" i="9"/>
  <c r="H164" i="9"/>
  <c r="T150" i="9"/>
  <c r="W157" i="9"/>
  <c r="O157" i="9"/>
  <c r="D171" i="9"/>
  <c r="R157" i="9"/>
  <c r="M150" i="9"/>
  <c r="P150" i="9"/>
  <c r="AB157" i="9"/>
  <c r="AB171" i="9"/>
  <c r="AE164" i="9"/>
  <c r="AD171" i="9"/>
  <c r="G171" i="9"/>
  <c r="L157" i="9"/>
  <c r="J171" i="9"/>
  <c r="R150" i="9"/>
  <c r="AH150" i="9" l="1"/>
  <c r="AH171" i="9"/>
  <c r="AH157" i="9"/>
  <c r="AH164" i="9"/>
  <c r="P11" i="19"/>
  <c r="L11" i="19"/>
  <c r="W11" i="19"/>
  <c r="K11" i="19"/>
  <c r="S12" i="19"/>
  <c r="AE11" i="19"/>
  <c r="H11" i="19"/>
  <c r="G12" i="19"/>
  <c r="AG11" i="19"/>
  <c r="X11" i="19"/>
  <c r="AA12" i="19"/>
  <c r="AD12" i="19"/>
  <c r="Y11" i="19"/>
  <c r="F12" i="19"/>
  <c r="U12" i="19"/>
  <c r="AC12" i="19"/>
  <c r="R12" i="19"/>
  <c r="V11" i="19"/>
  <c r="T11" i="19"/>
  <c r="V12" i="19"/>
  <c r="F11" i="19"/>
  <c r="U11" i="19"/>
  <c r="G11" i="19"/>
  <c r="N12" i="19"/>
  <c r="AG12" i="19"/>
  <c r="E12" i="19"/>
  <c r="H12" i="19"/>
  <c r="E11" i="19"/>
  <c r="AI11" i="19"/>
  <c r="M11" i="19"/>
  <c r="D12" i="19"/>
  <c r="AF12" i="19"/>
  <c r="AI12" i="19"/>
  <c r="J12" i="19"/>
  <c r="K12" i="19"/>
  <c r="AD11" i="19"/>
  <c r="S11" i="19"/>
  <c r="L12" i="19"/>
  <c r="AB11" i="19"/>
  <c r="W12" i="19"/>
  <c r="Z11" i="19"/>
  <c r="AC11" i="19"/>
  <c r="T12" i="19"/>
  <c r="AF11" i="19"/>
  <c r="Q11" i="19"/>
  <c r="Y12" i="19"/>
  <c r="AA11" i="19"/>
  <c r="X12" i="19"/>
  <c r="J11" i="19"/>
  <c r="D11" i="19"/>
  <c r="O11" i="19"/>
  <c r="AJ11" i="19"/>
  <c r="AK12" i="19"/>
  <c r="Z12" i="19"/>
  <c r="AB12" i="19"/>
  <c r="AK11" i="19"/>
  <c r="R11" i="19"/>
  <c r="P12" i="19"/>
  <c r="AE12" i="19"/>
  <c r="O12" i="19"/>
  <c r="I11" i="19"/>
  <c r="N11" i="19"/>
  <c r="M12" i="19"/>
  <c r="I12" i="19"/>
  <c r="AJ12" i="19"/>
  <c r="Q12" i="19"/>
  <c r="O44" i="19" l="1"/>
  <c r="O71" i="19"/>
  <c r="O62" i="19"/>
  <c r="O84" i="19" s="1"/>
  <c r="L9" i="19"/>
  <c r="L27" i="9"/>
  <c r="S61" i="19"/>
  <c r="S83" i="19" s="1"/>
  <c r="S102" i="19" s="1"/>
  <c r="S43" i="19"/>
  <c r="S70" i="19"/>
  <c r="I62" i="19"/>
  <c r="I84" i="19" s="1"/>
  <c r="I44" i="19"/>
  <c r="I71" i="19"/>
  <c r="V18" i="9"/>
  <c r="V8" i="19"/>
  <c r="D27" i="9"/>
  <c r="D9" i="19"/>
  <c r="P9" i="19"/>
  <c r="P27" i="9"/>
  <c r="AB71" i="19"/>
  <c r="AB62" i="19"/>
  <c r="AB84" i="19" s="1"/>
  <c r="AB44" i="19"/>
  <c r="L8" i="19"/>
  <c r="L18" i="9"/>
  <c r="T27" i="9"/>
  <c r="T9" i="19"/>
  <c r="AJ9" i="9"/>
  <c r="AJ7" i="19"/>
  <c r="G7" i="19"/>
  <c r="G9" i="9"/>
  <c r="Z9" i="19"/>
  <c r="Z27" i="9"/>
  <c r="AI8" i="19"/>
  <c r="AI18" i="9"/>
  <c r="W44" i="19"/>
  <c r="W62" i="19"/>
  <c r="W84" i="19" s="1"/>
  <c r="W71" i="19"/>
  <c r="F7" i="19"/>
  <c r="F9" i="9"/>
  <c r="M18" i="9"/>
  <c r="M8" i="19"/>
  <c r="C71" i="19"/>
  <c r="C93" i="19" s="1"/>
  <c r="C62" i="19"/>
  <c r="C84" i="19" s="1"/>
  <c r="E44" i="19"/>
  <c r="E71" i="19"/>
  <c r="E62" i="19"/>
  <c r="E84" i="19" s="1"/>
  <c r="G70" i="19"/>
  <c r="G61" i="19"/>
  <c r="G83" i="19" s="1"/>
  <c r="G102" i="19" s="1"/>
  <c r="G43" i="19"/>
  <c r="J7" i="19"/>
  <c r="J9" i="9"/>
  <c r="Z7" i="19"/>
  <c r="Z9" i="9"/>
  <c r="AC36" i="9"/>
  <c r="AC10" i="19"/>
  <c r="M9" i="19"/>
  <c r="M27" i="9"/>
  <c r="AG18" i="9"/>
  <c r="AG8" i="19"/>
  <c r="L9" i="9"/>
  <c r="L7" i="19"/>
  <c r="AK18" i="9"/>
  <c r="AK8" i="19"/>
  <c r="V9" i="19"/>
  <c r="V27" i="9"/>
  <c r="W9" i="19"/>
  <c r="W27" i="9"/>
  <c r="R27" i="9"/>
  <c r="R9" i="19"/>
  <c r="I43" i="19"/>
  <c r="I70" i="19"/>
  <c r="I61" i="19"/>
  <c r="I83" i="19" s="1"/>
  <c r="I102" i="19" s="1"/>
  <c r="K10" i="19"/>
  <c r="K36" i="9"/>
  <c r="AF18" i="9"/>
  <c r="AF8" i="19"/>
  <c r="H7" i="19"/>
  <c r="H9" i="9"/>
  <c r="AD9" i="19"/>
  <c r="AD27" i="9"/>
  <c r="AK10" i="19"/>
  <c r="AK36" i="9"/>
  <c r="AK71" i="19"/>
  <c r="AK44" i="19"/>
  <c r="AK62" i="19"/>
  <c r="AK84" i="19" s="1"/>
  <c r="AK103" i="19" s="1"/>
  <c r="D43" i="19"/>
  <c r="D61" i="19"/>
  <c r="D83" i="19" s="1"/>
  <c r="D102" i="19" s="1"/>
  <c r="D70" i="19"/>
  <c r="K8" i="19"/>
  <c r="K18" i="9"/>
  <c r="Y44" i="19"/>
  <c r="Y71" i="19"/>
  <c r="Y62" i="19"/>
  <c r="Y84" i="19" s="1"/>
  <c r="AB70" i="19"/>
  <c r="AB43" i="19"/>
  <c r="AB61" i="19"/>
  <c r="AB83" i="19" s="1"/>
  <c r="AB102" i="19" s="1"/>
  <c r="AD70" i="19"/>
  <c r="AD43" i="19"/>
  <c r="AD61" i="19"/>
  <c r="AD83" i="19" s="1"/>
  <c r="AD102" i="19" s="1"/>
  <c r="AF71" i="19"/>
  <c r="AF44" i="19"/>
  <c r="AF62" i="19"/>
  <c r="AF84" i="19" s="1"/>
  <c r="Z18" i="9"/>
  <c r="Z8" i="19"/>
  <c r="AG44" i="19"/>
  <c r="AG71" i="19"/>
  <c r="AG62" i="19"/>
  <c r="AG84" i="19" s="1"/>
  <c r="U70" i="19"/>
  <c r="U43" i="19"/>
  <c r="U61" i="19"/>
  <c r="U83" i="19" s="1"/>
  <c r="U102" i="19" s="1"/>
  <c r="AH11" i="19"/>
  <c r="AI10" i="19"/>
  <c r="AI36" i="9"/>
  <c r="U44" i="19"/>
  <c r="U71" i="19"/>
  <c r="U62" i="19"/>
  <c r="U84" i="19" s="1"/>
  <c r="H9" i="19"/>
  <c r="H27" i="9"/>
  <c r="G62" i="19"/>
  <c r="G84" i="19" s="1"/>
  <c r="G71" i="19"/>
  <c r="G44" i="19"/>
  <c r="U10" i="19"/>
  <c r="U36" i="9"/>
  <c r="S62" i="19"/>
  <c r="S84" i="19" s="1"/>
  <c r="S71" i="19"/>
  <c r="S44" i="19"/>
  <c r="AI9" i="19"/>
  <c r="AI27" i="9"/>
  <c r="AE7" i="19"/>
  <c r="AE9" i="9"/>
  <c r="AA27" i="9"/>
  <c r="AA9" i="19"/>
  <c r="P7" i="19"/>
  <c r="P9" i="9"/>
  <c r="G9" i="19"/>
  <c r="G27" i="9"/>
  <c r="D36" i="9"/>
  <c r="D10" i="19"/>
  <c r="V9" i="9"/>
  <c r="V7" i="19"/>
  <c r="AF9" i="9"/>
  <c r="AF7" i="19"/>
  <c r="S27" i="9"/>
  <c r="S9" i="19"/>
  <c r="P8" i="19"/>
  <c r="P18" i="9"/>
  <c r="P62" i="19"/>
  <c r="P84" i="19" s="1"/>
  <c r="P71" i="19"/>
  <c r="P44" i="19"/>
  <c r="AJ18" i="9"/>
  <c r="AJ8" i="19"/>
  <c r="H36" i="9"/>
  <c r="H10" i="19"/>
  <c r="L36" i="9"/>
  <c r="L10" i="19"/>
  <c r="R7" i="19"/>
  <c r="R9" i="9"/>
  <c r="J36" i="9"/>
  <c r="J10" i="19"/>
  <c r="Q43" i="19"/>
  <c r="Q61" i="19"/>
  <c r="Q83" i="19" s="1"/>
  <c r="Q102" i="19" s="1"/>
  <c r="Q70" i="19"/>
  <c r="U18" i="9"/>
  <c r="U8" i="19"/>
  <c r="AH9" i="19"/>
  <c r="AH27" i="9"/>
  <c r="K62" i="19"/>
  <c r="K84" i="19" s="1"/>
  <c r="K71" i="19"/>
  <c r="K44" i="19"/>
  <c r="AB7" i="19"/>
  <c r="AB9" i="9"/>
  <c r="M61" i="19"/>
  <c r="M83" i="19" s="1"/>
  <c r="M102" i="19" s="1"/>
  <c r="M70" i="19"/>
  <c r="M43" i="19"/>
  <c r="N7" i="19"/>
  <c r="N9" i="9"/>
  <c r="G10" i="19"/>
  <c r="G36" i="9"/>
  <c r="N8" i="19"/>
  <c r="N18" i="9"/>
  <c r="R8" i="19"/>
  <c r="R18" i="9"/>
  <c r="S9" i="9"/>
  <c r="S7" i="19"/>
  <c r="F71" i="19"/>
  <c r="F44" i="19"/>
  <c r="F62" i="19"/>
  <c r="F84" i="19" s="1"/>
  <c r="AG43" i="19"/>
  <c r="AG61" i="19"/>
  <c r="AG83" i="19" s="1"/>
  <c r="AG102" i="19" s="1"/>
  <c r="AG70" i="19"/>
  <c r="AH12" i="19"/>
  <c r="AI7" i="19"/>
  <c r="AI9" i="9"/>
  <c r="V36" i="9"/>
  <c r="V10" i="19"/>
  <c r="I9" i="19"/>
  <c r="I27" i="9"/>
  <c r="AK9" i="19"/>
  <c r="AK27" i="9"/>
  <c r="Q44" i="19"/>
  <c r="Q71" i="19"/>
  <c r="Q62" i="19"/>
  <c r="Q84" i="19" s="1"/>
  <c r="AC27" i="9"/>
  <c r="AC9" i="19"/>
  <c r="X71" i="19"/>
  <c r="X62" i="19"/>
  <c r="X84" i="19" s="1"/>
  <c r="X44" i="19"/>
  <c r="Z43" i="19"/>
  <c r="Z70" i="19"/>
  <c r="Z61" i="19"/>
  <c r="Z83" i="19" s="1"/>
  <c r="Z102" i="19" s="1"/>
  <c r="AA10" i="19"/>
  <c r="AA36" i="9"/>
  <c r="AE27" i="9"/>
  <c r="AE9" i="19"/>
  <c r="T9" i="9"/>
  <c r="T7" i="19"/>
  <c r="E9" i="9"/>
  <c r="E7" i="19"/>
  <c r="W10" i="19"/>
  <c r="W36" i="9"/>
  <c r="V44" i="19"/>
  <c r="V62" i="19"/>
  <c r="V84" i="19" s="1"/>
  <c r="V71" i="19"/>
  <c r="I8" i="19"/>
  <c r="I18" i="9"/>
  <c r="Y43" i="19"/>
  <c r="Y61" i="19"/>
  <c r="Y83" i="19" s="1"/>
  <c r="Y102" i="19" s="1"/>
  <c r="Y70" i="19"/>
  <c r="AH9" i="9"/>
  <c r="AH7" i="19"/>
  <c r="AA18" i="9"/>
  <c r="AA8" i="19"/>
  <c r="L70" i="19"/>
  <c r="L43" i="19"/>
  <c r="L61" i="19"/>
  <c r="L83" i="19" s="1"/>
  <c r="L102" i="19" s="1"/>
  <c r="K9" i="19"/>
  <c r="K27" i="9"/>
  <c r="Z71" i="19"/>
  <c r="Z62" i="19"/>
  <c r="Z84" i="19" s="1"/>
  <c r="Z44" i="19"/>
  <c r="S36" i="9"/>
  <c r="S10" i="19"/>
  <c r="F8" i="19"/>
  <c r="F18" i="9"/>
  <c r="Z36" i="9"/>
  <c r="Z10" i="19"/>
  <c r="AB18" i="9"/>
  <c r="AB8" i="19"/>
  <c r="AF9" i="19"/>
  <c r="AF27" i="9"/>
  <c r="R43" i="19"/>
  <c r="R61" i="19"/>
  <c r="R83" i="19" s="1"/>
  <c r="R102" i="19" s="1"/>
  <c r="R70" i="19"/>
  <c r="E9" i="19"/>
  <c r="E27" i="9"/>
  <c r="U9" i="19"/>
  <c r="U27" i="9"/>
  <c r="Y7" i="19"/>
  <c r="Y9" i="9"/>
  <c r="AJ36" i="9"/>
  <c r="AJ10" i="19"/>
  <c r="Y10" i="19"/>
  <c r="Y36" i="9"/>
  <c r="AC61" i="19"/>
  <c r="AC83" i="19" s="1"/>
  <c r="AC102" i="19" s="1"/>
  <c r="AC43" i="19"/>
  <c r="AC70" i="19"/>
  <c r="AG9" i="19"/>
  <c r="AG27" i="9"/>
  <c r="L71" i="19"/>
  <c r="L44" i="19"/>
  <c r="L62" i="19"/>
  <c r="L84" i="19" s="1"/>
  <c r="X27" i="9"/>
  <c r="X9" i="19"/>
  <c r="Y8" i="19"/>
  <c r="Y18" i="9"/>
  <c r="AK9" i="9"/>
  <c r="AK7" i="19"/>
  <c r="AB36" i="9"/>
  <c r="AB10" i="19"/>
  <c r="T70" i="19"/>
  <c r="T43" i="19"/>
  <c r="T61" i="19"/>
  <c r="T83" i="19" s="1"/>
  <c r="T102" i="19" s="1"/>
  <c r="R71" i="19"/>
  <c r="R44" i="19"/>
  <c r="R62" i="19"/>
  <c r="R84" i="19" s="1"/>
  <c r="AJ27" i="9"/>
  <c r="AJ9" i="19"/>
  <c r="O7" i="19"/>
  <c r="O9" i="9"/>
  <c r="T8" i="19"/>
  <c r="T18" i="9"/>
  <c r="M10" i="19"/>
  <c r="M36" i="9"/>
  <c r="K61" i="19"/>
  <c r="K83" i="19" s="1"/>
  <c r="K102" i="19" s="1"/>
  <c r="K43" i="19"/>
  <c r="K70" i="19"/>
  <c r="Y27" i="9"/>
  <c r="Y9" i="19"/>
  <c r="AE8" i="19"/>
  <c r="AE18" i="9"/>
  <c r="F27" i="9"/>
  <c r="F9" i="19"/>
  <c r="H8" i="19"/>
  <c r="H18" i="9"/>
  <c r="J70" i="19"/>
  <c r="J61" i="19"/>
  <c r="J83" i="19" s="1"/>
  <c r="J102" i="19" s="1"/>
  <c r="J43" i="19"/>
  <c r="AF70" i="19"/>
  <c r="AF61" i="19"/>
  <c r="AF83" i="19" s="1"/>
  <c r="AF102" i="19" s="1"/>
  <c r="AF43" i="19"/>
  <c r="AJ71" i="19"/>
  <c r="AJ62" i="19"/>
  <c r="AJ84" i="19" s="1"/>
  <c r="AJ44" i="19"/>
  <c r="AD7" i="19"/>
  <c r="AD9" i="9"/>
  <c r="AK70" i="19"/>
  <c r="AK61" i="19"/>
  <c r="AK83" i="19" s="1"/>
  <c r="AK102" i="19" s="1"/>
  <c r="AK43" i="19"/>
  <c r="AE10" i="19"/>
  <c r="AE36" i="9"/>
  <c r="G18" i="9"/>
  <c r="G8" i="19"/>
  <c r="AA70" i="19"/>
  <c r="AA43" i="19"/>
  <c r="AA61" i="19"/>
  <c r="AA83" i="19" s="1"/>
  <c r="AA102" i="19" s="1"/>
  <c r="I36" i="9"/>
  <c r="I10" i="19"/>
  <c r="O10" i="19"/>
  <c r="O36" i="9"/>
  <c r="M7" i="19"/>
  <c r="M9" i="9"/>
  <c r="E10" i="19"/>
  <c r="E36" i="9"/>
  <c r="D62" i="19"/>
  <c r="D84" i="19" s="1"/>
  <c r="D71" i="19"/>
  <c r="D44" i="19"/>
  <c r="AI70" i="19"/>
  <c r="AI61" i="19"/>
  <c r="AI83" i="19" s="1"/>
  <c r="AI102" i="19" s="1"/>
  <c r="AI43" i="19"/>
  <c r="AH8" i="19"/>
  <c r="AH18" i="9"/>
  <c r="AH36" i="9"/>
  <c r="AH10" i="19"/>
  <c r="F61" i="19"/>
  <c r="F83" i="19" s="1"/>
  <c r="F102" i="19" s="1"/>
  <c r="F70" i="19"/>
  <c r="F43" i="19"/>
  <c r="V70" i="19"/>
  <c r="V61" i="19"/>
  <c r="V83" i="19" s="1"/>
  <c r="V102" i="19" s="1"/>
  <c r="V43" i="19"/>
  <c r="AC62" i="19"/>
  <c r="AC84" i="19" s="1"/>
  <c r="AC71" i="19"/>
  <c r="AC44" i="19"/>
  <c r="AD71" i="19"/>
  <c r="AD62" i="19"/>
  <c r="AD84" i="19" s="1"/>
  <c r="AD44" i="19"/>
  <c r="H70" i="19"/>
  <c r="H61" i="19"/>
  <c r="H83" i="19" s="1"/>
  <c r="H102" i="19" s="1"/>
  <c r="H43" i="19"/>
  <c r="AE61" i="19"/>
  <c r="AE83" i="19" s="1"/>
  <c r="AE102" i="19" s="1"/>
  <c r="AE43" i="19"/>
  <c r="AE70" i="19"/>
  <c r="AD18" i="9"/>
  <c r="AD8" i="19"/>
  <c r="P43" i="19"/>
  <c r="P70" i="19"/>
  <c r="P61" i="19"/>
  <c r="P83" i="19" s="1"/>
  <c r="P102" i="19" s="1"/>
  <c r="O27" i="9"/>
  <c r="O9" i="19"/>
  <c r="W9" i="9"/>
  <c r="W7" i="19"/>
  <c r="AJ70" i="19"/>
  <c r="AJ43" i="19"/>
  <c r="AJ61" i="19"/>
  <c r="AJ83" i="19" s="1"/>
  <c r="AJ102" i="19" s="1"/>
  <c r="T71" i="19"/>
  <c r="T44" i="19"/>
  <c r="T62" i="19"/>
  <c r="T84" i="19" s="1"/>
  <c r="M71" i="19"/>
  <c r="M62" i="19"/>
  <c r="M84" i="19" s="1"/>
  <c r="M44" i="19"/>
  <c r="D8" i="19"/>
  <c r="D18" i="9"/>
  <c r="N9" i="19"/>
  <c r="N27" i="9"/>
  <c r="N70" i="19"/>
  <c r="N43" i="19"/>
  <c r="N61" i="19"/>
  <c r="N83" i="19" s="1"/>
  <c r="N102" i="19" s="1"/>
  <c r="N36" i="9"/>
  <c r="N10" i="19"/>
  <c r="AG9" i="9"/>
  <c r="AG7" i="19"/>
  <c r="S18" i="9"/>
  <c r="S8" i="19"/>
  <c r="Q7" i="19"/>
  <c r="Q9" i="9"/>
  <c r="O70" i="19"/>
  <c r="O43" i="19"/>
  <c r="O61" i="19"/>
  <c r="O83" i="19" s="1"/>
  <c r="O102" i="19" s="1"/>
  <c r="K9" i="9"/>
  <c r="K7" i="19"/>
  <c r="Q27" i="9"/>
  <c r="Q9" i="19"/>
  <c r="J9" i="19"/>
  <c r="J27" i="9"/>
  <c r="I9" i="9"/>
  <c r="I7" i="19"/>
  <c r="F10" i="19"/>
  <c r="F36" i="9"/>
  <c r="J71" i="19"/>
  <c r="J62" i="19"/>
  <c r="J84" i="19" s="1"/>
  <c r="J44" i="19"/>
  <c r="AA7" i="19"/>
  <c r="AA9" i="9"/>
  <c r="C70" i="19"/>
  <c r="C92" i="19" s="1"/>
  <c r="E70" i="19"/>
  <c r="C61" i="19"/>
  <c r="C83" i="19" s="1"/>
  <c r="C102" i="19" s="1"/>
  <c r="E43" i="19"/>
  <c r="E61" i="19"/>
  <c r="E83" i="19" s="1"/>
  <c r="E102" i="19" s="1"/>
  <c r="E8" i="19"/>
  <c r="E18" i="9"/>
  <c r="AG10" i="19"/>
  <c r="AG36" i="9"/>
  <c r="R10" i="19"/>
  <c r="R36" i="9"/>
  <c r="AA62" i="19"/>
  <c r="AA84" i="19" s="1"/>
  <c r="AA71" i="19"/>
  <c r="AA44" i="19"/>
  <c r="AB27" i="9"/>
  <c r="AB9" i="19"/>
  <c r="U9" i="9"/>
  <c r="U7" i="19"/>
  <c r="Q36" i="9"/>
  <c r="Q10" i="19"/>
  <c r="W43" i="19"/>
  <c r="W61" i="19"/>
  <c r="W83" i="19" s="1"/>
  <c r="W102" i="19" s="1"/>
  <c r="W70" i="19"/>
  <c r="X36" i="9"/>
  <c r="X10" i="19"/>
  <c r="Q18" i="9"/>
  <c r="Q8" i="19"/>
  <c r="T36" i="9"/>
  <c r="T10" i="19"/>
  <c r="AE44" i="19"/>
  <c r="AE71" i="19"/>
  <c r="AE62" i="19"/>
  <c r="AE84" i="19" s="1"/>
  <c r="D7" i="19"/>
  <c r="D9" i="9"/>
  <c r="X8" i="19"/>
  <c r="X18" i="9"/>
  <c r="AI44" i="19"/>
  <c r="AI71" i="19"/>
  <c r="AI62" i="19"/>
  <c r="AI84" i="19" s="1"/>
  <c r="J18" i="9"/>
  <c r="J8" i="19"/>
  <c r="H44" i="19"/>
  <c r="H71" i="19"/>
  <c r="H62" i="19"/>
  <c r="H84" i="19" s="1"/>
  <c r="N44" i="19"/>
  <c r="N71" i="19"/>
  <c r="N62" i="19"/>
  <c r="N84" i="19" s="1"/>
  <c r="W18" i="9"/>
  <c r="W8" i="19"/>
  <c r="AC7" i="19"/>
  <c r="AC9" i="9"/>
  <c r="X7" i="19"/>
  <c r="X9" i="9"/>
  <c r="X43" i="19"/>
  <c r="X61" i="19"/>
  <c r="X83" i="19" s="1"/>
  <c r="X102" i="19" s="1"/>
  <c r="X70" i="19"/>
  <c r="P36" i="9"/>
  <c r="P10" i="19"/>
  <c r="AF36" i="9"/>
  <c r="AF10" i="19"/>
  <c r="O8" i="19"/>
  <c r="O18" i="9"/>
  <c r="AD10" i="19"/>
  <c r="AD36" i="9"/>
  <c r="AC18" i="9"/>
  <c r="AC8" i="19"/>
  <c r="Z93" i="19" l="1"/>
  <c r="AG92" i="19"/>
  <c r="Y92" i="19"/>
  <c r="G93" i="19"/>
  <c r="G163" i="19" s="1"/>
  <c r="Y162" i="19"/>
  <c r="AC92" i="19"/>
  <c r="AC162" i="19" s="1"/>
  <c r="O92" i="19"/>
  <c r="AJ92" i="19"/>
  <c r="AJ162" i="19" s="1"/>
  <c r="D93" i="19"/>
  <c r="W92" i="19"/>
  <c r="W162" i="19" s="1"/>
  <c r="AG93" i="19"/>
  <c r="AG163" i="19" s="1"/>
  <c r="V92" i="19"/>
  <c r="V162" i="19" s="1"/>
  <c r="E92" i="19"/>
  <c r="E162" i="19" s="1"/>
  <c r="AJ93" i="19"/>
  <c r="S92" i="19"/>
  <c r="T93" i="19"/>
  <c r="G92" i="19"/>
  <c r="G162" i="19" s="1"/>
  <c r="S93" i="19"/>
  <c r="I92" i="19"/>
  <c r="I162" i="19" s="1"/>
  <c r="U93" i="19"/>
  <c r="U163" i="19" s="1"/>
  <c r="V93" i="19"/>
  <c r="Q92" i="19"/>
  <c r="Q162" i="19" s="1"/>
  <c r="S162" i="19"/>
  <c r="D92" i="19"/>
  <c r="D162" i="19" s="1"/>
  <c r="AB93" i="19"/>
  <c r="AB163" i="19" s="1"/>
  <c r="K93" i="19"/>
  <c r="K163" i="19" s="1"/>
  <c r="AI92" i="19"/>
  <c r="J92" i="19"/>
  <c r="J162" i="19" s="1"/>
  <c r="Y93" i="19"/>
  <c r="Y163" i="19" s="1"/>
  <c r="H92" i="19"/>
  <c r="L92" i="19"/>
  <c r="M93" i="19"/>
  <c r="M163" i="19" s="1"/>
  <c r="AB92" i="19"/>
  <c r="AB162" i="19" s="1"/>
  <c r="J93" i="19"/>
  <c r="J163" i="19" s="1"/>
  <c r="L93" i="19"/>
  <c r="L163" i="19" s="1"/>
  <c r="X93" i="19"/>
  <c r="X163" i="19" s="1"/>
  <c r="AC93" i="19"/>
  <c r="AC163" i="19" s="1"/>
  <c r="AA92" i="19"/>
  <c r="AA162" i="19" s="1"/>
  <c r="O93" i="19"/>
  <c r="O163" i="19" s="1"/>
  <c r="X66" i="19"/>
  <c r="X39" i="19"/>
  <c r="X57" i="19"/>
  <c r="O67" i="19"/>
  <c r="O58" i="19"/>
  <c r="O80" i="19" s="1"/>
  <c r="O40" i="19"/>
  <c r="W40" i="19"/>
  <c r="W58" i="19"/>
  <c r="W80" i="19" s="1"/>
  <c r="W67" i="19"/>
  <c r="J58" i="19"/>
  <c r="J80" i="19" s="1"/>
  <c r="J40" i="19"/>
  <c r="J67" i="19"/>
  <c r="Q67" i="19"/>
  <c r="Q58" i="19"/>
  <c r="Q80" i="19" s="1"/>
  <c r="Q40" i="19"/>
  <c r="AA93" i="19"/>
  <c r="AA163" i="19" s="1"/>
  <c r="AG42" i="19"/>
  <c r="AG69" i="19"/>
  <c r="AG60" i="19"/>
  <c r="F60" i="19"/>
  <c r="F69" i="19"/>
  <c r="F42" i="19"/>
  <c r="Q66" i="19"/>
  <c r="Q39" i="19"/>
  <c r="Q57" i="19"/>
  <c r="P92" i="19"/>
  <c r="P162" i="19" s="1"/>
  <c r="AK92" i="19"/>
  <c r="AK162" i="19" s="1"/>
  <c r="H58" i="19"/>
  <c r="H80" i="19" s="1"/>
  <c r="H40" i="19"/>
  <c r="H67" i="19"/>
  <c r="K92" i="19"/>
  <c r="K162" i="19" s="1"/>
  <c r="T92" i="19"/>
  <c r="T162" i="19" s="1"/>
  <c r="Y58" i="19"/>
  <c r="Y80" i="19" s="1"/>
  <c r="Y67" i="19"/>
  <c r="Y40" i="19"/>
  <c r="J42" i="19"/>
  <c r="J69" i="19"/>
  <c r="J60" i="19"/>
  <c r="V66" i="19"/>
  <c r="V57" i="19"/>
  <c r="V39" i="19"/>
  <c r="AI68" i="19"/>
  <c r="AI59" i="19"/>
  <c r="AI81" i="19" s="1"/>
  <c r="AI41" i="19"/>
  <c r="AI69" i="19"/>
  <c r="AI42" i="19"/>
  <c r="AI60" i="19"/>
  <c r="AI82" i="19" s="1"/>
  <c r="AD92" i="19"/>
  <c r="AD162" i="19" s="1"/>
  <c r="L66" i="19"/>
  <c r="L57" i="19"/>
  <c r="L39" i="19"/>
  <c r="AI58" i="19"/>
  <c r="AI80" i="19" s="1"/>
  <c r="AI40" i="19"/>
  <c r="AI67" i="19"/>
  <c r="T59" i="19"/>
  <c r="T81" i="19" s="1"/>
  <c r="T68" i="19"/>
  <c r="T41" i="19"/>
  <c r="P68" i="19"/>
  <c r="P59" i="19"/>
  <c r="P81" i="19" s="1"/>
  <c r="P41" i="19"/>
  <c r="X69" i="19"/>
  <c r="X42" i="19"/>
  <c r="X60" i="19"/>
  <c r="AC66" i="19"/>
  <c r="AC57" i="19"/>
  <c r="AC39" i="19"/>
  <c r="X92" i="19"/>
  <c r="X162" i="19" s="1"/>
  <c r="D39" i="19"/>
  <c r="D57" i="19"/>
  <c r="D66" i="19"/>
  <c r="Q60" i="19"/>
  <c r="Q69" i="19"/>
  <c r="Q42" i="19"/>
  <c r="K66" i="19"/>
  <c r="K57" i="19"/>
  <c r="K39" i="19"/>
  <c r="S40" i="19"/>
  <c r="S58" i="19"/>
  <c r="S80" i="19" s="1"/>
  <c r="S67" i="19"/>
  <c r="M103" i="19"/>
  <c r="AD58" i="19"/>
  <c r="AD80" i="19" s="1"/>
  <c r="AD67" i="19"/>
  <c r="AD40" i="19"/>
  <c r="AD93" i="19"/>
  <c r="AD163" i="19" s="1"/>
  <c r="AM38" i="9"/>
  <c r="AM36" i="9"/>
  <c r="AM37" i="9"/>
  <c r="AM40" i="9"/>
  <c r="AM39" i="9"/>
  <c r="AM41" i="9"/>
  <c r="D163" i="19"/>
  <c r="M66" i="19"/>
  <c r="M39" i="19"/>
  <c r="M57" i="19"/>
  <c r="AF92" i="19"/>
  <c r="AF162" i="19" s="1"/>
  <c r="F68" i="19"/>
  <c r="F41" i="19"/>
  <c r="F59" i="19"/>
  <c r="F81" i="19" s="1"/>
  <c r="O66" i="19"/>
  <c r="O57" i="19"/>
  <c r="O39" i="19"/>
  <c r="X59" i="19"/>
  <c r="X81" i="19" s="1"/>
  <c r="X68" i="19"/>
  <c r="X41" i="19"/>
  <c r="R92" i="19"/>
  <c r="R162" i="19" s="1"/>
  <c r="I58" i="19"/>
  <c r="I80" i="19" s="1"/>
  <c r="I40" i="19"/>
  <c r="I67" i="19"/>
  <c r="E39" i="19"/>
  <c r="E66" i="19"/>
  <c r="C57" i="19"/>
  <c r="C79" i="19" s="1"/>
  <c r="E57" i="19"/>
  <c r="C66" i="19"/>
  <c r="C88" i="19" s="1"/>
  <c r="AC59" i="19"/>
  <c r="AC81" i="19" s="1"/>
  <c r="AC41" i="19"/>
  <c r="AC68" i="19"/>
  <c r="I59" i="19"/>
  <c r="I81" i="19" s="1"/>
  <c r="I68" i="19"/>
  <c r="I41" i="19"/>
  <c r="S57" i="19"/>
  <c r="S39" i="19"/>
  <c r="S66" i="19"/>
  <c r="G69" i="19"/>
  <c r="G42" i="19"/>
  <c r="G60" i="19"/>
  <c r="AI9" i="1"/>
  <c r="AH59" i="19"/>
  <c r="AH81" i="19" s="1"/>
  <c r="AH41" i="19"/>
  <c r="AH68" i="19"/>
  <c r="H69" i="19"/>
  <c r="H60" i="19"/>
  <c r="H42" i="19"/>
  <c r="P58" i="19"/>
  <c r="P80" i="19" s="1"/>
  <c r="P40" i="19"/>
  <c r="P67" i="19"/>
  <c r="P39" i="19"/>
  <c r="P57" i="19"/>
  <c r="P66" i="19"/>
  <c r="S163" i="19"/>
  <c r="G103" i="19"/>
  <c r="K40" i="19"/>
  <c r="K58" i="19"/>
  <c r="K80" i="19" s="1"/>
  <c r="K67" i="19"/>
  <c r="AK60" i="19"/>
  <c r="AK82" i="19" s="1"/>
  <c r="AK42" i="19"/>
  <c r="AK69" i="19"/>
  <c r="D59" i="19"/>
  <c r="D81" i="19" s="1"/>
  <c r="D68" i="19"/>
  <c r="D41" i="19"/>
  <c r="AD42" i="19"/>
  <c r="AD60" i="19"/>
  <c r="AD69" i="19"/>
  <c r="C162" i="19"/>
  <c r="A92" i="19"/>
  <c r="N69" i="19"/>
  <c r="N60" i="19"/>
  <c r="N42" i="19"/>
  <c r="AC67" i="19"/>
  <c r="AC58" i="19"/>
  <c r="AC80" i="19" s="1"/>
  <c r="AC40" i="19"/>
  <c r="AF60" i="19"/>
  <c r="AF42" i="19"/>
  <c r="AF69" i="19"/>
  <c r="N103" i="19"/>
  <c r="AI103" i="19"/>
  <c r="AE103" i="19"/>
  <c r="AA103" i="19"/>
  <c r="C67" i="19"/>
  <c r="C89" i="19" s="1"/>
  <c r="E67" i="19"/>
  <c r="C58" i="19"/>
  <c r="C80" i="19" s="1"/>
  <c r="E40" i="19"/>
  <c r="E58" i="19"/>
  <c r="E80" i="19" s="1"/>
  <c r="AA66" i="19"/>
  <c r="AA39" i="19"/>
  <c r="AA57" i="19"/>
  <c r="I57" i="19"/>
  <c r="I39" i="19"/>
  <c r="I66" i="19"/>
  <c r="N92" i="19"/>
  <c r="N162" i="19" s="1"/>
  <c r="W39" i="19"/>
  <c r="W66" i="19"/>
  <c r="W57" i="19"/>
  <c r="AD103" i="19"/>
  <c r="F92" i="19"/>
  <c r="F162" i="19" s="1"/>
  <c r="AM18" i="9"/>
  <c r="AM19" i="9"/>
  <c r="AM20" i="9"/>
  <c r="AM22" i="9"/>
  <c r="AM21" i="9"/>
  <c r="AM23" i="9"/>
  <c r="AJ68" i="19"/>
  <c r="AJ41" i="19"/>
  <c r="AJ59" i="19"/>
  <c r="AJ81" i="19" s="1"/>
  <c r="Y57" i="19"/>
  <c r="Y66" i="19"/>
  <c r="Y39" i="19"/>
  <c r="F58" i="19"/>
  <c r="F80" i="19" s="1"/>
  <c r="F67" i="19"/>
  <c r="F40" i="19"/>
  <c r="K41" i="19"/>
  <c r="K68" i="19"/>
  <c r="K59" i="19"/>
  <c r="K81" i="19" s="1"/>
  <c r="AA60" i="19"/>
  <c r="AA42" i="19"/>
  <c r="AA69" i="19"/>
  <c r="AB57" i="19"/>
  <c r="AB66" i="19"/>
  <c r="AB39" i="19"/>
  <c r="U58" i="19"/>
  <c r="U80" i="19" s="1"/>
  <c r="U40" i="19"/>
  <c r="U67" i="19"/>
  <c r="S41" i="19"/>
  <c r="S68" i="19"/>
  <c r="S59" i="19"/>
  <c r="S81" i="19" s="1"/>
  <c r="AA59" i="19"/>
  <c r="AA81" i="19" s="1"/>
  <c r="AA41" i="19"/>
  <c r="AA68" i="19"/>
  <c r="AH70" i="19"/>
  <c r="AH61" i="19"/>
  <c r="AH83" i="19" s="1"/>
  <c r="AH102" i="19" s="1"/>
  <c r="AH43" i="19"/>
  <c r="AI11" i="1"/>
  <c r="Z58" i="19"/>
  <c r="Z80" i="19" s="1"/>
  <c r="Z67" i="19"/>
  <c r="Z40" i="19"/>
  <c r="W41" i="19"/>
  <c r="W59" i="19"/>
  <c r="W81" i="19" s="1"/>
  <c r="W68" i="19"/>
  <c r="AG67" i="19"/>
  <c r="AG58" i="19"/>
  <c r="AG80" i="19" s="1"/>
  <c r="AG40" i="19"/>
  <c r="E103" i="19"/>
  <c r="Z68" i="19"/>
  <c r="Z59" i="19"/>
  <c r="Z81" i="19" s="1"/>
  <c r="Z41" i="19"/>
  <c r="T103" i="19"/>
  <c r="D103" i="19"/>
  <c r="G58" i="19"/>
  <c r="G80" i="19" s="1"/>
  <c r="G67" i="19"/>
  <c r="G40" i="19"/>
  <c r="AB60" i="19"/>
  <c r="AB69" i="19"/>
  <c r="AB42" i="19"/>
  <c r="L103" i="19"/>
  <c r="AF59" i="19"/>
  <c r="AF81" i="19" s="1"/>
  <c r="AF68" i="19"/>
  <c r="AF41" i="19"/>
  <c r="AH57" i="19"/>
  <c r="AH66" i="19"/>
  <c r="AI7" i="1"/>
  <c r="AH39" i="19"/>
  <c r="V103" i="19"/>
  <c r="Q103" i="19"/>
  <c r="V42" i="19"/>
  <c r="V69" i="19"/>
  <c r="V60" i="19"/>
  <c r="AJ40" i="19"/>
  <c r="AJ67" i="19"/>
  <c r="AJ58" i="19"/>
  <c r="AJ80" i="19" s="1"/>
  <c r="D42" i="19"/>
  <c r="D60" i="19"/>
  <c r="D69" i="19"/>
  <c r="S103" i="19"/>
  <c r="H59" i="19"/>
  <c r="H81" i="19" s="1"/>
  <c r="H68" i="19"/>
  <c r="H41" i="19"/>
  <c r="AD68" i="19"/>
  <c r="AD59" i="19"/>
  <c r="AD81" i="19" s="1"/>
  <c r="AD41" i="19"/>
  <c r="K42" i="19"/>
  <c r="K60" i="19"/>
  <c r="K69" i="19"/>
  <c r="Z57" i="19"/>
  <c r="Z66" i="19"/>
  <c r="Z39" i="19"/>
  <c r="F39" i="19"/>
  <c r="F66" i="19"/>
  <c r="F57" i="19"/>
  <c r="L58" i="19"/>
  <c r="L80" i="19" s="1"/>
  <c r="L67" i="19"/>
  <c r="L40" i="19"/>
  <c r="V40" i="19"/>
  <c r="V67" i="19"/>
  <c r="V58" i="19"/>
  <c r="V80" i="19" s="1"/>
  <c r="AI93" i="19"/>
  <c r="AI163" i="19" s="1"/>
  <c r="AE93" i="19"/>
  <c r="AE163" i="19" s="1"/>
  <c r="U66" i="19"/>
  <c r="U39" i="19"/>
  <c r="U57" i="19"/>
  <c r="J103" i="19"/>
  <c r="O162" i="19"/>
  <c r="AG39" i="19"/>
  <c r="AG66" i="19"/>
  <c r="AG57" i="19"/>
  <c r="T163" i="19"/>
  <c r="O68" i="19"/>
  <c r="O59" i="19"/>
  <c r="O81" i="19" s="1"/>
  <c r="O41" i="19"/>
  <c r="AE92" i="19"/>
  <c r="AE162" i="19" s="1"/>
  <c r="AH40" i="19"/>
  <c r="AH58" i="19"/>
  <c r="AH80" i="19" s="1"/>
  <c r="AH67" i="19"/>
  <c r="AI8" i="1"/>
  <c r="O42" i="19"/>
  <c r="O60" i="19"/>
  <c r="O69" i="19"/>
  <c r="AE67" i="19"/>
  <c r="AE40" i="19"/>
  <c r="AE58" i="19"/>
  <c r="AE80" i="19" s="1"/>
  <c r="M60" i="19"/>
  <c r="M42" i="19"/>
  <c r="M69" i="19"/>
  <c r="R103" i="19"/>
  <c r="U68" i="19"/>
  <c r="U59" i="19"/>
  <c r="U81" i="19" s="1"/>
  <c r="U41" i="19"/>
  <c r="AB58" i="19"/>
  <c r="AB80" i="19" s="1"/>
  <c r="AB67" i="19"/>
  <c r="AB40" i="19"/>
  <c r="S60" i="19"/>
  <c r="S42" i="19"/>
  <c r="S69" i="19"/>
  <c r="L162" i="19"/>
  <c r="AM12" i="9"/>
  <c r="AM9" i="9"/>
  <c r="AM13" i="9"/>
  <c r="AM14" i="9"/>
  <c r="AM10" i="9"/>
  <c r="AM11" i="9"/>
  <c r="V163" i="19"/>
  <c r="T39" i="19"/>
  <c r="T57" i="19"/>
  <c r="T66" i="19"/>
  <c r="AG162" i="19"/>
  <c r="R58" i="19"/>
  <c r="R80" i="19" s="1"/>
  <c r="R40" i="19"/>
  <c r="R67" i="19"/>
  <c r="N66" i="19"/>
  <c r="N57" i="19"/>
  <c r="N39" i="19"/>
  <c r="R39" i="19"/>
  <c r="R66" i="19"/>
  <c r="R57" i="19"/>
  <c r="U103" i="19"/>
  <c r="AF103" i="19"/>
  <c r="V41" i="19"/>
  <c r="V59" i="19"/>
  <c r="V81" i="19" s="1"/>
  <c r="V68" i="19"/>
  <c r="E93" i="19"/>
  <c r="E163" i="19" s="1"/>
  <c r="L68" i="19"/>
  <c r="L41" i="19"/>
  <c r="L59" i="19"/>
  <c r="L81" i="19" s="1"/>
  <c r="N93" i="19"/>
  <c r="N163" i="19" s="1"/>
  <c r="P42" i="19"/>
  <c r="P60" i="19"/>
  <c r="P69" i="19"/>
  <c r="H103" i="19"/>
  <c r="R60" i="19"/>
  <c r="R69" i="19"/>
  <c r="R42" i="19"/>
  <c r="A102" i="19"/>
  <c r="J68" i="19"/>
  <c r="J59" i="19"/>
  <c r="J81" i="19" s="1"/>
  <c r="J41" i="19"/>
  <c r="N41" i="19"/>
  <c r="N68" i="19"/>
  <c r="N59" i="19"/>
  <c r="N81" i="19" s="1"/>
  <c r="AD39" i="19"/>
  <c r="AD57" i="19"/>
  <c r="AD66" i="19"/>
  <c r="Y68" i="19"/>
  <c r="Y59" i="19"/>
  <c r="Y81" i="19" s="1"/>
  <c r="Y41" i="19"/>
  <c r="R93" i="19"/>
  <c r="R163" i="19" s="1"/>
  <c r="AK66" i="19"/>
  <c r="AK57" i="19"/>
  <c r="AK79" i="19" s="1"/>
  <c r="AK39" i="19"/>
  <c r="Y69" i="19"/>
  <c r="Y60" i="19"/>
  <c r="Y42" i="19"/>
  <c r="Z92" i="19"/>
  <c r="Z162" i="19" s="1"/>
  <c r="Q93" i="19"/>
  <c r="Q163" i="19" s="1"/>
  <c r="F103" i="19"/>
  <c r="M92" i="19"/>
  <c r="M162" i="19" s="1"/>
  <c r="K103" i="19"/>
  <c r="P93" i="19"/>
  <c r="P163" i="19" s="1"/>
  <c r="AF39" i="19"/>
  <c r="AF66" i="19"/>
  <c r="AF57" i="19"/>
  <c r="U92" i="19"/>
  <c r="U162" i="19" s="1"/>
  <c r="AF93" i="19"/>
  <c r="AF163" i="19" s="1"/>
  <c r="Y103" i="19"/>
  <c r="AK152" i="19"/>
  <c r="AK155" i="19"/>
  <c r="AK153" i="19"/>
  <c r="AK154" i="19"/>
  <c r="AK67" i="19"/>
  <c r="AK40" i="19"/>
  <c r="AK58" i="19"/>
  <c r="AK80" i="19" s="1"/>
  <c r="M41" i="19"/>
  <c r="M68" i="19"/>
  <c r="M59" i="19"/>
  <c r="M81" i="19" s="1"/>
  <c r="C103" i="19"/>
  <c r="A103" i="19" s="1"/>
  <c r="W103" i="19"/>
  <c r="G39" i="19"/>
  <c r="G66" i="19"/>
  <c r="G57" i="19"/>
  <c r="AB103" i="19"/>
  <c r="O103" i="19"/>
  <c r="X67" i="19"/>
  <c r="X40" i="19"/>
  <c r="X58" i="19"/>
  <c r="X80" i="19" s="1"/>
  <c r="T60" i="19"/>
  <c r="T42" i="19"/>
  <c r="T69" i="19"/>
  <c r="AB68" i="19"/>
  <c r="AB59" i="19"/>
  <c r="AB81" i="19" s="1"/>
  <c r="AB41" i="19"/>
  <c r="Q41" i="19"/>
  <c r="Q59" i="19"/>
  <c r="Q81" i="19" s="1"/>
  <c r="Q68" i="19"/>
  <c r="H162" i="19"/>
  <c r="AC103" i="19"/>
  <c r="AI162" i="19"/>
  <c r="C69" i="19"/>
  <c r="C91" i="19" s="1"/>
  <c r="E60" i="19"/>
  <c r="C60" i="19"/>
  <c r="C82" i="19" s="1"/>
  <c r="E69" i="19"/>
  <c r="E42" i="19"/>
  <c r="I60" i="19"/>
  <c r="I42" i="19"/>
  <c r="I69" i="19"/>
  <c r="AJ163" i="19"/>
  <c r="T58" i="19"/>
  <c r="T80" i="19" s="1"/>
  <c r="T40" i="19"/>
  <c r="T67" i="19"/>
  <c r="AJ60" i="19"/>
  <c r="AJ82" i="19" s="1"/>
  <c r="AJ69" i="19"/>
  <c r="AJ42" i="19"/>
  <c r="C68" i="19"/>
  <c r="C90" i="19" s="1"/>
  <c r="C59" i="19"/>
  <c r="C81" i="19" s="1"/>
  <c r="E68" i="19"/>
  <c r="E59" i="19"/>
  <c r="E81" i="19" s="1"/>
  <c r="E41" i="19"/>
  <c r="Z163" i="19"/>
  <c r="AA58" i="19"/>
  <c r="AA80" i="19" s="1"/>
  <c r="AA40" i="19"/>
  <c r="AA67" i="19"/>
  <c r="AE59" i="19"/>
  <c r="AE81" i="19" s="1"/>
  <c r="AE41" i="19"/>
  <c r="AE68" i="19"/>
  <c r="AI66" i="19"/>
  <c r="AI57" i="19"/>
  <c r="AI79" i="19" s="1"/>
  <c r="AI39" i="19"/>
  <c r="F93" i="19"/>
  <c r="F163" i="19" s="1"/>
  <c r="N67" i="19"/>
  <c r="N58" i="19"/>
  <c r="N80" i="19" s="1"/>
  <c r="N40" i="19"/>
  <c r="L42" i="19"/>
  <c r="L69" i="19"/>
  <c r="L60" i="19"/>
  <c r="G59" i="19"/>
  <c r="G81" i="19" s="1"/>
  <c r="G68" i="19"/>
  <c r="G41" i="19"/>
  <c r="AE39" i="19"/>
  <c r="AE57" i="19"/>
  <c r="AE66" i="19"/>
  <c r="U69" i="19"/>
  <c r="U60" i="19"/>
  <c r="U42" i="19"/>
  <c r="AK93" i="19"/>
  <c r="AK163" i="19" s="1"/>
  <c r="H66" i="19"/>
  <c r="H39" i="19"/>
  <c r="H57" i="19"/>
  <c r="J66" i="19"/>
  <c r="J57" i="19"/>
  <c r="J39" i="19"/>
  <c r="A93" i="19"/>
  <c r="C163" i="19"/>
  <c r="W93" i="19"/>
  <c r="W163" i="19" s="1"/>
  <c r="AJ39" i="19"/>
  <c r="AJ66" i="19"/>
  <c r="AJ57" i="19"/>
  <c r="AJ79" i="19" s="1"/>
  <c r="I93" i="19"/>
  <c r="I163" i="19" s="1"/>
  <c r="H93" i="19"/>
  <c r="H163" i="19" s="1"/>
  <c r="D40" i="19"/>
  <c r="D58" i="19"/>
  <c r="D80" i="19" s="1"/>
  <c r="D67" i="19"/>
  <c r="AH42" i="19"/>
  <c r="AH69" i="19"/>
  <c r="AI10" i="1"/>
  <c r="AH60" i="19"/>
  <c r="AE42" i="19"/>
  <c r="AE69" i="19"/>
  <c r="AE60" i="19"/>
  <c r="AJ103" i="19"/>
  <c r="AG59" i="19"/>
  <c r="AG81" i="19" s="1"/>
  <c r="AG41" i="19"/>
  <c r="AG68" i="19"/>
  <c r="Z69" i="19"/>
  <c r="Z42" i="19"/>
  <c r="Z60" i="19"/>
  <c r="Z103" i="19"/>
  <c r="W69" i="19"/>
  <c r="W42" i="19"/>
  <c r="W60" i="19"/>
  <c r="X103" i="19"/>
  <c r="AK68" i="19"/>
  <c r="AK41" i="19"/>
  <c r="AK59" i="19"/>
  <c r="AK81" i="19" s="1"/>
  <c r="AI12" i="1"/>
  <c r="AH71" i="19"/>
  <c r="AH44" i="19"/>
  <c r="AH62" i="19"/>
  <c r="AH84" i="19" s="1"/>
  <c r="AM32" i="9"/>
  <c r="AM29" i="9"/>
  <c r="AM31" i="9"/>
  <c r="AM30" i="9"/>
  <c r="AM28" i="9"/>
  <c r="AM27" i="9"/>
  <c r="P103" i="19"/>
  <c r="AG103" i="19"/>
  <c r="AF58" i="19"/>
  <c r="AF80" i="19" s="1"/>
  <c r="AF67" i="19"/>
  <c r="AF40" i="19"/>
  <c r="R41" i="19"/>
  <c r="R68" i="19"/>
  <c r="R59" i="19"/>
  <c r="R81" i="19" s="1"/>
  <c r="AC69" i="19"/>
  <c r="AC60" i="19"/>
  <c r="AC42" i="19"/>
  <c r="M67" i="19"/>
  <c r="M40" i="19"/>
  <c r="M58" i="19"/>
  <c r="M80" i="19" s="1"/>
  <c r="I103" i="19"/>
  <c r="L90" i="19" l="1"/>
  <c r="AF89" i="19"/>
  <c r="AF159" i="19" s="1"/>
  <c r="W91" i="19"/>
  <c r="Z89" i="19"/>
  <c r="Q90" i="19"/>
  <c r="AE88" i="19"/>
  <c r="AE89" i="19"/>
  <c r="AE159" i="19" s="1"/>
  <c r="AE90" i="19"/>
  <c r="AE160" i="19" s="1"/>
  <c r="G88" i="19"/>
  <c r="L160" i="19"/>
  <c r="AG90" i="19"/>
  <c r="AG160" i="19" s="1"/>
  <c r="Q160" i="19"/>
  <c r="M89" i="19"/>
  <c r="M159" i="19" s="1"/>
  <c r="X89" i="19"/>
  <c r="X159" i="19" s="1"/>
  <c r="AG89" i="19"/>
  <c r="AG159" i="19" s="1"/>
  <c r="E89" i="19"/>
  <c r="L89" i="19"/>
  <c r="F89" i="19"/>
  <c r="F159" i="19" s="1"/>
  <c r="AI89" i="19"/>
  <c r="O91" i="19"/>
  <c r="D91" i="19"/>
  <c r="AC89" i="19"/>
  <c r="AC159" i="19" s="1"/>
  <c r="Z91" i="19"/>
  <c r="L91" i="19"/>
  <c r="AB90" i="19"/>
  <c r="AB160" i="19" s="1"/>
  <c r="Z88" i="19"/>
  <c r="AK88" i="19"/>
  <c r="AF90" i="19"/>
  <c r="AF160" i="19" s="1"/>
  <c r="W88" i="19"/>
  <c r="R91" i="19"/>
  <c r="R89" i="19"/>
  <c r="R159" i="19" s="1"/>
  <c r="AH91" i="19"/>
  <c r="G89" i="19"/>
  <c r="G159" i="19" s="1"/>
  <c r="V91" i="19"/>
  <c r="U91" i="19"/>
  <c r="J88" i="19"/>
  <c r="AA88" i="19"/>
  <c r="AC90" i="19"/>
  <c r="AC160" i="19" s="1"/>
  <c r="I89" i="19"/>
  <c r="I159" i="19" s="1"/>
  <c r="G90" i="19"/>
  <c r="G160" i="19" s="1"/>
  <c r="AK89" i="19"/>
  <c r="AK159" i="19" s="1"/>
  <c r="Y89" i="19"/>
  <c r="Y159" i="19" s="1"/>
  <c r="AI88" i="19"/>
  <c r="K88" i="19"/>
  <c r="P90" i="19"/>
  <c r="P160" i="19" s="1"/>
  <c r="AI90" i="19"/>
  <c r="AI160" i="19" s="1"/>
  <c r="D88" i="19"/>
  <c r="D158" i="19" s="1"/>
  <c r="L88" i="19"/>
  <c r="F90" i="19"/>
  <c r="P89" i="19"/>
  <c r="P159" i="19" s="1"/>
  <c r="AG91" i="19"/>
  <c r="AK91" i="19"/>
  <c r="AK161" i="19" s="1"/>
  <c r="H89" i="19"/>
  <c r="AH92" i="19"/>
  <c r="AH162" i="19" s="1"/>
  <c r="AF91" i="19"/>
  <c r="E88" i="19"/>
  <c r="AJ88" i="19"/>
  <c r="AJ158" i="19" s="1"/>
  <c r="T89" i="19"/>
  <c r="T159" i="19" s="1"/>
  <c r="O90" i="19"/>
  <c r="O160" i="19" s="1"/>
  <c r="Z90" i="19"/>
  <c r="Z160" i="19" s="1"/>
  <c r="S89" i="19"/>
  <c r="S159" i="19" s="1"/>
  <c r="O89" i="19"/>
  <c r="AD89" i="19"/>
  <c r="AD159" i="19" s="1"/>
  <c r="N89" i="19"/>
  <c r="N159" i="19" s="1"/>
  <c r="J91" i="19"/>
  <c r="AH88" i="19"/>
  <c r="I90" i="19"/>
  <c r="I160" i="19" s="1"/>
  <c r="U82" i="19"/>
  <c r="L82" i="19"/>
  <c r="AG64" i="9"/>
  <c r="AG100" i="19"/>
  <c r="AJ98" i="19"/>
  <c r="AJ46" i="9"/>
  <c r="AJ101" i="19"/>
  <c r="AJ73" i="9"/>
  <c r="E91" i="19"/>
  <c r="T91" i="19"/>
  <c r="M100" i="19"/>
  <c r="M64" i="9"/>
  <c r="AF88" i="19"/>
  <c r="Y90" i="19"/>
  <c r="Y160" i="19" s="1"/>
  <c r="N90" i="19"/>
  <c r="N160" i="19" s="1"/>
  <c r="S91" i="19"/>
  <c r="AH89" i="19"/>
  <c r="AH159" i="19" s="1"/>
  <c r="AG88" i="19"/>
  <c r="F79" i="19"/>
  <c r="K91" i="19"/>
  <c r="AB91" i="19"/>
  <c r="AG55" i="9"/>
  <c r="AG99" i="19"/>
  <c r="S64" i="9"/>
  <c r="S100" i="19"/>
  <c r="AB79" i="19"/>
  <c r="AA79" i="19"/>
  <c r="D64" i="9"/>
  <c r="D100" i="19"/>
  <c r="P55" i="9"/>
  <c r="P99" i="19"/>
  <c r="X100" i="19"/>
  <c r="X64" i="9"/>
  <c r="M79" i="19"/>
  <c r="Q82" i="19"/>
  <c r="X82" i="19"/>
  <c r="T100" i="19"/>
  <c r="T64" i="9"/>
  <c r="AI73" i="9"/>
  <c r="AI101" i="19"/>
  <c r="Q88" i="19"/>
  <c r="W55" i="9"/>
  <c r="W99" i="19"/>
  <c r="N99" i="19"/>
  <c r="N55" i="9"/>
  <c r="AC91" i="19"/>
  <c r="AF99" i="19"/>
  <c r="AF55" i="9"/>
  <c r="AK64" i="9"/>
  <c r="AK100" i="19"/>
  <c r="Z153" i="19"/>
  <c r="Z154" i="19"/>
  <c r="Z155" i="19"/>
  <c r="Z152" i="19"/>
  <c r="AJ154" i="19"/>
  <c r="AJ153" i="19"/>
  <c r="AJ152" i="19"/>
  <c r="AJ155" i="19"/>
  <c r="H79" i="19"/>
  <c r="E90" i="19"/>
  <c r="E160" i="19" s="1"/>
  <c r="T82" i="19"/>
  <c r="G79" i="19"/>
  <c r="G158" i="19" s="1"/>
  <c r="Y91" i="19"/>
  <c r="Y64" i="9"/>
  <c r="Y100" i="19"/>
  <c r="J90" i="19"/>
  <c r="J160" i="19" s="1"/>
  <c r="H152" i="19"/>
  <c r="H155" i="19"/>
  <c r="H154" i="19"/>
  <c r="H153" i="19"/>
  <c r="U155" i="19"/>
  <c r="U152" i="19"/>
  <c r="U153" i="19"/>
  <c r="U154" i="19"/>
  <c r="S82" i="19"/>
  <c r="AD90" i="19"/>
  <c r="AD160" i="19" s="1"/>
  <c r="AH79" i="19"/>
  <c r="AH158" i="19" s="1"/>
  <c r="T152" i="19"/>
  <c r="T154" i="19"/>
  <c r="T153" i="19"/>
  <c r="T155" i="19"/>
  <c r="F55" i="9"/>
  <c r="F99" i="19"/>
  <c r="W79" i="19"/>
  <c r="W158" i="19" s="1"/>
  <c r="AA154" i="19"/>
  <c r="AA152" i="19"/>
  <c r="AA155" i="19"/>
  <c r="AA153" i="19"/>
  <c r="G152" i="19"/>
  <c r="G153" i="19"/>
  <c r="G154" i="19"/>
  <c r="G155" i="19"/>
  <c r="H91" i="19"/>
  <c r="G82" i="19"/>
  <c r="I64" i="9"/>
  <c r="I100" i="19"/>
  <c r="O88" i="19"/>
  <c r="M88" i="19"/>
  <c r="S99" i="19"/>
  <c r="S55" i="9"/>
  <c r="X91" i="19"/>
  <c r="AI91" i="19"/>
  <c r="AI161" i="19" s="1"/>
  <c r="J82" i="19"/>
  <c r="Q89" i="19"/>
  <c r="Q159" i="19" s="1"/>
  <c r="W89" i="19"/>
  <c r="W159" i="19" s="1"/>
  <c r="AE82" i="19"/>
  <c r="AC82" i="19"/>
  <c r="AK90" i="19"/>
  <c r="AK160" i="19" s="1"/>
  <c r="H88" i="19"/>
  <c r="H158" i="19" s="1"/>
  <c r="AE79" i="19"/>
  <c r="AE158" i="19" s="1"/>
  <c r="E64" i="9"/>
  <c r="E100" i="19"/>
  <c r="C101" i="19"/>
  <c r="A101" i="19" s="1"/>
  <c r="C73" i="9"/>
  <c r="Q64" i="9"/>
  <c r="Q100" i="19"/>
  <c r="X55" i="9"/>
  <c r="X99" i="19"/>
  <c r="M90" i="19"/>
  <c r="M160" i="19" s="1"/>
  <c r="Y155" i="19"/>
  <c r="Y154" i="19"/>
  <c r="Y152" i="19"/>
  <c r="Y153" i="19"/>
  <c r="Y82" i="19"/>
  <c r="J100" i="19"/>
  <c r="J64" i="9"/>
  <c r="R79" i="19"/>
  <c r="R55" i="9"/>
  <c r="R99" i="19"/>
  <c r="AB89" i="19"/>
  <c r="AB159" i="19" s="1"/>
  <c r="R155" i="19"/>
  <c r="R152" i="19"/>
  <c r="R153" i="19"/>
  <c r="R154" i="19"/>
  <c r="O82" i="19"/>
  <c r="O161" i="19" s="1"/>
  <c r="V99" i="19"/>
  <c r="V55" i="9"/>
  <c r="F88" i="19"/>
  <c r="F158" i="19" s="1"/>
  <c r="AD64" i="9"/>
  <c r="AD100" i="19"/>
  <c r="D82" i="19"/>
  <c r="AB82" i="19"/>
  <c r="S90" i="19"/>
  <c r="S160" i="19" s="1"/>
  <c r="AA91" i="19"/>
  <c r="Y88" i="19"/>
  <c r="AF82" i="19"/>
  <c r="H82" i="19"/>
  <c r="G91" i="19"/>
  <c r="O79" i="19"/>
  <c r="D79" i="19"/>
  <c r="AI159" i="19"/>
  <c r="H159" i="19"/>
  <c r="F91" i="19"/>
  <c r="Q99" i="19"/>
  <c r="Q55" i="9"/>
  <c r="O159" i="19"/>
  <c r="E82" i="19"/>
  <c r="AK55" i="9"/>
  <c r="AK99" i="19"/>
  <c r="K152" i="19"/>
  <c r="K154" i="19"/>
  <c r="K155" i="19"/>
  <c r="K153" i="19"/>
  <c r="P82" i="19"/>
  <c r="V100" i="19"/>
  <c r="V64" i="9"/>
  <c r="O100" i="19"/>
  <c r="O64" i="9"/>
  <c r="J154" i="19"/>
  <c r="J155" i="19"/>
  <c r="J153" i="19"/>
  <c r="J152" i="19"/>
  <c r="Q153" i="19"/>
  <c r="Q155" i="19"/>
  <c r="Q152" i="19"/>
  <c r="Q154" i="19"/>
  <c r="Z100" i="19"/>
  <c r="Z64" i="9"/>
  <c r="W64" i="9"/>
  <c r="W100" i="19"/>
  <c r="AA82" i="19"/>
  <c r="E55" i="9"/>
  <c r="E99" i="19"/>
  <c r="AE153" i="19"/>
  <c r="AE155" i="19"/>
  <c r="AE154" i="19"/>
  <c r="AE152" i="19"/>
  <c r="AK101" i="19"/>
  <c r="AK73" i="9"/>
  <c r="AI99" i="19"/>
  <c r="AI55" i="9"/>
  <c r="J161" i="19"/>
  <c r="H55" i="9"/>
  <c r="H99" i="19"/>
  <c r="O99" i="19"/>
  <c r="O55" i="9"/>
  <c r="Z82" i="19"/>
  <c r="R100" i="19"/>
  <c r="R64" i="9"/>
  <c r="X153" i="19"/>
  <c r="X152" i="19"/>
  <c r="X155" i="19"/>
  <c r="X154" i="19"/>
  <c r="D99" i="19"/>
  <c r="D55" i="9"/>
  <c r="AE100" i="19"/>
  <c r="AE64" i="9"/>
  <c r="C64" i="9"/>
  <c r="C100" i="19"/>
  <c r="A100" i="19" s="1"/>
  <c r="C161" i="19"/>
  <c r="A91" i="19"/>
  <c r="AK158" i="19"/>
  <c r="AD79" i="19"/>
  <c r="P91" i="19"/>
  <c r="V90" i="19"/>
  <c r="V160" i="19" s="1"/>
  <c r="R88" i="19"/>
  <c r="AB55" i="9"/>
  <c r="AB99" i="19"/>
  <c r="M91" i="19"/>
  <c r="V89" i="19"/>
  <c r="V159" i="19" s="1"/>
  <c r="H90" i="19"/>
  <c r="H160" i="19" s="1"/>
  <c r="AJ99" i="19"/>
  <c r="AJ55" i="9"/>
  <c r="W90" i="19"/>
  <c r="W160" i="19" s="1"/>
  <c r="U89" i="19"/>
  <c r="U159" i="19" s="1"/>
  <c r="K64" i="9"/>
  <c r="K100" i="19"/>
  <c r="Y79" i="19"/>
  <c r="E159" i="19"/>
  <c r="AI153" i="19"/>
  <c r="AI154" i="19"/>
  <c r="AI155" i="19"/>
  <c r="AI152" i="19"/>
  <c r="AC55" i="9"/>
  <c r="AC99" i="19"/>
  <c r="AD82" i="19"/>
  <c r="P79" i="19"/>
  <c r="AC100" i="19"/>
  <c r="AC64" i="9"/>
  <c r="I55" i="9"/>
  <c r="I99" i="19"/>
  <c r="F64" i="9"/>
  <c r="F100" i="19"/>
  <c r="K79" i="19"/>
  <c r="K158" i="19" s="1"/>
  <c r="P100" i="19"/>
  <c r="P64" i="9"/>
  <c r="AI100" i="19"/>
  <c r="AI64" i="9"/>
  <c r="F82" i="19"/>
  <c r="AG152" i="19"/>
  <c r="AG153" i="19"/>
  <c r="AG155" i="19"/>
  <c r="AG154" i="19"/>
  <c r="T99" i="19"/>
  <c r="T55" i="9"/>
  <c r="I154" i="19"/>
  <c r="I155" i="19"/>
  <c r="I152" i="19"/>
  <c r="I153" i="19"/>
  <c r="P153" i="19"/>
  <c r="P155" i="19"/>
  <c r="P154" i="19"/>
  <c r="P152" i="19"/>
  <c r="AH103" i="19"/>
  <c r="AE91" i="19"/>
  <c r="D89" i="19"/>
  <c r="D159" i="19" s="1"/>
  <c r="A90" i="19"/>
  <c r="C160" i="19"/>
  <c r="AB64" i="9"/>
  <c r="AB100" i="19"/>
  <c r="O152" i="19"/>
  <c r="O154" i="19"/>
  <c r="O153" i="19"/>
  <c r="O155" i="19"/>
  <c r="W152" i="19"/>
  <c r="W153" i="19"/>
  <c r="W155" i="19"/>
  <c r="W154" i="19"/>
  <c r="AK98" i="19"/>
  <c r="AK46" i="9"/>
  <c r="AD88" i="19"/>
  <c r="N88" i="19"/>
  <c r="T79" i="19"/>
  <c r="U90" i="19"/>
  <c r="U160" i="19" s="1"/>
  <c r="M82" i="19"/>
  <c r="U79" i="19"/>
  <c r="L159" i="19"/>
  <c r="Z79" i="19"/>
  <c r="Z158" i="19" s="1"/>
  <c r="V155" i="19"/>
  <c r="V153" i="19"/>
  <c r="V154" i="19"/>
  <c r="V152" i="19"/>
  <c r="AF100" i="19"/>
  <c r="AF64" i="9"/>
  <c r="G55" i="9"/>
  <c r="G99" i="19"/>
  <c r="Z159" i="19"/>
  <c r="U99" i="19"/>
  <c r="U55" i="9"/>
  <c r="AJ64" i="9"/>
  <c r="AJ100" i="19"/>
  <c r="C99" i="19"/>
  <c r="A99" i="19" s="1"/>
  <c r="C55" i="9"/>
  <c r="AD91" i="19"/>
  <c r="AD161" i="19" s="1"/>
  <c r="K55" i="9"/>
  <c r="K99" i="19"/>
  <c r="P88" i="19"/>
  <c r="P158" i="19" s="1"/>
  <c r="S88" i="19"/>
  <c r="C158" i="19"/>
  <c r="A88" i="19"/>
  <c r="F160" i="19"/>
  <c r="AD99" i="19"/>
  <c r="AD55" i="9"/>
  <c r="AC88" i="19"/>
  <c r="L79" i="19"/>
  <c r="AG82" i="19"/>
  <c r="AG161" i="19" s="1"/>
  <c r="J89" i="19"/>
  <c r="J159" i="19" s="1"/>
  <c r="X79" i="19"/>
  <c r="M99" i="19"/>
  <c r="M55" i="9"/>
  <c r="R90" i="19"/>
  <c r="R160" i="19" s="1"/>
  <c r="AH93" i="19"/>
  <c r="AH163" i="19" s="1"/>
  <c r="W82" i="19"/>
  <c r="W161" i="19" s="1"/>
  <c r="AH82" i="19"/>
  <c r="G100" i="19"/>
  <c r="G64" i="9"/>
  <c r="AI158" i="19"/>
  <c r="AA89" i="19"/>
  <c r="AA159" i="19" s="1"/>
  <c r="AJ91" i="19"/>
  <c r="AJ161" i="19" s="1"/>
  <c r="I91" i="19"/>
  <c r="AC153" i="19"/>
  <c r="AC155" i="19"/>
  <c r="AC152" i="19"/>
  <c r="AC154" i="19"/>
  <c r="AF79" i="19"/>
  <c r="F153" i="19"/>
  <c r="F155" i="19"/>
  <c r="F154" i="19"/>
  <c r="F152" i="19"/>
  <c r="N64" i="9"/>
  <c r="N100" i="19"/>
  <c r="L100" i="19"/>
  <c r="L64" i="9"/>
  <c r="N79" i="19"/>
  <c r="T88" i="19"/>
  <c r="T158" i="19" s="1"/>
  <c r="U64" i="9"/>
  <c r="U100" i="19"/>
  <c r="AE55" i="9"/>
  <c r="AE99" i="19"/>
  <c r="AG79" i="19"/>
  <c r="U88" i="19"/>
  <c r="H64" i="9"/>
  <c r="H100" i="19"/>
  <c r="AJ89" i="19"/>
  <c r="AJ159" i="19" s="1"/>
  <c r="E152" i="19"/>
  <c r="E154" i="19"/>
  <c r="E155" i="19"/>
  <c r="E153" i="19"/>
  <c r="AA90" i="19"/>
  <c r="AA160" i="19" s="1"/>
  <c r="AB88" i="19"/>
  <c r="AB158" i="19" s="1"/>
  <c r="K90" i="19"/>
  <c r="K160" i="19" s="1"/>
  <c r="AJ90" i="19"/>
  <c r="AJ160" i="19" s="1"/>
  <c r="I88" i="19"/>
  <c r="N91" i="19"/>
  <c r="D90" i="19"/>
  <c r="D160" i="19" s="1"/>
  <c r="K89" i="19"/>
  <c r="K159" i="19" s="1"/>
  <c r="AH90" i="19"/>
  <c r="AH160" i="19" s="1"/>
  <c r="S79" i="19"/>
  <c r="E79" i="19"/>
  <c r="X90" i="19"/>
  <c r="X160" i="19" s="1"/>
  <c r="Q91" i="19"/>
  <c r="Q161" i="19" s="1"/>
  <c r="AC79" i="19"/>
  <c r="T90" i="19"/>
  <c r="T160" i="19" s="1"/>
  <c r="V88" i="19"/>
  <c r="Y99" i="19"/>
  <c r="Y55" i="9"/>
  <c r="J55" i="9"/>
  <c r="J99" i="19"/>
  <c r="X88" i="19"/>
  <c r="J79" i="19"/>
  <c r="AI46" i="9"/>
  <c r="AI98" i="19"/>
  <c r="AA99" i="19"/>
  <c r="AA55" i="9"/>
  <c r="I82" i="19"/>
  <c r="AB153" i="19"/>
  <c r="AB154" i="19"/>
  <c r="AB155" i="19"/>
  <c r="AB152" i="19"/>
  <c r="R82" i="19"/>
  <c r="R161" i="19" s="1"/>
  <c r="AF152" i="19"/>
  <c r="AF153" i="19"/>
  <c r="AF155" i="19"/>
  <c r="AF154" i="19"/>
  <c r="AH55" i="9"/>
  <c r="AM55" i="9" s="1"/>
  <c r="AM58" i="9" s="1"/>
  <c r="AH99" i="19"/>
  <c r="L99" i="19"/>
  <c r="L55" i="9"/>
  <c r="K82" i="19"/>
  <c r="S154" i="19"/>
  <c r="S153" i="19"/>
  <c r="S155" i="19"/>
  <c r="S152" i="19"/>
  <c r="V82" i="19"/>
  <c r="L152" i="19"/>
  <c r="L153" i="19"/>
  <c r="L154" i="19"/>
  <c r="L155" i="19"/>
  <c r="D155" i="19"/>
  <c r="D152" i="19"/>
  <c r="D153" i="19"/>
  <c r="D154" i="19"/>
  <c r="Z99" i="19"/>
  <c r="Z55" i="9"/>
  <c r="AA100" i="19"/>
  <c r="AA64" i="9"/>
  <c r="AD152" i="19"/>
  <c r="AD155" i="19"/>
  <c r="AD154" i="19"/>
  <c r="AD153" i="19"/>
  <c r="I79" i="19"/>
  <c r="A89" i="19"/>
  <c r="C159" i="19"/>
  <c r="N153" i="19"/>
  <c r="N154" i="19"/>
  <c r="N155" i="19"/>
  <c r="N152" i="19"/>
  <c r="N82" i="19"/>
  <c r="AH64" i="9"/>
  <c r="AM64" i="9" s="1"/>
  <c r="AM67" i="9" s="1"/>
  <c r="AH100" i="19"/>
  <c r="C98" i="19"/>
  <c r="A98" i="19" s="1"/>
  <c r="C46" i="9"/>
  <c r="M153" i="19"/>
  <c r="M154" i="19"/>
  <c r="M152" i="19"/>
  <c r="M155" i="19"/>
  <c r="V79" i="19"/>
  <c r="Q79" i="19"/>
  <c r="Z161" i="19" l="1"/>
  <c r="R158" i="19"/>
  <c r="X158" i="19"/>
  <c r="U158" i="19"/>
  <c r="J158" i="19"/>
  <c r="U161" i="19"/>
  <c r="L158" i="19"/>
  <c r="AA158" i="19"/>
  <c r="D161" i="19"/>
  <c r="V158" i="19"/>
  <c r="I161" i="19"/>
  <c r="F161" i="19"/>
  <c r="K161" i="19"/>
  <c r="K101" i="19"/>
  <c r="K73" i="9"/>
  <c r="N161" i="19"/>
  <c r="AG98" i="19"/>
  <c r="AG46" i="9"/>
  <c r="AG101" i="19"/>
  <c r="AG73" i="9"/>
  <c r="AF128" i="19"/>
  <c r="AF135" i="19"/>
  <c r="AF131" i="19"/>
  <c r="AF127" i="19"/>
  <c r="AF137" i="19"/>
  <c r="AF134" i="19"/>
  <c r="AF136" i="19"/>
  <c r="AF126" i="19"/>
  <c r="AF129" i="19"/>
  <c r="AF133" i="19"/>
  <c r="AF130" i="19"/>
  <c r="AF132" i="19"/>
  <c r="U46" i="9"/>
  <c r="U98" i="19"/>
  <c r="AI133" i="19"/>
  <c r="AI132" i="19"/>
  <c r="AI129" i="19"/>
  <c r="AI134" i="19"/>
  <c r="AI137" i="19"/>
  <c r="AI131" i="19"/>
  <c r="AI128" i="19"/>
  <c r="AI126" i="19"/>
  <c r="AI127" i="19"/>
  <c r="AI135" i="19"/>
  <c r="AI136" i="19"/>
  <c r="AI130" i="19"/>
  <c r="P46" i="9"/>
  <c r="P98" i="19"/>
  <c r="M161" i="19"/>
  <c r="W130" i="19"/>
  <c r="W136" i="19"/>
  <c r="W129" i="19"/>
  <c r="W128" i="19"/>
  <c r="W137" i="19"/>
  <c r="W132" i="19"/>
  <c r="W126" i="19"/>
  <c r="W135" i="19"/>
  <c r="W127" i="19"/>
  <c r="W134" i="19"/>
  <c r="W131" i="19"/>
  <c r="W133" i="19"/>
  <c r="E73" i="9"/>
  <c r="E101" i="19"/>
  <c r="AB73" i="9"/>
  <c r="AB101" i="19"/>
  <c r="AE98" i="19"/>
  <c r="AE46" i="9"/>
  <c r="G98" i="19"/>
  <c r="G46" i="9"/>
  <c r="AK126" i="19"/>
  <c r="AK128" i="19"/>
  <c r="AK129" i="19"/>
  <c r="AK134" i="19"/>
  <c r="AK133" i="19"/>
  <c r="AK101" i="9" s="1"/>
  <c r="AK130" i="19"/>
  <c r="AK135" i="19"/>
  <c r="AK137" i="19"/>
  <c r="AK131" i="19"/>
  <c r="AK136" i="19"/>
  <c r="AK127" i="19"/>
  <c r="AK132" i="19"/>
  <c r="N121" i="19"/>
  <c r="N119" i="19"/>
  <c r="N123" i="19"/>
  <c r="N122" i="19"/>
  <c r="N124" i="19"/>
  <c r="N120" i="19"/>
  <c r="AG158" i="19"/>
  <c r="M130" i="19"/>
  <c r="M135" i="19"/>
  <c r="M129" i="19"/>
  <c r="M126" i="19"/>
  <c r="M127" i="19"/>
  <c r="M137" i="19"/>
  <c r="M132" i="19"/>
  <c r="M128" i="19"/>
  <c r="M134" i="19"/>
  <c r="M133" i="19"/>
  <c r="M136" i="19"/>
  <c r="M131" i="19"/>
  <c r="Z121" i="19"/>
  <c r="Z120" i="19"/>
  <c r="Z124" i="19"/>
  <c r="Z122" i="19"/>
  <c r="Z123" i="19"/>
  <c r="Z119" i="19"/>
  <c r="V73" i="9"/>
  <c r="V101" i="19"/>
  <c r="I73" i="9"/>
  <c r="I101" i="19"/>
  <c r="J46" i="9"/>
  <c r="J98" i="19"/>
  <c r="E98" i="19"/>
  <c r="E46" i="9"/>
  <c r="I158" i="19"/>
  <c r="N158" i="19"/>
  <c r="N46" i="9"/>
  <c r="N98" i="19"/>
  <c r="G126" i="19"/>
  <c r="G136" i="19"/>
  <c r="G133" i="19"/>
  <c r="G129" i="19"/>
  <c r="G137" i="19"/>
  <c r="G134" i="19"/>
  <c r="G128" i="19"/>
  <c r="G132" i="19"/>
  <c r="G127" i="19"/>
  <c r="G131" i="19"/>
  <c r="G135" i="19"/>
  <c r="G130" i="19"/>
  <c r="U120" i="19"/>
  <c r="U121" i="19"/>
  <c r="U119" i="19"/>
  <c r="U122" i="19"/>
  <c r="U123" i="19"/>
  <c r="U124" i="19"/>
  <c r="AD158" i="19"/>
  <c r="AB123" i="19"/>
  <c r="AB119" i="19"/>
  <c r="AB121" i="19"/>
  <c r="AB120" i="19"/>
  <c r="AB124" i="19"/>
  <c r="AB122" i="19"/>
  <c r="AE136" i="19"/>
  <c r="AE129" i="19"/>
  <c r="AE135" i="19"/>
  <c r="AE133" i="19"/>
  <c r="AE137" i="19"/>
  <c r="AE128" i="19"/>
  <c r="AE126" i="19"/>
  <c r="AE127" i="19"/>
  <c r="AE131" i="19"/>
  <c r="AE132" i="19"/>
  <c r="AE134" i="19"/>
  <c r="AE130" i="19"/>
  <c r="O122" i="19"/>
  <c r="O124" i="19"/>
  <c r="O120" i="19"/>
  <c r="O123" i="19"/>
  <c r="O121" i="19"/>
  <c r="O119" i="19"/>
  <c r="AI122" i="19"/>
  <c r="AI120" i="19"/>
  <c r="AI121" i="19"/>
  <c r="AI119" i="19"/>
  <c r="AI123" i="19"/>
  <c r="AI124" i="19"/>
  <c r="J131" i="19"/>
  <c r="J135" i="19"/>
  <c r="J136" i="19"/>
  <c r="J128" i="19"/>
  <c r="J126" i="19"/>
  <c r="J133" i="19"/>
  <c r="J134" i="19"/>
  <c r="J137" i="19"/>
  <c r="J130" i="19"/>
  <c r="J129" i="19"/>
  <c r="J127" i="19"/>
  <c r="J132" i="19"/>
  <c r="H161" i="19"/>
  <c r="S73" i="9"/>
  <c r="S101" i="19"/>
  <c r="W122" i="19"/>
  <c r="W123" i="19"/>
  <c r="W121" i="19"/>
  <c r="W124" i="19"/>
  <c r="W120" i="19"/>
  <c r="W119" i="19"/>
  <c r="T131" i="19"/>
  <c r="T130" i="19"/>
  <c r="T132" i="19"/>
  <c r="T134" i="19"/>
  <c r="T126" i="19"/>
  <c r="T129" i="19"/>
  <c r="T137" i="19"/>
  <c r="T135" i="19"/>
  <c r="T128" i="19"/>
  <c r="T127" i="19"/>
  <c r="T133" i="19"/>
  <c r="T136" i="19"/>
  <c r="AG123" i="19"/>
  <c r="AG120" i="19"/>
  <c r="AG122" i="19"/>
  <c r="AG119" i="19"/>
  <c r="AG121" i="19"/>
  <c r="AG124" i="19"/>
  <c r="T161" i="19"/>
  <c r="AI117" i="19"/>
  <c r="AI110" i="19"/>
  <c r="AI108" i="19"/>
  <c r="AI116" i="19"/>
  <c r="AI111" i="19"/>
  <c r="AI114" i="19"/>
  <c r="AI113" i="19"/>
  <c r="AI115" i="19"/>
  <c r="AI109" i="19"/>
  <c r="AI112" i="19"/>
  <c r="V98" i="19"/>
  <c r="V46" i="9"/>
  <c r="AH126" i="19"/>
  <c r="AH132" i="19"/>
  <c r="AH129" i="19"/>
  <c r="AH136" i="19"/>
  <c r="AH137" i="19"/>
  <c r="AH130" i="19"/>
  <c r="AH127" i="19"/>
  <c r="AH131" i="19"/>
  <c r="AH133" i="19"/>
  <c r="AH135" i="19"/>
  <c r="AH128" i="19"/>
  <c r="AH134" i="19"/>
  <c r="Y124" i="19"/>
  <c r="Y119" i="19"/>
  <c r="Y121" i="19"/>
  <c r="Y123" i="19"/>
  <c r="Y120" i="19"/>
  <c r="Y122" i="19"/>
  <c r="AE120" i="19"/>
  <c r="AE121" i="19"/>
  <c r="AE122" i="19"/>
  <c r="AE123" i="19"/>
  <c r="AE124" i="19"/>
  <c r="AE119" i="19"/>
  <c r="L98" i="19"/>
  <c r="L46" i="9"/>
  <c r="M73" i="9"/>
  <c r="M101" i="19"/>
  <c r="I124" i="19"/>
  <c r="I121" i="19"/>
  <c r="I120" i="19"/>
  <c r="I123" i="19"/>
  <c r="I122" i="19"/>
  <c r="I119" i="19"/>
  <c r="AD101" i="19"/>
  <c r="AD73" i="9"/>
  <c r="E120" i="19"/>
  <c r="E122" i="19"/>
  <c r="E119" i="19"/>
  <c r="E123" i="19"/>
  <c r="E121" i="19"/>
  <c r="E124" i="19"/>
  <c r="O134" i="19"/>
  <c r="O137" i="19"/>
  <c r="O131" i="19"/>
  <c r="O127" i="19"/>
  <c r="O136" i="19"/>
  <c r="O133" i="19"/>
  <c r="O128" i="19"/>
  <c r="O126" i="19"/>
  <c r="O135" i="19"/>
  <c r="O132" i="19"/>
  <c r="O130" i="19"/>
  <c r="O129" i="19"/>
  <c r="D98" i="19"/>
  <c r="D46" i="9"/>
  <c r="AF101" i="19"/>
  <c r="AF73" i="9"/>
  <c r="D101" i="19"/>
  <c r="D73" i="9"/>
  <c r="V124" i="19"/>
  <c r="V119" i="19"/>
  <c r="V123" i="19"/>
  <c r="V121" i="19"/>
  <c r="V120" i="19"/>
  <c r="V122" i="19"/>
  <c r="X123" i="19"/>
  <c r="X122" i="19"/>
  <c r="X124" i="19"/>
  <c r="X121" i="19"/>
  <c r="X120" i="19"/>
  <c r="X119" i="19"/>
  <c r="J73" i="9"/>
  <c r="J101" i="19"/>
  <c r="O158" i="19"/>
  <c r="T101" i="19"/>
  <c r="T73" i="9"/>
  <c r="AA46" i="9"/>
  <c r="AA98" i="19"/>
  <c r="S161" i="19"/>
  <c r="E161" i="19"/>
  <c r="AG132" i="19"/>
  <c r="AG130" i="19"/>
  <c r="AG134" i="19"/>
  <c r="AG135" i="19"/>
  <c r="AG136" i="19"/>
  <c r="AG133" i="19"/>
  <c r="AG137" i="19"/>
  <c r="AG129" i="19"/>
  <c r="AG126" i="19"/>
  <c r="AG128" i="19"/>
  <c r="AG127" i="19"/>
  <c r="AG131" i="19"/>
  <c r="R101" i="19"/>
  <c r="R73" i="9"/>
  <c r="G121" i="19"/>
  <c r="G119" i="19"/>
  <c r="G123" i="19"/>
  <c r="G122" i="19"/>
  <c r="G124" i="19"/>
  <c r="G120" i="19"/>
  <c r="AK112" i="19"/>
  <c r="AK109" i="19"/>
  <c r="AK117" i="19"/>
  <c r="AK113" i="19"/>
  <c r="AK111" i="19"/>
  <c r="AK114" i="19"/>
  <c r="AK83" i="9" s="1"/>
  <c r="AK115" i="19"/>
  <c r="AK108" i="19"/>
  <c r="AK110" i="19"/>
  <c r="AK116" i="19"/>
  <c r="H123" i="19"/>
  <c r="H120" i="19"/>
  <c r="H121" i="19"/>
  <c r="H122" i="19"/>
  <c r="H119" i="19"/>
  <c r="H124" i="19"/>
  <c r="R119" i="19"/>
  <c r="R124" i="19"/>
  <c r="R121" i="19"/>
  <c r="R120" i="19"/>
  <c r="R122" i="19"/>
  <c r="R123" i="19"/>
  <c r="Y73" i="9"/>
  <c r="Y101" i="19"/>
  <c r="E158" i="19"/>
  <c r="X73" i="9"/>
  <c r="X101" i="19"/>
  <c r="X134" i="19"/>
  <c r="X127" i="19"/>
  <c r="X131" i="19"/>
  <c r="X136" i="19"/>
  <c r="X130" i="19"/>
  <c r="X133" i="19"/>
  <c r="X132" i="19"/>
  <c r="X126" i="19"/>
  <c r="X137" i="19"/>
  <c r="X135" i="19"/>
  <c r="X128" i="19"/>
  <c r="X129" i="19"/>
  <c r="Q46" i="9"/>
  <c r="Q98" i="19"/>
  <c r="S158" i="19"/>
  <c r="S46" i="9"/>
  <c r="S98" i="19"/>
  <c r="AH122" i="19"/>
  <c r="AH120" i="19"/>
  <c r="AH121" i="19"/>
  <c r="AH119" i="19"/>
  <c r="AH124" i="19"/>
  <c r="AH123" i="19"/>
  <c r="AA124" i="19"/>
  <c r="AA121" i="19"/>
  <c r="AA122" i="19"/>
  <c r="AA120" i="19"/>
  <c r="AA119" i="19"/>
  <c r="AA123" i="19"/>
  <c r="L132" i="19"/>
  <c r="L127" i="19"/>
  <c r="L136" i="19"/>
  <c r="L130" i="19"/>
  <c r="L128" i="19"/>
  <c r="L134" i="19"/>
  <c r="L126" i="19"/>
  <c r="L135" i="19"/>
  <c r="L133" i="19"/>
  <c r="L129" i="19"/>
  <c r="L131" i="19"/>
  <c r="L137" i="19"/>
  <c r="AH73" i="9"/>
  <c r="AM73" i="9" s="1"/>
  <c r="AM76" i="9" s="1"/>
  <c r="AH101" i="19"/>
  <c r="M124" i="19"/>
  <c r="M122" i="19"/>
  <c r="M119" i="19"/>
  <c r="M123" i="19"/>
  <c r="M120" i="19"/>
  <c r="M121" i="19"/>
  <c r="AC158" i="19"/>
  <c r="AB131" i="19"/>
  <c r="AB135" i="19"/>
  <c r="AB127" i="19"/>
  <c r="AB137" i="19"/>
  <c r="AB130" i="19"/>
  <c r="AB129" i="19"/>
  <c r="AB126" i="19"/>
  <c r="AB133" i="19"/>
  <c r="AB132" i="19"/>
  <c r="AB128" i="19"/>
  <c r="AB134" i="19"/>
  <c r="AB136" i="19"/>
  <c r="AH155" i="19"/>
  <c r="AH152" i="19"/>
  <c r="AH153" i="19"/>
  <c r="AH154" i="19"/>
  <c r="F101" i="19"/>
  <c r="F73" i="9"/>
  <c r="P134" i="19"/>
  <c r="P127" i="19"/>
  <c r="P128" i="19"/>
  <c r="P132" i="19"/>
  <c r="P135" i="19"/>
  <c r="P130" i="19"/>
  <c r="P133" i="19"/>
  <c r="P129" i="19"/>
  <c r="P136" i="19"/>
  <c r="P131" i="19"/>
  <c r="P126" i="19"/>
  <c r="P137" i="19"/>
  <c r="Y98" i="19"/>
  <c r="Y46" i="9"/>
  <c r="O98" i="19"/>
  <c r="O46" i="9"/>
  <c r="Y158" i="19"/>
  <c r="AD134" i="19"/>
  <c r="AD135" i="19"/>
  <c r="AD126" i="19"/>
  <c r="AD127" i="19"/>
  <c r="AD130" i="19"/>
  <c r="AD129" i="19"/>
  <c r="AD133" i="19"/>
  <c r="AD132" i="19"/>
  <c r="AD131" i="19"/>
  <c r="AD128" i="19"/>
  <c r="AD137" i="19"/>
  <c r="AD136" i="19"/>
  <c r="O101" i="19"/>
  <c r="O73" i="9"/>
  <c r="AC73" i="9"/>
  <c r="AC101" i="19"/>
  <c r="W46" i="9"/>
  <c r="W98" i="19"/>
  <c r="Y129" i="19"/>
  <c r="Y133" i="19"/>
  <c r="Y130" i="19"/>
  <c r="Y127" i="19"/>
  <c r="Y136" i="19"/>
  <c r="Y131" i="19"/>
  <c r="Y134" i="19"/>
  <c r="Y135" i="19"/>
  <c r="Y137" i="19"/>
  <c r="Y132" i="19"/>
  <c r="Y128" i="19"/>
  <c r="Y126" i="19"/>
  <c r="AF119" i="19"/>
  <c r="AF122" i="19"/>
  <c r="AF124" i="19"/>
  <c r="AF120" i="19"/>
  <c r="AF121" i="19"/>
  <c r="AF123" i="19"/>
  <c r="Q158" i="19"/>
  <c r="AB98" i="19"/>
  <c r="AB46" i="9"/>
  <c r="AB161" i="19"/>
  <c r="L161" i="19"/>
  <c r="L73" i="9"/>
  <c r="L101" i="19"/>
  <c r="L119" i="19"/>
  <c r="L123" i="19"/>
  <c r="L124" i="19"/>
  <c r="L122" i="19"/>
  <c r="L121" i="19"/>
  <c r="L120" i="19"/>
  <c r="N73" i="9"/>
  <c r="N101" i="19"/>
  <c r="AA127" i="19"/>
  <c r="AA130" i="19"/>
  <c r="AA126" i="19"/>
  <c r="AA133" i="19"/>
  <c r="AA131" i="19"/>
  <c r="AA137" i="19"/>
  <c r="AA129" i="19"/>
  <c r="AA128" i="19"/>
  <c r="AA134" i="19"/>
  <c r="AA135" i="19"/>
  <c r="AA132" i="19"/>
  <c r="AA136" i="19"/>
  <c r="J119" i="19"/>
  <c r="J124" i="19"/>
  <c r="J121" i="19"/>
  <c r="J122" i="19"/>
  <c r="J120" i="19"/>
  <c r="J123" i="19"/>
  <c r="AC46" i="9"/>
  <c r="AC98" i="19"/>
  <c r="H126" i="19"/>
  <c r="H136" i="19"/>
  <c r="H130" i="19"/>
  <c r="H128" i="19"/>
  <c r="H129" i="19"/>
  <c r="H132" i="19"/>
  <c r="H133" i="19"/>
  <c r="H137" i="19"/>
  <c r="H134" i="19"/>
  <c r="H131" i="19"/>
  <c r="H135" i="19"/>
  <c r="H127" i="19"/>
  <c r="U137" i="19"/>
  <c r="U131" i="19"/>
  <c r="U129" i="19"/>
  <c r="U130" i="19"/>
  <c r="U128" i="19"/>
  <c r="U135" i="19"/>
  <c r="U127" i="19"/>
  <c r="U133" i="19"/>
  <c r="U136" i="19"/>
  <c r="U126" i="19"/>
  <c r="U132" i="19"/>
  <c r="U134" i="19"/>
  <c r="AF158" i="19"/>
  <c r="AF46" i="9"/>
  <c r="AF98" i="19"/>
  <c r="X46" i="9"/>
  <c r="X98" i="19"/>
  <c r="K123" i="19"/>
  <c r="K120" i="19"/>
  <c r="K124" i="19"/>
  <c r="K121" i="19"/>
  <c r="K119" i="19"/>
  <c r="K122" i="19"/>
  <c r="AJ132" i="19"/>
  <c r="AJ136" i="19"/>
  <c r="AJ127" i="19"/>
  <c r="AJ128" i="19"/>
  <c r="AJ133" i="19"/>
  <c r="AJ137" i="19"/>
  <c r="AJ130" i="19"/>
  <c r="AJ126" i="19"/>
  <c r="AJ129" i="19"/>
  <c r="AJ134" i="19"/>
  <c r="AJ131" i="19"/>
  <c r="AJ135" i="19"/>
  <c r="Z98" i="19"/>
  <c r="Z46" i="9"/>
  <c r="T46" i="9"/>
  <c r="T98" i="19"/>
  <c r="K98" i="19"/>
  <c r="K46" i="9"/>
  <c r="AC124" i="19"/>
  <c r="AC119" i="19"/>
  <c r="AC120" i="19"/>
  <c r="AC123" i="19"/>
  <c r="AC122" i="19"/>
  <c r="AC121" i="19"/>
  <c r="AJ124" i="19"/>
  <c r="AJ123" i="19"/>
  <c r="AJ119" i="19"/>
  <c r="AJ122" i="19"/>
  <c r="AJ121" i="19"/>
  <c r="AJ120" i="19"/>
  <c r="D123" i="19"/>
  <c r="D122" i="19"/>
  <c r="D120" i="19"/>
  <c r="D121" i="19"/>
  <c r="D119" i="19"/>
  <c r="D124" i="19"/>
  <c r="R137" i="19"/>
  <c r="R134" i="19"/>
  <c r="R133" i="19"/>
  <c r="R136" i="19"/>
  <c r="R127" i="19"/>
  <c r="R131" i="19"/>
  <c r="R135" i="19"/>
  <c r="R126" i="19"/>
  <c r="R128" i="19"/>
  <c r="R130" i="19"/>
  <c r="R129" i="19"/>
  <c r="R132" i="19"/>
  <c r="AK143" i="19"/>
  <c r="AK144" i="19"/>
  <c r="AK142" i="19"/>
  <c r="AK145" i="19"/>
  <c r="AK141" i="19"/>
  <c r="AK147" i="19"/>
  <c r="AK148" i="19"/>
  <c r="AK110" i="9" s="1"/>
  <c r="AK140" i="19"/>
  <c r="AK139" i="19"/>
  <c r="AK146" i="19"/>
  <c r="Z128" i="19"/>
  <c r="Z129" i="19"/>
  <c r="Z132" i="19"/>
  <c r="Z137" i="19"/>
  <c r="Z131" i="19"/>
  <c r="Z134" i="19"/>
  <c r="Z130" i="19"/>
  <c r="Z133" i="19"/>
  <c r="Z135" i="19"/>
  <c r="Z136" i="19"/>
  <c r="Z126" i="19"/>
  <c r="Z127" i="19"/>
  <c r="AK122" i="19"/>
  <c r="AK120" i="19"/>
  <c r="AK119" i="19"/>
  <c r="AK121" i="19"/>
  <c r="AK123" i="19"/>
  <c r="AK92" i="9" s="1"/>
  <c r="AK124" i="19"/>
  <c r="Q119" i="19"/>
  <c r="Q124" i="19"/>
  <c r="Q121" i="19"/>
  <c r="Q123" i="19"/>
  <c r="Q120" i="19"/>
  <c r="Q122" i="19"/>
  <c r="AA161" i="19"/>
  <c r="Q132" i="19"/>
  <c r="Q126" i="19"/>
  <c r="Q133" i="19"/>
  <c r="Q127" i="19"/>
  <c r="Q128" i="19"/>
  <c r="Q134" i="19"/>
  <c r="Q137" i="19"/>
  <c r="Q130" i="19"/>
  <c r="Q135" i="19"/>
  <c r="Q131" i="19"/>
  <c r="Q136" i="19"/>
  <c r="Q129" i="19"/>
  <c r="E137" i="19"/>
  <c r="E131" i="19"/>
  <c r="E135" i="19"/>
  <c r="E136" i="19"/>
  <c r="E129" i="19"/>
  <c r="E128" i="19"/>
  <c r="E132" i="19"/>
  <c r="E130" i="19"/>
  <c r="E134" i="19"/>
  <c r="E127" i="19"/>
  <c r="E133" i="19"/>
  <c r="E126" i="19"/>
  <c r="X161" i="19"/>
  <c r="I128" i="19"/>
  <c r="I133" i="19"/>
  <c r="I135" i="19"/>
  <c r="I127" i="19"/>
  <c r="I126" i="19"/>
  <c r="I132" i="19"/>
  <c r="I130" i="19"/>
  <c r="I136" i="19"/>
  <c r="I129" i="19"/>
  <c r="I131" i="19"/>
  <c r="I137" i="19"/>
  <c r="I134" i="19"/>
  <c r="AH46" i="9"/>
  <c r="AM46" i="9" s="1"/>
  <c r="AM49" i="9" s="1"/>
  <c r="AH98" i="19"/>
  <c r="H98" i="19"/>
  <c r="H46" i="9"/>
  <c r="AC161" i="19"/>
  <c r="Q73" i="9"/>
  <c r="Q101" i="19"/>
  <c r="P121" i="19"/>
  <c r="P124" i="19"/>
  <c r="P122" i="19"/>
  <c r="P119" i="19"/>
  <c r="P123" i="19"/>
  <c r="P120" i="19"/>
  <c r="AJ142" i="19"/>
  <c r="AJ143" i="19"/>
  <c r="AJ141" i="19"/>
  <c r="AJ147" i="19"/>
  <c r="AJ139" i="19"/>
  <c r="AJ144" i="19"/>
  <c r="AJ140" i="19"/>
  <c r="AJ148" i="19"/>
  <c r="AJ146" i="19"/>
  <c r="AJ145" i="19"/>
  <c r="I98" i="19"/>
  <c r="I46" i="9"/>
  <c r="N127" i="19"/>
  <c r="N126" i="19"/>
  <c r="N132" i="19"/>
  <c r="N133" i="19"/>
  <c r="N128" i="19"/>
  <c r="N130" i="19"/>
  <c r="N129" i="19"/>
  <c r="N135" i="19"/>
  <c r="N136" i="19"/>
  <c r="N137" i="19"/>
  <c r="N134" i="19"/>
  <c r="N131" i="19"/>
  <c r="W101" i="19"/>
  <c r="W73" i="9"/>
  <c r="P161" i="19"/>
  <c r="Z101" i="19"/>
  <c r="Z73" i="9"/>
  <c r="AA73" i="9"/>
  <c r="AA101" i="19"/>
  <c r="V127" i="19"/>
  <c r="V130" i="19"/>
  <c r="V131" i="19"/>
  <c r="V136" i="19"/>
  <c r="V137" i="19"/>
  <c r="V129" i="19"/>
  <c r="V133" i="19"/>
  <c r="V134" i="19"/>
  <c r="V132" i="19"/>
  <c r="V126" i="19"/>
  <c r="V135" i="19"/>
  <c r="V128" i="19"/>
  <c r="G161" i="19"/>
  <c r="R98" i="19"/>
  <c r="R46" i="9"/>
  <c r="AE161" i="19"/>
  <c r="AE73" i="9"/>
  <c r="AE101" i="19"/>
  <c r="AF161" i="19"/>
  <c r="F121" i="19"/>
  <c r="F122" i="19"/>
  <c r="F119" i="19"/>
  <c r="F123" i="19"/>
  <c r="F120" i="19"/>
  <c r="F124" i="19"/>
  <c r="AI141" i="19"/>
  <c r="AI140" i="19"/>
  <c r="AI142" i="19"/>
  <c r="AI144" i="19"/>
  <c r="AI139" i="19"/>
  <c r="AI146" i="19"/>
  <c r="AI145" i="19"/>
  <c r="AI143" i="19"/>
  <c r="AI147" i="19"/>
  <c r="AI148" i="19"/>
  <c r="S130" i="19"/>
  <c r="S126" i="19"/>
  <c r="S132" i="19"/>
  <c r="S134" i="19"/>
  <c r="S129" i="19"/>
  <c r="S137" i="19"/>
  <c r="S136" i="19"/>
  <c r="S131" i="19"/>
  <c r="S135" i="19"/>
  <c r="S133" i="19"/>
  <c r="S128" i="19"/>
  <c r="S127" i="19"/>
  <c r="F46" i="9"/>
  <c r="F98" i="19"/>
  <c r="U73" i="9"/>
  <c r="U101" i="19"/>
  <c r="AD119" i="19"/>
  <c r="AD124" i="19"/>
  <c r="AD122" i="19"/>
  <c r="AD123" i="19"/>
  <c r="AD120" i="19"/>
  <c r="AD121" i="19"/>
  <c r="T124" i="19"/>
  <c r="T119" i="19"/>
  <c r="T120" i="19"/>
  <c r="T121" i="19"/>
  <c r="T122" i="19"/>
  <c r="T123" i="19"/>
  <c r="F127" i="19"/>
  <c r="F129" i="19"/>
  <c r="F132" i="19"/>
  <c r="F134" i="19"/>
  <c r="F130" i="19"/>
  <c r="F135" i="19"/>
  <c r="F137" i="19"/>
  <c r="F131" i="19"/>
  <c r="F136" i="19"/>
  <c r="F128" i="19"/>
  <c r="F133" i="19"/>
  <c r="F126" i="19"/>
  <c r="AC137" i="19"/>
  <c r="AC128" i="19"/>
  <c r="AC134" i="19"/>
  <c r="AC131" i="19"/>
  <c r="AC126" i="19"/>
  <c r="AC127" i="19"/>
  <c r="AC132" i="19"/>
  <c r="AC133" i="19"/>
  <c r="AC129" i="19"/>
  <c r="AC130" i="19"/>
  <c r="AC135" i="19"/>
  <c r="AC136" i="19"/>
  <c r="K134" i="19"/>
  <c r="K129" i="19"/>
  <c r="K133" i="19"/>
  <c r="K126" i="19"/>
  <c r="K130" i="19"/>
  <c r="K131" i="19"/>
  <c r="K128" i="19"/>
  <c r="K132" i="19"/>
  <c r="K137" i="19"/>
  <c r="K127" i="19"/>
  <c r="K135" i="19"/>
  <c r="K136" i="19"/>
  <c r="AD46" i="9"/>
  <c r="AD98" i="19"/>
  <c r="P73" i="9"/>
  <c r="P101" i="19"/>
  <c r="H101" i="19"/>
  <c r="H73" i="9"/>
  <c r="S120" i="19"/>
  <c r="S123" i="19"/>
  <c r="S122" i="19"/>
  <c r="S124" i="19"/>
  <c r="S121" i="19"/>
  <c r="S119" i="19"/>
  <c r="G101" i="19"/>
  <c r="G73" i="9"/>
  <c r="V161" i="19"/>
  <c r="Y161" i="19"/>
  <c r="AH161" i="19"/>
  <c r="M158" i="19"/>
  <c r="M98" i="19"/>
  <c r="M46" i="9"/>
  <c r="D132" i="19"/>
  <c r="D137" i="19"/>
  <c r="D126" i="19"/>
  <c r="D130" i="19"/>
  <c r="D129" i="19"/>
  <c r="D133" i="19"/>
  <c r="D136" i="19"/>
  <c r="D135" i="19"/>
  <c r="D134" i="19"/>
  <c r="D128" i="19"/>
  <c r="D131" i="19"/>
  <c r="D127" i="19"/>
  <c r="AJ110" i="19"/>
  <c r="AJ112" i="19"/>
  <c r="AJ111" i="19"/>
  <c r="AJ117" i="19"/>
  <c r="AJ113" i="19"/>
  <c r="AJ116" i="19"/>
  <c r="AJ115" i="19"/>
  <c r="AJ109" i="19"/>
  <c r="AJ108" i="19"/>
  <c r="AJ114" i="19"/>
  <c r="F92" i="9" l="1"/>
  <c r="AF115" i="19"/>
  <c r="AF117" i="19"/>
  <c r="AF110" i="19"/>
  <c r="AF113" i="19"/>
  <c r="AF109" i="19"/>
  <c r="AF114" i="19"/>
  <c r="AF112" i="19"/>
  <c r="AF108" i="19"/>
  <c r="AF111" i="19"/>
  <c r="AF116" i="19"/>
  <c r="U101" i="9"/>
  <c r="L92" i="9"/>
  <c r="AB108" i="19"/>
  <c r="AB113" i="19"/>
  <c r="AB115" i="19"/>
  <c r="AB116" i="19"/>
  <c r="AB114" i="19"/>
  <c r="AB117" i="19"/>
  <c r="AB111" i="19"/>
  <c r="AB109" i="19"/>
  <c r="AB110" i="19"/>
  <c r="AB112" i="19"/>
  <c r="Y114" i="19"/>
  <c r="Y117" i="19"/>
  <c r="Y110" i="19"/>
  <c r="Y112" i="19"/>
  <c r="Y108" i="19"/>
  <c r="Y109" i="19"/>
  <c r="Y116" i="19"/>
  <c r="Y113" i="19"/>
  <c r="Y111" i="19"/>
  <c r="Y115" i="19"/>
  <c r="AB101" i="9"/>
  <c r="AH146" i="19"/>
  <c r="AH142" i="19"/>
  <c r="AH141" i="19"/>
  <c r="AH145" i="19"/>
  <c r="AH148" i="19"/>
  <c r="AH144" i="19"/>
  <c r="AH139" i="19"/>
  <c r="AH147" i="19"/>
  <c r="AH143" i="19"/>
  <c r="AH140" i="19"/>
  <c r="X92" i="9"/>
  <c r="L111" i="19"/>
  <c r="L109" i="19"/>
  <c r="L113" i="19"/>
  <c r="L117" i="19"/>
  <c r="L114" i="19"/>
  <c r="L110" i="19"/>
  <c r="L115" i="19"/>
  <c r="L112" i="19"/>
  <c r="L108" i="19"/>
  <c r="L116" i="19"/>
  <c r="AH101" i="9"/>
  <c r="AI83" i="9"/>
  <c r="AI92" i="9"/>
  <c r="AA144" i="19"/>
  <c r="AA145" i="19"/>
  <c r="AA142" i="19"/>
  <c r="AA141" i="19"/>
  <c r="AA148" i="19"/>
  <c r="AA143" i="19"/>
  <c r="AA147" i="19"/>
  <c r="AA139" i="19"/>
  <c r="AA146" i="19"/>
  <c r="AA140" i="19"/>
  <c r="W139" i="19"/>
  <c r="W147" i="19"/>
  <c r="W148" i="19"/>
  <c r="W143" i="19"/>
  <c r="W144" i="19"/>
  <c r="W145" i="19"/>
  <c r="W140" i="19"/>
  <c r="W141" i="19"/>
  <c r="W142" i="19"/>
  <c r="W146" i="19"/>
  <c r="I113" i="19"/>
  <c r="I115" i="19"/>
  <c r="I111" i="19"/>
  <c r="I114" i="19"/>
  <c r="I108" i="19"/>
  <c r="I116" i="19"/>
  <c r="I112" i="19"/>
  <c r="I117" i="19"/>
  <c r="I109" i="19"/>
  <c r="I110" i="19"/>
  <c r="AC144" i="19"/>
  <c r="AC145" i="19"/>
  <c r="AC141" i="19"/>
  <c r="AC146" i="19"/>
  <c r="AC143" i="19"/>
  <c r="AC140" i="19"/>
  <c r="AC147" i="19"/>
  <c r="AC139" i="19"/>
  <c r="AC148" i="19"/>
  <c r="AC142" i="19"/>
  <c r="AG101" i="9"/>
  <c r="AA114" i="19"/>
  <c r="AA108" i="19"/>
  <c r="AA110" i="19"/>
  <c r="AA117" i="19"/>
  <c r="AA109" i="19"/>
  <c r="AA112" i="19"/>
  <c r="AA111" i="19"/>
  <c r="AA115" i="19"/>
  <c r="AA116" i="19"/>
  <c r="AA113" i="19"/>
  <c r="J148" i="19"/>
  <c r="J142" i="19"/>
  <c r="J141" i="19"/>
  <c r="J139" i="19"/>
  <c r="J145" i="19"/>
  <c r="J144" i="19"/>
  <c r="J140" i="19"/>
  <c r="J143" i="19"/>
  <c r="J147" i="19"/>
  <c r="J146" i="19"/>
  <c r="D147" i="19"/>
  <c r="D144" i="19"/>
  <c r="D143" i="19"/>
  <c r="D140" i="19"/>
  <c r="D145" i="19"/>
  <c r="D146" i="19"/>
  <c r="D148" i="19"/>
  <c r="D142" i="19"/>
  <c r="D141" i="19"/>
  <c r="D139" i="19"/>
  <c r="Y92" i="9"/>
  <c r="J101" i="9"/>
  <c r="N115" i="19"/>
  <c r="N109" i="19"/>
  <c r="N113" i="19"/>
  <c r="N112" i="19"/>
  <c r="N108" i="19"/>
  <c r="N117" i="19"/>
  <c r="N110" i="19"/>
  <c r="N116" i="19"/>
  <c r="N114" i="19"/>
  <c r="N111" i="19"/>
  <c r="J113" i="19"/>
  <c r="J117" i="19"/>
  <c r="J115" i="19"/>
  <c r="J116" i="19"/>
  <c r="J110" i="19"/>
  <c r="J114" i="19"/>
  <c r="J108" i="19"/>
  <c r="J109" i="19"/>
  <c r="J112" i="19"/>
  <c r="J111" i="19"/>
  <c r="M101" i="9"/>
  <c r="S92" i="9"/>
  <c r="M111" i="19"/>
  <c r="M110" i="19"/>
  <c r="M112" i="19"/>
  <c r="M113" i="19"/>
  <c r="M115" i="19"/>
  <c r="M108" i="19"/>
  <c r="M109" i="19"/>
  <c r="M117" i="19"/>
  <c r="M116" i="19"/>
  <c r="M114" i="19"/>
  <c r="G140" i="19"/>
  <c r="G141" i="19"/>
  <c r="G147" i="19"/>
  <c r="G143" i="19"/>
  <c r="G148" i="19"/>
  <c r="G146" i="19"/>
  <c r="G145" i="19"/>
  <c r="G142" i="19"/>
  <c r="G144" i="19"/>
  <c r="G139" i="19"/>
  <c r="AC101" i="9"/>
  <c r="U148" i="19"/>
  <c r="U145" i="19"/>
  <c r="U144" i="19"/>
  <c r="U147" i="19"/>
  <c r="U141" i="19"/>
  <c r="U139" i="19"/>
  <c r="U142" i="19"/>
  <c r="U140" i="19"/>
  <c r="U146" i="19"/>
  <c r="U143" i="19"/>
  <c r="S101" i="9"/>
  <c r="V101" i="9"/>
  <c r="AH117" i="19"/>
  <c r="AH113" i="19"/>
  <c r="AH109" i="19"/>
  <c r="AH110" i="19"/>
  <c r="AH108" i="19"/>
  <c r="AH111" i="19"/>
  <c r="AH116" i="19"/>
  <c r="AH112" i="19"/>
  <c r="AH114" i="19"/>
  <c r="AH115" i="19"/>
  <c r="E101" i="9"/>
  <c r="Z101" i="9"/>
  <c r="AJ92" i="9"/>
  <c r="Z109" i="19"/>
  <c r="Z114" i="19"/>
  <c r="Z112" i="19"/>
  <c r="Z111" i="19"/>
  <c r="Z113" i="19"/>
  <c r="Z116" i="19"/>
  <c r="Z115" i="19"/>
  <c r="Z110" i="19"/>
  <c r="Z117" i="19"/>
  <c r="Z108" i="19"/>
  <c r="AJ101" i="9"/>
  <c r="N147" i="19"/>
  <c r="N146" i="19"/>
  <c r="N142" i="19"/>
  <c r="N139" i="19"/>
  <c r="N141" i="19"/>
  <c r="N145" i="19"/>
  <c r="N140" i="19"/>
  <c r="N148" i="19"/>
  <c r="N144" i="19"/>
  <c r="N143" i="19"/>
  <c r="Y142" i="19"/>
  <c r="Y144" i="19"/>
  <c r="Y146" i="19"/>
  <c r="Y143" i="19"/>
  <c r="Y148" i="19"/>
  <c r="Y141" i="19"/>
  <c r="Y140" i="19"/>
  <c r="Y145" i="19"/>
  <c r="Y139" i="19"/>
  <c r="Y147" i="19"/>
  <c r="R145" i="19"/>
  <c r="R143" i="19"/>
  <c r="R141" i="19"/>
  <c r="R140" i="19"/>
  <c r="R148" i="19"/>
  <c r="R146" i="19"/>
  <c r="R147" i="19"/>
  <c r="R144" i="19"/>
  <c r="R139" i="19"/>
  <c r="R142" i="19"/>
  <c r="V117" i="19"/>
  <c r="V116" i="19"/>
  <c r="V113" i="19"/>
  <c r="V110" i="19"/>
  <c r="V115" i="19"/>
  <c r="V108" i="19"/>
  <c r="V112" i="19"/>
  <c r="V114" i="19"/>
  <c r="V109" i="19"/>
  <c r="V111" i="19"/>
  <c r="Z92" i="9"/>
  <c r="W101" i="9"/>
  <c r="AG117" i="19"/>
  <c r="AG113" i="19"/>
  <c r="AG116" i="19"/>
  <c r="AG114" i="19"/>
  <c r="AG110" i="19"/>
  <c r="AG108" i="19"/>
  <c r="AG111" i="19"/>
  <c r="AG115" i="19"/>
  <c r="AG109" i="19"/>
  <c r="AG112" i="19"/>
  <c r="D101" i="9"/>
  <c r="R109" i="19"/>
  <c r="R110" i="19"/>
  <c r="R113" i="19"/>
  <c r="R111" i="19"/>
  <c r="R115" i="19"/>
  <c r="R117" i="19"/>
  <c r="R112" i="19"/>
  <c r="R116" i="19"/>
  <c r="R114" i="19"/>
  <c r="R108" i="19"/>
  <c r="N101" i="9"/>
  <c r="Q143" i="19"/>
  <c r="Q147" i="19"/>
  <c r="Q139" i="19"/>
  <c r="Q144" i="19"/>
  <c r="Q146" i="19"/>
  <c r="Q148" i="19"/>
  <c r="Q141" i="19"/>
  <c r="Q140" i="19"/>
  <c r="Q142" i="19"/>
  <c r="Q145" i="19"/>
  <c r="K112" i="19"/>
  <c r="K114" i="19"/>
  <c r="K108" i="19"/>
  <c r="K110" i="19"/>
  <c r="K113" i="19"/>
  <c r="K116" i="19"/>
  <c r="K111" i="19"/>
  <c r="K109" i="19"/>
  <c r="K115" i="19"/>
  <c r="K117" i="19"/>
  <c r="L145" i="19"/>
  <c r="L146" i="19"/>
  <c r="L144" i="19"/>
  <c r="L139" i="19"/>
  <c r="L143" i="19"/>
  <c r="L140" i="19"/>
  <c r="L142" i="19"/>
  <c r="L147" i="19"/>
  <c r="L148" i="19"/>
  <c r="L141" i="19"/>
  <c r="AF92" i="9"/>
  <c r="Y101" i="9"/>
  <c r="AD101" i="9"/>
  <c r="M92" i="9"/>
  <c r="S116" i="19"/>
  <c r="S111" i="19"/>
  <c r="S117" i="19"/>
  <c r="S110" i="19"/>
  <c r="S114" i="19"/>
  <c r="S115" i="19"/>
  <c r="S112" i="19"/>
  <c r="S109" i="19"/>
  <c r="S108" i="19"/>
  <c r="S113" i="19"/>
  <c r="AD139" i="19"/>
  <c r="AD148" i="19"/>
  <c r="AD145" i="19"/>
  <c r="AD140" i="19"/>
  <c r="AD141" i="19"/>
  <c r="AD147" i="19"/>
  <c r="AD143" i="19"/>
  <c r="AD144" i="19"/>
  <c r="AD142" i="19"/>
  <c r="AD146" i="19"/>
  <c r="AE92" i="9"/>
  <c r="AE101" i="9"/>
  <c r="I142" i="19"/>
  <c r="I143" i="19"/>
  <c r="I140" i="19"/>
  <c r="I148" i="19"/>
  <c r="I139" i="19"/>
  <c r="I141" i="19"/>
  <c r="I145" i="19"/>
  <c r="I147" i="19"/>
  <c r="I144" i="19"/>
  <c r="I146" i="19"/>
  <c r="AE109" i="19"/>
  <c r="AE116" i="19"/>
  <c r="AE115" i="19"/>
  <c r="AE112" i="19"/>
  <c r="AE108" i="19"/>
  <c r="AE110" i="19"/>
  <c r="AE113" i="19"/>
  <c r="AE114" i="19"/>
  <c r="AE111" i="19"/>
  <c r="AE117" i="19"/>
  <c r="AF101" i="9"/>
  <c r="H146" i="19"/>
  <c r="H148" i="19"/>
  <c r="H147" i="19"/>
  <c r="H141" i="19"/>
  <c r="H139" i="19"/>
  <c r="H142" i="19"/>
  <c r="H140" i="19"/>
  <c r="H143" i="19"/>
  <c r="H144" i="19"/>
  <c r="H145" i="19"/>
  <c r="K101" i="9"/>
  <c r="F101" i="9"/>
  <c r="AI110" i="9"/>
  <c r="AJ110" i="9"/>
  <c r="Q92" i="9"/>
  <c r="K92" i="9"/>
  <c r="O147" i="19"/>
  <c r="O142" i="19"/>
  <c r="O140" i="19"/>
  <c r="O141" i="19"/>
  <c r="O146" i="19"/>
  <c r="O139" i="19"/>
  <c r="O145" i="19"/>
  <c r="O143" i="19"/>
  <c r="O144" i="19"/>
  <c r="O148" i="19"/>
  <c r="O116" i="19"/>
  <c r="O115" i="19"/>
  <c r="O117" i="19"/>
  <c r="O109" i="19"/>
  <c r="O111" i="19"/>
  <c r="O112" i="19"/>
  <c r="O108" i="19"/>
  <c r="O110" i="19"/>
  <c r="O113" i="19"/>
  <c r="O114" i="19"/>
  <c r="AH92" i="9"/>
  <c r="R92" i="9"/>
  <c r="V92" i="9"/>
  <c r="AF143" i="19"/>
  <c r="AF148" i="19"/>
  <c r="AF146" i="19"/>
  <c r="AF141" i="19"/>
  <c r="AF144" i="19"/>
  <c r="AF145" i="19"/>
  <c r="AF139" i="19"/>
  <c r="AF140" i="19"/>
  <c r="AF142" i="19"/>
  <c r="AF147" i="19"/>
  <c r="M148" i="19"/>
  <c r="M146" i="19"/>
  <c r="M144" i="19"/>
  <c r="M142" i="19"/>
  <c r="M145" i="19"/>
  <c r="M143" i="19"/>
  <c r="M140" i="19"/>
  <c r="M147" i="19"/>
  <c r="M141" i="19"/>
  <c r="M139" i="19"/>
  <c r="AG92" i="9"/>
  <c r="AB92" i="9"/>
  <c r="AB139" i="19"/>
  <c r="AB147" i="19"/>
  <c r="AB142" i="19"/>
  <c r="AB145" i="19"/>
  <c r="AB140" i="19"/>
  <c r="AB148" i="19"/>
  <c r="AB141" i="19"/>
  <c r="AB144" i="19"/>
  <c r="AB146" i="19"/>
  <c r="AB143" i="19"/>
  <c r="P139" i="19"/>
  <c r="P143" i="19"/>
  <c r="P141" i="19"/>
  <c r="P146" i="19"/>
  <c r="P140" i="19"/>
  <c r="P144" i="19"/>
  <c r="P147" i="19"/>
  <c r="P148" i="19"/>
  <c r="P142" i="19"/>
  <c r="P145" i="19"/>
  <c r="AE143" i="19"/>
  <c r="AE146" i="19"/>
  <c r="AE139" i="19"/>
  <c r="AE140" i="19"/>
  <c r="AE144" i="19"/>
  <c r="AE145" i="19"/>
  <c r="AE141" i="19"/>
  <c r="AE142" i="19"/>
  <c r="AE148" i="19"/>
  <c r="AE147" i="19"/>
  <c r="Z142" i="19"/>
  <c r="Z145" i="19"/>
  <c r="Z144" i="19"/>
  <c r="Z147" i="19"/>
  <c r="Z140" i="19"/>
  <c r="Z146" i="19"/>
  <c r="Z143" i="19"/>
  <c r="Z148" i="19"/>
  <c r="Z141" i="19"/>
  <c r="Z139" i="19"/>
  <c r="P92" i="9"/>
  <c r="R101" i="9"/>
  <c r="D92" i="9"/>
  <c r="T115" i="19"/>
  <c r="T113" i="19"/>
  <c r="T111" i="19"/>
  <c r="T117" i="19"/>
  <c r="T108" i="19"/>
  <c r="T112" i="19"/>
  <c r="T110" i="19"/>
  <c r="T114" i="19"/>
  <c r="T116" i="19"/>
  <c r="T109" i="19"/>
  <c r="H101" i="9"/>
  <c r="AC110" i="19"/>
  <c r="AC109" i="19"/>
  <c r="AC115" i="19"/>
  <c r="AC114" i="19"/>
  <c r="AC108" i="19"/>
  <c r="AC112" i="19"/>
  <c r="AC116" i="19"/>
  <c r="AC113" i="19"/>
  <c r="AC117" i="19"/>
  <c r="AC111" i="19"/>
  <c r="AA101" i="9"/>
  <c r="W108" i="19"/>
  <c r="W110" i="19"/>
  <c r="W116" i="19"/>
  <c r="W114" i="19"/>
  <c r="W117" i="19"/>
  <c r="W115" i="19"/>
  <c r="W112" i="19"/>
  <c r="W109" i="19"/>
  <c r="W113" i="19"/>
  <c r="W111" i="19"/>
  <c r="L101" i="9"/>
  <c r="G92" i="9"/>
  <c r="W92" i="9"/>
  <c r="G101" i="9"/>
  <c r="AI101" i="9"/>
  <c r="K148" i="19"/>
  <c r="K143" i="19"/>
  <c r="K145" i="19"/>
  <c r="K147" i="19"/>
  <c r="K146" i="19"/>
  <c r="K141" i="19"/>
  <c r="K140" i="19"/>
  <c r="K142" i="19"/>
  <c r="K144" i="19"/>
  <c r="K139" i="19"/>
  <c r="AJ83" i="9"/>
  <c r="T92" i="9"/>
  <c r="AD92" i="9"/>
  <c r="F116" i="19"/>
  <c r="F109" i="19"/>
  <c r="F113" i="19"/>
  <c r="F110" i="19"/>
  <c r="F111" i="19"/>
  <c r="F112" i="19"/>
  <c r="F108" i="19"/>
  <c r="F114" i="19"/>
  <c r="F117" i="19"/>
  <c r="F115" i="19"/>
  <c r="I101" i="9"/>
  <c r="Q101" i="9"/>
  <c r="AC92" i="9"/>
  <c r="X111" i="19"/>
  <c r="X113" i="19"/>
  <c r="X116" i="19"/>
  <c r="X108" i="19"/>
  <c r="X112" i="19"/>
  <c r="X114" i="19"/>
  <c r="X117" i="19"/>
  <c r="X115" i="19"/>
  <c r="X110" i="19"/>
  <c r="X109" i="19"/>
  <c r="P101" i="9"/>
  <c r="AA92" i="9"/>
  <c r="Q117" i="19"/>
  <c r="Q116" i="19"/>
  <c r="Q108" i="19"/>
  <c r="Q112" i="19"/>
  <c r="Q110" i="19"/>
  <c r="Q115" i="19"/>
  <c r="Q113" i="19"/>
  <c r="Q111" i="19"/>
  <c r="Q109" i="19"/>
  <c r="Q114" i="19"/>
  <c r="X140" i="19"/>
  <c r="X144" i="19"/>
  <c r="X145" i="19"/>
  <c r="X143" i="19"/>
  <c r="X139" i="19"/>
  <c r="X142" i="19"/>
  <c r="X146" i="19"/>
  <c r="X147" i="19"/>
  <c r="X141" i="19"/>
  <c r="X148" i="19"/>
  <c r="T142" i="19"/>
  <c r="T147" i="19"/>
  <c r="T139" i="19"/>
  <c r="T148" i="19"/>
  <c r="T140" i="19"/>
  <c r="T145" i="19"/>
  <c r="T144" i="19"/>
  <c r="T141" i="19"/>
  <c r="T146" i="19"/>
  <c r="T143" i="19"/>
  <c r="O101" i="9"/>
  <c r="E92" i="9"/>
  <c r="T101" i="9"/>
  <c r="E112" i="19"/>
  <c r="E110" i="19"/>
  <c r="E117" i="19"/>
  <c r="E111" i="19"/>
  <c r="E113" i="19"/>
  <c r="E115" i="19"/>
  <c r="E116" i="19"/>
  <c r="E109" i="19"/>
  <c r="E108" i="19"/>
  <c r="E114" i="19"/>
  <c r="U117" i="19"/>
  <c r="U112" i="19"/>
  <c r="U115" i="19"/>
  <c r="U110" i="19"/>
  <c r="U114" i="19"/>
  <c r="U108" i="19"/>
  <c r="U111" i="19"/>
  <c r="U109" i="19"/>
  <c r="U113" i="19"/>
  <c r="U116" i="19"/>
  <c r="AD110" i="19"/>
  <c r="AD115" i="19"/>
  <c r="AD114" i="19"/>
  <c r="AD111" i="19"/>
  <c r="AD112" i="19"/>
  <c r="AD116" i="19"/>
  <c r="AD117" i="19"/>
  <c r="AD109" i="19"/>
  <c r="AD113" i="19"/>
  <c r="AD108" i="19"/>
  <c r="H111" i="19"/>
  <c r="H115" i="19"/>
  <c r="H117" i="19"/>
  <c r="H108" i="19"/>
  <c r="H112" i="19"/>
  <c r="H109" i="19"/>
  <c r="H116" i="19"/>
  <c r="H113" i="19"/>
  <c r="H114" i="19"/>
  <c r="H110" i="19"/>
  <c r="J92" i="9"/>
  <c r="F145" i="19"/>
  <c r="F147" i="19"/>
  <c r="F148" i="19"/>
  <c r="F139" i="19"/>
  <c r="F140" i="19"/>
  <c r="F142" i="19"/>
  <c r="F144" i="19"/>
  <c r="F146" i="19"/>
  <c r="F143" i="19"/>
  <c r="F141" i="19"/>
  <c r="X101" i="9"/>
  <c r="H92" i="9"/>
  <c r="D112" i="19"/>
  <c r="D110" i="19"/>
  <c r="D115" i="19"/>
  <c r="D108" i="19"/>
  <c r="D113" i="19"/>
  <c r="D116" i="19"/>
  <c r="D117" i="19"/>
  <c r="D109" i="19"/>
  <c r="D114" i="19"/>
  <c r="D111" i="19"/>
  <c r="I92" i="9"/>
  <c r="S142" i="19"/>
  <c r="S145" i="19"/>
  <c r="S139" i="19"/>
  <c r="S146" i="19"/>
  <c r="S144" i="19"/>
  <c r="S143" i="19"/>
  <c r="S148" i="19"/>
  <c r="S147" i="19"/>
  <c r="S140" i="19"/>
  <c r="S141" i="19"/>
  <c r="O92" i="9"/>
  <c r="U92" i="9"/>
  <c r="V143" i="19"/>
  <c r="V145" i="19"/>
  <c r="V140" i="19"/>
  <c r="V147" i="19"/>
  <c r="V139" i="19"/>
  <c r="V142" i="19"/>
  <c r="V146" i="19"/>
  <c r="V141" i="19"/>
  <c r="V144" i="19"/>
  <c r="V148" i="19"/>
  <c r="N92" i="9"/>
  <c r="G115" i="19"/>
  <c r="G112" i="19"/>
  <c r="G113" i="19"/>
  <c r="G108" i="19"/>
  <c r="G109" i="19"/>
  <c r="G110" i="19"/>
  <c r="G111" i="19"/>
  <c r="G117" i="19"/>
  <c r="G114" i="19"/>
  <c r="G116" i="19"/>
  <c r="E139" i="19"/>
  <c r="E145" i="19"/>
  <c r="E147" i="19"/>
  <c r="E144" i="19"/>
  <c r="E141" i="19"/>
  <c r="E142" i="19"/>
  <c r="E143" i="19"/>
  <c r="E146" i="19"/>
  <c r="E148" i="19"/>
  <c r="E140" i="19"/>
  <c r="P115" i="19"/>
  <c r="P110" i="19"/>
  <c r="P117" i="19"/>
  <c r="P109" i="19"/>
  <c r="P114" i="19"/>
  <c r="P113" i="19"/>
  <c r="P111" i="19"/>
  <c r="P112" i="19"/>
  <c r="P108" i="19"/>
  <c r="P116" i="19"/>
  <c r="AG148" i="19"/>
  <c r="AG145" i="19"/>
  <c r="AG146" i="19"/>
  <c r="AG139" i="19"/>
  <c r="AG144" i="19"/>
  <c r="AG143" i="19"/>
  <c r="AG141" i="19"/>
  <c r="AG142" i="19"/>
  <c r="AG147" i="19"/>
  <c r="AG140" i="19"/>
  <c r="G83" i="9" l="1"/>
  <c r="Q83" i="9"/>
  <c r="F83" i="9"/>
  <c r="W83" i="9"/>
  <c r="P110" i="9"/>
  <c r="AF110" i="9"/>
  <c r="O83" i="9"/>
  <c r="H110" i="9"/>
  <c r="Q110" i="9"/>
  <c r="M83" i="9"/>
  <c r="AF83" i="9"/>
  <c r="AG110" i="9"/>
  <c r="F110" i="9"/>
  <c r="L110" i="9"/>
  <c r="R83" i="9"/>
  <c r="R110" i="9"/>
  <c r="N83" i="9"/>
  <c r="D110" i="9"/>
  <c r="J110" i="9"/>
  <c r="W110" i="9"/>
  <c r="AA110" i="9"/>
  <c r="L83" i="9"/>
  <c r="P83" i="9"/>
  <c r="V110" i="9"/>
  <c r="T110" i="9"/>
  <c r="X83" i="9"/>
  <c r="O110" i="9"/>
  <c r="K83" i="9"/>
  <c r="AG83" i="9"/>
  <c r="N110" i="9"/>
  <c r="J83" i="9"/>
  <c r="S83" i="9"/>
  <c r="Y110" i="9"/>
  <c r="U110" i="9"/>
  <c r="G110" i="9"/>
  <c r="AA83" i="9"/>
  <c r="AB83" i="9"/>
  <c r="S110" i="9"/>
  <c r="E83" i="9"/>
  <c r="AC83" i="9"/>
  <c r="T83" i="9"/>
  <c r="Z110" i="9"/>
  <c r="AB110" i="9"/>
  <c r="I110" i="9"/>
  <c r="AD110" i="9"/>
  <c r="V83" i="9"/>
  <c r="Z83" i="9"/>
  <c r="E110" i="9"/>
  <c r="D83" i="9"/>
  <c r="AE110" i="9"/>
  <c r="AH83" i="9"/>
  <c r="AH110" i="9"/>
  <c r="Y83" i="9"/>
  <c r="X110" i="9"/>
  <c r="AE83" i="9"/>
  <c r="I83" i="9"/>
  <c r="H83" i="9"/>
  <c r="AD83" i="9"/>
  <c r="U83" i="9"/>
  <c r="K110" i="9"/>
  <c r="M110" i="9"/>
  <c r="AC110" i="9"/>
</calcChain>
</file>

<file path=xl/sharedStrings.xml><?xml version="1.0" encoding="utf-8"?>
<sst xmlns="http://schemas.openxmlformats.org/spreadsheetml/2006/main" count="1558" uniqueCount="241">
  <si>
    <t>NOTES</t>
  </si>
  <si>
    <t>DELIVERED PRICE = WELLHEAD PRICE + TRANSMISSION COST</t>
  </si>
  <si>
    <t>NO DISTRIBUTION COST, NO RETAIL MARGINS</t>
  </si>
  <si>
    <t>INDUSTRIAL = 85% Loadfactor Gas</t>
  </si>
  <si>
    <t>R&amp;C = Lower (Variable by location) Loadfactor Gas</t>
  </si>
  <si>
    <t xml:space="preserve">R&amp;C PRICE = INDUSTRIAL PRICE + HIGHER TRANSMISSION COST + SECURITY COST </t>
  </si>
  <si>
    <t>GPG = R&amp;C plus location adjustment</t>
  </si>
  <si>
    <t>Except Swanbank and Condamine = Industrial + adjustment</t>
  </si>
  <si>
    <t>OIL INDEXATION applies only to WELLHEAD PRICE</t>
  </si>
  <si>
    <t>2023 SCENARIO COMMON ASSUMPTIONS</t>
  </si>
  <si>
    <t xml:space="preserve">LNG Imports start in 2024 at Port Kembla and 2025 in Adelaide, subject to price competitivenesss. Imported gas is pipelined to other zones. No other import terminals are constructed. </t>
  </si>
  <si>
    <t>Sydney and Adelaide prices are therefore more strongly tied to import prices, when imports are competitive.</t>
  </si>
  <si>
    <t>Transmisssion prices escalate with falling domestic demand. This can result in changing patterns of supply.</t>
  </si>
  <si>
    <t>Initial LNG Prices high in line with current escalation in all scenarios</t>
  </si>
  <si>
    <t>2023 SCENARIO OUTLINES</t>
  </si>
  <si>
    <t>Domestic Demand</t>
  </si>
  <si>
    <t>Global LNG Demand</t>
  </si>
  <si>
    <t>Other Parameters</t>
  </si>
  <si>
    <t>STEP CHANGE</t>
  </si>
  <si>
    <t>AEMO 2022 Step change</t>
  </si>
  <si>
    <t>IEA WEO APS</t>
  </si>
  <si>
    <t>2022 Step Change with medium production costs</t>
  </si>
  <si>
    <t>PROGRESSIVE CHANGE</t>
  </si>
  <si>
    <t>AEMO 2022 Slow Change</t>
  </si>
  <si>
    <t>IEA WEO STEPS</t>
  </si>
  <si>
    <t>2022 Slow Change with higher production costs</t>
  </si>
  <si>
    <t>Less Competition</t>
  </si>
  <si>
    <t>HYDROGEN EXPORT</t>
  </si>
  <si>
    <t>AEMO 2022 Hydrogen Superpower</t>
  </si>
  <si>
    <t>2022 Hydrogen Superpower with medium production cost</t>
  </si>
  <si>
    <t>EXPLORING ALTERNATIVES</t>
  </si>
  <si>
    <t>AEMO 2022 Step Change</t>
  </si>
  <si>
    <t>2022 Low Gas Price with lower production costs</t>
  </si>
  <si>
    <t>More Competition</t>
  </si>
  <si>
    <t>1 New Resource development</t>
  </si>
  <si>
    <t>2023 SCENARIO OUTCOMES</t>
  </si>
  <si>
    <t>Industrial Prices</t>
  </si>
  <si>
    <t>Initially high due to global LNG price, then similar to 2022 Step Change</t>
  </si>
  <si>
    <t>Higher than Step Change by about $2/GJ due to higher costs and lower competition</t>
  </si>
  <si>
    <t>Slightly lower than Step Change due to lower exchange rate</t>
  </si>
  <si>
    <t>Lower than Step Change due to lower costs and higher competition</t>
  </si>
  <si>
    <t>SCENARIO COMPARISON</t>
  </si>
  <si>
    <t>Escalation for 2021 CENTRAL SCENARIO</t>
  </si>
  <si>
    <t>Escalation for 2022 STEP CHANGE SCENARIO</t>
  </si>
  <si>
    <t>DELIVERED PRICES, $A/GJ JULY 2022</t>
  </si>
  <si>
    <t>Ave Difference</t>
  </si>
  <si>
    <t>NON OIL-INDEXED</t>
  </si>
  <si>
    <t>Melbourne Industrial</t>
  </si>
  <si>
    <t>2021 Central</t>
  </si>
  <si>
    <t>2023 Progressive Change</t>
  </si>
  <si>
    <t>2022 Step Change</t>
  </si>
  <si>
    <t>2023 Hydrogen Export</t>
  </si>
  <si>
    <t>2023 Step Change</t>
  </si>
  <si>
    <t>2023 Exploring Alternatives</t>
  </si>
  <si>
    <t>Sydney Industrial</t>
  </si>
  <si>
    <t>Adelaide Industrial</t>
  </si>
  <si>
    <t>Brisbane Industrial</t>
  </si>
  <si>
    <t>WEIGHTED OIL INDEXED</t>
  </si>
  <si>
    <t>GPGS</t>
  </si>
  <si>
    <t>Mortlake</t>
  </si>
  <si>
    <t>Tallawarra</t>
  </si>
  <si>
    <t>Pelican Pt</t>
  </si>
  <si>
    <t>Swanbank E</t>
  </si>
  <si>
    <t>TRANSMISSION COSTS, $A/GJ JULY 2022</t>
  </si>
  <si>
    <t>PROGRESSIVE CHANGE SCENARIO</t>
  </si>
  <si>
    <t>Progressive Change</t>
  </si>
  <si>
    <t>AVERAGE WELLHEAD PRICES, $A/GJ, JULY 2022</t>
  </si>
  <si>
    <t>NON-OIL INDEXED</t>
  </si>
  <si>
    <t>Melbourne</t>
  </si>
  <si>
    <t>Sydney</t>
  </si>
  <si>
    <t>Adelaide</t>
  </si>
  <si>
    <t>Brisbane</t>
  </si>
  <si>
    <t>Canberra</t>
  </si>
  <si>
    <t>Hobart</t>
  </si>
  <si>
    <t>Townsville</t>
  </si>
  <si>
    <t>TRANSMISSION COSTS, $A/GJ, JULY 2022</t>
  </si>
  <si>
    <t xml:space="preserve">DELIVERED PRICES, $A/GJ JULY 2022 </t>
  </si>
  <si>
    <t>INDUSTRIAL</t>
  </si>
  <si>
    <t>R&amp;C</t>
  </si>
  <si>
    <t>OIL INDEXATION</t>
  </si>
  <si>
    <t>% Confidence (5%, 25%, 50%, 75% or 95%)</t>
  </si>
  <si>
    <t>$US/bbl</t>
  </si>
  <si>
    <t>Oil Price</t>
  </si>
  <si>
    <t>$A/$US</t>
  </si>
  <si>
    <t>Exchange Rate</t>
  </si>
  <si>
    <t>$A/bbl</t>
  </si>
  <si>
    <t>Oil Benchmark</t>
  </si>
  <si>
    <t>FULLY OIL INDEXED</t>
  </si>
  <si>
    <t>% Indexed Qld</t>
  </si>
  <si>
    <t>% Indexed South</t>
  </si>
  <si>
    <t>R&amp;C-Ind</t>
  </si>
  <si>
    <t>GPG LF ADJ</t>
  </si>
  <si>
    <t>GPG</t>
  </si>
  <si>
    <t>Victoria</t>
  </si>
  <si>
    <t>New OCGT</t>
  </si>
  <si>
    <t>New CCGT</t>
  </si>
  <si>
    <t>Bairnsdale</t>
  </si>
  <si>
    <t>Jeeralang A</t>
  </si>
  <si>
    <t>Jeeralang B</t>
  </si>
  <si>
    <t>Laverton</t>
  </si>
  <si>
    <t>Newport</t>
  </si>
  <si>
    <t>Somerton</t>
  </si>
  <si>
    <t>Valley Power</t>
  </si>
  <si>
    <t>New South Wales</t>
  </si>
  <si>
    <t xml:space="preserve"> </t>
  </si>
  <si>
    <t>Colongra</t>
  </si>
  <si>
    <t>Smithfield</t>
  </si>
  <si>
    <t>Uranquinty</t>
  </si>
  <si>
    <t>South Australia</t>
  </si>
  <si>
    <t>Dry Creek</t>
  </si>
  <si>
    <t>Hallett</t>
  </si>
  <si>
    <t>Ladbroke Grove</t>
  </si>
  <si>
    <t>Mintaro</t>
  </si>
  <si>
    <t>Osborne Power Station</t>
  </si>
  <si>
    <t>Pelican Point</t>
  </si>
  <si>
    <t>Quarantine</t>
  </si>
  <si>
    <t>TIPS A</t>
  </si>
  <si>
    <t>TIPS B</t>
  </si>
  <si>
    <t>BIPS</t>
  </si>
  <si>
    <t>Queensland</t>
  </si>
  <si>
    <t>Barcaldine</t>
  </si>
  <si>
    <t>Braemar</t>
  </si>
  <si>
    <t>Braemar 2</t>
  </si>
  <si>
    <t>Condamine</t>
  </si>
  <si>
    <t>Darling Downs</t>
  </si>
  <si>
    <t>Oakey</t>
  </si>
  <si>
    <t>Roma</t>
  </si>
  <si>
    <t>Yarwun Power Station</t>
  </si>
  <si>
    <t>Tasmania</t>
  </si>
  <si>
    <t>Tamar Valley OCGT</t>
  </si>
  <si>
    <t>Tamar Valley CCGT</t>
  </si>
  <si>
    <t>HYDROGEN SCENARIO</t>
  </si>
  <si>
    <t>Hydrogen</t>
  </si>
  <si>
    <t>Step Change</t>
  </si>
  <si>
    <t>Industrial</t>
  </si>
  <si>
    <t>R&amp;C-Industrial</t>
  </si>
  <si>
    <t>EXPLORING ALTERNATIVES SCENARIO</t>
  </si>
  <si>
    <t>EXPLORING ALT</t>
  </si>
  <si>
    <t>CENTRAL SCENARIO</t>
  </si>
  <si>
    <t>AVERAGE WELLHEAD PRICES, $A/GJ, JULY 2020</t>
  </si>
  <si>
    <t>SLOW</t>
  </si>
  <si>
    <t>STEP</t>
  </si>
  <si>
    <t>GAS LED</t>
  </si>
  <si>
    <t>TRANSMISSION COSTS, $A/GJ, JULY 2020</t>
  </si>
  <si>
    <t xml:space="preserve">DELIVERED PRICES, $A/GJ JULY 2020 </t>
  </si>
  <si>
    <t>R&amp;C - INDUSTRIAL</t>
  </si>
  <si>
    <t>Exploring Alt</t>
  </si>
  <si>
    <t>Simple statistical projections based on actuals from 1968 to 2020est</t>
  </si>
  <si>
    <t>% Confidence</t>
  </si>
  <si>
    <t xml:space="preserve">IEA </t>
  </si>
  <si>
    <t>STEPS</t>
  </si>
  <si>
    <t>IEA STEPS</t>
  </si>
  <si>
    <t>APS</t>
  </si>
  <si>
    <t>IEA APS</t>
  </si>
  <si>
    <t>NZE</t>
  </si>
  <si>
    <t>IEA NZE</t>
  </si>
  <si>
    <t>Fav 1.5</t>
  </si>
  <si>
    <t>BAU</t>
  </si>
  <si>
    <t>Unfav1.5</t>
  </si>
  <si>
    <t>Net Zero</t>
  </si>
  <si>
    <t>Slow Change</t>
  </si>
  <si>
    <t>Strong electrification</t>
  </si>
  <si>
    <t>H2 Superpower</t>
  </si>
  <si>
    <t>Steady progress</t>
  </si>
  <si>
    <t>South</t>
  </si>
  <si>
    <t xml:space="preserve">Slow Change </t>
  </si>
  <si>
    <t xml:space="preserve">Step Change </t>
  </si>
  <si>
    <t>Low Gas Price</t>
  </si>
  <si>
    <t>Strong Electrification</t>
  </si>
  <si>
    <t>Declining Oil &amp; LNG Prices</t>
  </si>
  <si>
    <t>Increasing Oil &amp; LNG Prices</t>
  </si>
  <si>
    <t>Chart</t>
  </si>
  <si>
    <t xml:space="preserve">Central </t>
  </si>
  <si>
    <t xml:space="preserve">Gas Led </t>
  </si>
  <si>
    <t>Implied Wholesale</t>
  </si>
  <si>
    <t>Central Scenario</t>
  </si>
  <si>
    <t>ACCC</t>
  </si>
  <si>
    <t>Total</t>
  </si>
  <si>
    <t>Initial Contracts</t>
  </si>
  <si>
    <t>All except</t>
  </si>
  <si>
    <t>Demand</t>
  </si>
  <si>
    <t>Step Ch</t>
  </si>
  <si>
    <t>Strong Elec</t>
  </si>
  <si>
    <t>2023 Hydrogen</t>
  </si>
  <si>
    <t>Low Gas</t>
  </si>
  <si>
    <t>H2</t>
  </si>
  <si>
    <t>Not used yet</t>
  </si>
  <si>
    <t>Not Used</t>
  </si>
  <si>
    <t>% Initial Contracts</t>
  </si>
  <si>
    <t>% Oil Indexed</t>
  </si>
  <si>
    <t>Exceptions</t>
  </si>
  <si>
    <t>GPG Transmission Adjustment</t>
  </si>
  <si>
    <t>State</t>
  </si>
  <si>
    <t>PS</t>
  </si>
  <si>
    <t>Locational Adjustment</t>
  </si>
  <si>
    <t>Smithfield Energy Facility</t>
  </si>
  <si>
    <t>Laverton North</t>
  </si>
  <si>
    <t>Osborne</t>
  </si>
  <si>
    <t>Torrens Island A</t>
  </si>
  <si>
    <t>Tamar Valley Peaking</t>
  </si>
  <si>
    <t>Dry Creek GT</t>
  </si>
  <si>
    <t>Hallett GT</t>
  </si>
  <si>
    <t>Mintaro GT</t>
  </si>
  <si>
    <t>Barcaldine Power Station</t>
  </si>
  <si>
    <t>Braemar 2 Power Station</t>
  </si>
  <si>
    <t>Condamine A</t>
  </si>
  <si>
    <t>Oakey Power Station</t>
  </si>
  <si>
    <t>Swanbank E GT</t>
  </si>
  <si>
    <t>Townsville Power Station</t>
  </si>
  <si>
    <t>Load Factor</t>
  </si>
  <si>
    <t>Total Load</t>
  </si>
  <si>
    <t>R&amp;C Index</t>
  </si>
  <si>
    <t>GPG Index</t>
  </si>
  <si>
    <t>Annual</t>
  </si>
  <si>
    <t>Pipeline</t>
  </si>
  <si>
    <t>Own</t>
  </si>
  <si>
    <t>Increase</t>
  </si>
  <si>
    <t>Peak</t>
  </si>
  <si>
    <t>Storage</t>
  </si>
  <si>
    <t>Base Capacity</t>
  </si>
  <si>
    <t>Incremental</t>
  </si>
  <si>
    <t>UGS</t>
  </si>
  <si>
    <t>Volume Required PJ</t>
  </si>
  <si>
    <t>Total Cost $m</t>
  </si>
  <si>
    <t>Unit Cost</t>
  </si>
  <si>
    <t>ACCC July 2022, p88</t>
  </si>
  <si>
    <t>Min</t>
  </si>
  <si>
    <t>Max</t>
  </si>
  <si>
    <t>UGS Cost</t>
  </si>
  <si>
    <t>Capacity</t>
  </si>
  <si>
    <t>GJ/day</t>
  </si>
  <si>
    <t>Volume</t>
  </si>
  <si>
    <t>Summary</t>
  </si>
  <si>
    <t>Vic</t>
  </si>
  <si>
    <t>For Scenario Sheets</t>
  </si>
  <si>
    <t>From July 2020</t>
  </si>
  <si>
    <t>Fixed</t>
  </si>
  <si>
    <t>Oil</t>
  </si>
  <si>
    <t>All</t>
  </si>
  <si>
    <t>Qld</t>
  </si>
  <si>
    <t>Sth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</si>
</sst>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$&quot;#,##0;[Red]\-&quot;$&quot;#,##0"/>
    <numFmt numFmtId="165" formatCode="&quot;$&quot;#,##0.00"/>
    <numFmt numFmtId="166" formatCode="0.000"/>
    <numFmt numFmtId="167" formatCode="&quot;$&quot;#,##0"/>
    <numFmt numFmtId="168" formatCode="0.0%"/>
    <numFmt numFmtId="169" formatCode="0.0"/>
    <numFmt numFmtId="170" formatCode="&quot;$&quot;#,##0.0"/>
    <numFmt numFmtId="171" formatCode="&quot;$&quot;#,##0.000"/>
    <numFmt numFmtId="172" formatCode="&quot;$&quot;#,##0.0000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7C8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2" fillId="2" borderId="1">
      <alignment vertical="center"/>
    </xf>
    <xf numFmtId="0" fontId="4" fillId="3" borderId="0"/>
    <xf numFmtId="9" fontId="8" fillId="0" borderId="0" applyFont="0" applyFill="0" applyBorder="0" applyAlignment="0" applyProtection="0"/>
  </cellStyleXfs>
  <cellXfs count="61">
    <xf numFmtId="0" fontId="0" fillId="0" borderId="0" xfId="0"/>
    <xf numFmtId="0" fontId="3" fillId="0" borderId="0" xfId="0" applyFont="1"/>
    <xf numFmtId="0" fontId="5" fillId="0" borderId="0" xfId="0" applyFont="1"/>
    <xf numFmtId="0" fontId="1" fillId="0" borderId="0" xfId="0" applyFon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9" fontId="0" fillId="0" borderId="0" xfId="0" applyNumberFormat="1"/>
    <xf numFmtId="165" fontId="6" fillId="0" borderId="0" xfId="0" applyNumberFormat="1" applyFont="1"/>
    <xf numFmtId="164" fontId="0" fillId="0" borderId="0" xfId="0" applyNumberFormat="1"/>
    <xf numFmtId="9" fontId="7" fillId="0" borderId="0" xfId="0" applyNumberFormat="1" applyFont="1"/>
    <xf numFmtId="168" fontId="0" fillId="0" borderId="0" xfId="3" applyNumberFormat="1" applyFont="1"/>
    <xf numFmtId="169" fontId="0" fillId="0" borderId="0" xfId="0" applyNumberFormat="1"/>
    <xf numFmtId="1" fontId="0" fillId="0" borderId="0" xfId="0" applyNumberFormat="1"/>
    <xf numFmtId="170" fontId="0" fillId="0" borderId="0" xfId="0" applyNumberFormat="1"/>
    <xf numFmtId="2" fontId="0" fillId="0" borderId="0" xfId="0" applyNumberFormat="1"/>
    <xf numFmtId="0" fontId="0" fillId="4" borderId="0" xfId="0" applyFill="1"/>
    <xf numFmtId="165" fontId="0" fillId="4" borderId="0" xfId="0" applyNumberFormat="1" applyFill="1"/>
    <xf numFmtId="0" fontId="0" fillId="5" borderId="0" xfId="0" applyFill="1"/>
    <xf numFmtId="0" fontId="5" fillId="5" borderId="0" xfId="0" applyFont="1" applyFill="1"/>
    <xf numFmtId="0" fontId="1" fillId="5" borderId="0" xfId="0" applyFont="1" applyFill="1"/>
    <xf numFmtId="0" fontId="3" fillId="5" borderId="0" xfId="0" applyFont="1" applyFill="1"/>
    <xf numFmtId="165" fontId="0" fillId="5" borderId="0" xfId="0" applyNumberFormat="1" applyFill="1"/>
    <xf numFmtId="0" fontId="0" fillId="6" borderId="0" xfId="0" applyFill="1"/>
    <xf numFmtId="0" fontId="5" fillId="6" borderId="0" xfId="0" applyFont="1" applyFill="1"/>
    <xf numFmtId="165" fontId="0" fillId="6" borderId="0" xfId="0" applyNumberFormat="1" applyFill="1"/>
    <xf numFmtId="0" fontId="3" fillId="6" borderId="0" xfId="0" applyFont="1" applyFill="1"/>
    <xf numFmtId="0" fontId="0" fillId="7" borderId="0" xfId="0" applyFill="1"/>
    <xf numFmtId="0" fontId="3" fillId="7" borderId="0" xfId="0" applyFont="1" applyFill="1"/>
    <xf numFmtId="0" fontId="5" fillId="7" borderId="0" xfId="0" applyFont="1" applyFill="1"/>
    <xf numFmtId="1" fontId="0" fillId="7" borderId="0" xfId="0" applyNumberFormat="1" applyFill="1"/>
    <xf numFmtId="165" fontId="0" fillId="7" borderId="0" xfId="0" applyNumberFormat="1" applyFill="1"/>
    <xf numFmtId="0" fontId="0" fillId="8" borderId="0" xfId="0" applyFill="1"/>
    <xf numFmtId="0" fontId="1" fillId="8" borderId="0" xfId="0" applyFont="1" applyFill="1"/>
    <xf numFmtId="0" fontId="3" fillId="8" borderId="0" xfId="0" applyFont="1" applyFill="1"/>
    <xf numFmtId="165" fontId="0" fillId="8" borderId="0" xfId="0" applyNumberFormat="1" applyFill="1"/>
    <xf numFmtId="0" fontId="0" fillId="9" borderId="0" xfId="0" applyFill="1"/>
    <xf numFmtId="0" fontId="5" fillId="9" borderId="0" xfId="0" applyFont="1" applyFill="1"/>
    <xf numFmtId="0" fontId="1" fillId="9" borderId="0" xfId="0" applyFont="1" applyFill="1"/>
    <xf numFmtId="0" fontId="3" fillId="9" borderId="0" xfId="0" applyFont="1" applyFill="1"/>
    <xf numFmtId="165" fontId="0" fillId="9" borderId="0" xfId="0" applyNumberFormat="1" applyFill="1"/>
    <xf numFmtId="0" fontId="0" fillId="10" borderId="0" xfId="0" applyFill="1"/>
    <xf numFmtId="0" fontId="3" fillId="10" borderId="0" xfId="0" applyFont="1" applyFill="1"/>
    <xf numFmtId="0" fontId="5" fillId="10" borderId="0" xfId="0" applyFont="1" applyFill="1"/>
    <xf numFmtId="1" fontId="0" fillId="10" borderId="0" xfId="0" applyNumberFormat="1" applyFill="1"/>
    <xf numFmtId="165" fontId="0" fillId="10" borderId="0" xfId="0" applyNumberFormat="1" applyFill="1"/>
    <xf numFmtId="1" fontId="0" fillId="8" borderId="0" xfId="0" applyNumberFormat="1" applyFill="1"/>
    <xf numFmtId="0" fontId="0" fillId="11" borderId="0" xfId="0" applyFill="1"/>
    <xf numFmtId="0" fontId="5" fillId="11" borderId="0" xfId="0" applyFont="1" applyFill="1"/>
    <xf numFmtId="1" fontId="0" fillId="11" borderId="0" xfId="0" applyNumberFormat="1" applyFill="1"/>
    <xf numFmtId="0" fontId="3" fillId="11" borderId="0" xfId="0" applyFont="1" applyFill="1"/>
    <xf numFmtId="165" fontId="0" fillId="11" borderId="0" xfId="0" applyNumberFormat="1" applyFill="1"/>
    <xf numFmtId="0" fontId="9" fillId="11" borderId="0" xfId="0" applyFont="1" applyFill="1"/>
    <xf numFmtId="0" fontId="6" fillId="0" borderId="0" xfId="0" applyFont="1"/>
    <xf numFmtId="9" fontId="6" fillId="0" borderId="0" xfId="3" applyFont="1"/>
    <xf numFmtId="171" fontId="0" fillId="0" borderId="0" xfId="0" applyNumberFormat="1"/>
    <xf numFmtId="9" fontId="0" fillId="4" borderId="0" xfId="0" applyNumberFormat="1" applyFill="1"/>
    <xf numFmtId="9" fontId="0" fillId="0" borderId="0" xfId="3" applyFont="1"/>
    <xf numFmtId="9" fontId="6" fillId="0" borderId="0" xfId="0" applyNumberFormat="1" applyFont="1"/>
    <xf numFmtId="0" fontId="7" fillId="0" borderId="0" xfId="0" applyFont="1"/>
    <xf numFmtId="172" fontId="0" fillId="0" borderId="0" xfId="0" applyNumberFormat="1"/>
  </cellXfs>
  <cellStyles count="4">
    <cellStyle name="Column Heading" xfId="1" xr:uid="{8E645B6A-8630-4C2C-8541-789E38C012B5}"/>
    <cellStyle name="Data Sub Heading" xfId="2" xr:uid="{9D5FAD77-A711-42C7-BF21-9CF4A2BAA51A}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FF7C8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Melbourne Industrial Weighted </a:t>
            </a:r>
            <a:r>
              <a:rPr lang="en-AU" baseline="0"/>
              <a:t>Oil Indexed</a:t>
            </a:r>
            <a:endParaRPr lang="en-AU"/>
          </a:p>
        </c:rich>
      </c:tx>
      <c:layout>
        <c:manualLayout>
          <c:xMode val="edge"/>
          <c:yMode val="edge"/>
          <c:x val="0.2950767252224313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'SCENARIO COMPARISON'!$B$49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COMPARISON'!$C$49:$AH$49</c15:sqref>
                  </c15:fullRef>
                </c:ext>
              </c:extLst>
              <c:f>'SCENARIO COMPARISON'!$D$49:$AH$49</c:f>
              <c:numCache>
                <c:formatCode>"$"#,##0.00</c:formatCode>
                <c:ptCount val="31"/>
                <c:pt idx="0">
                  <c:v>6.2981444650381881</c:v>
                </c:pt>
                <c:pt idx="1">
                  <c:v>9.1370777122331788</c:v>
                </c:pt>
                <c:pt idx="2">
                  <c:v>14.280974523315766</c:v>
                </c:pt>
                <c:pt idx="3">
                  <c:v>16.911870114533922</c:v>
                </c:pt>
                <c:pt idx="4">
                  <c:v>16.51449378029065</c:v>
                </c:pt>
                <c:pt idx="5">
                  <c:v>14.834278284631493</c:v>
                </c:pt>
                <c:pt idx="6">
                  <c:v>12.582930763889305</c:v>
                </c:pt>
                <c:pt idx="7">
                  <c:v>10.086970975481529</c:v>
                </c:pt>
                <c:pt idx="8">
                  <c:v>9.9657522305436004</c:v>
                </c:pt>
                <c:pt idx="9">
                  <c:v>10.832193776805948</c:v>
                </c:pt>
                <c:pt idx="10">
                  <c:v>11.248884980947937</c:v>
                </c:pt>
                <c:pt idx="11">
                  <c:v>11.60559255168557</c:v>
                </c:pt>
                <c:pt idx="12">
                  <c:v>11.704710065841612</c:v>
                </c:pt>
                <c:pt idx="13">
                  <c:v>11.458095505691597</c:v>
                </c:pt>
                <c:pt idx="14">
                  <c:v>11.003017032048888</c:v>
                </c:pt>
                <c:pt idx="15">
                  <c:v>10.877304861400681</c:v>
                </c:pt>
                <c:pt idx="16">
                  <c:v>11.116816162628524</c:v>
                </c:pt>
                <c:pt idx="17">
                  <c:v>11.285227088544435</c:v>
                </c:pt>
                <c:pt idx="18">
                  <c:v>11.382035932604204</c:v>
                </c:pt>
                <c:pt idx="19">
                  <c:v>11.40366568522807</c:v>
                </c:pt>
                <c:pt idx="20">
                  <c:v>11.421890422032238</c:v>
                </c:pt>
                <c:pt idx="21">
                  <c:v>11.510040213776929</c:v>
                </c:pt>
                <c:pt idx="22">
                  <c:v>11.676175888660772</c:v>
                </c:pt>
                <c:pt idx="23">
                  <c:v>11.808590428638015</c:v>
                </c:pt>
                <c:pt idx="24">
                  <c:v>11.803715832966857</c:v>
                </c:pt>
                <c:pt idx="25">
                  <c:v>11.77749977381767</c:v>
                </c:pt>
                <c:pt idx="26">
                  <c:v>11.869397341104651</c:v>
                </c:pt>
                <c:pt idx="27">
                  <c:v>11.986950029222058</c:v>
                </c:pt>
                <c:pt idx="28">
                  <c:v>12.048004606022909</c:v>
                </c:pt>
                <c:pt idx="29">
                  <c:v>12.093037107227104</c:v>
                </c:pt>
                <c:pt idx="30">
                  <c:v>12.112049031583231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6-44A8-86D0-0C12CA8331D4}"/>
            </c:ext>
          </c:extLst>
        </c:ser>
        <c:ser>
          <c:idx val="0"/>
          <c:order val="1"/>
          <c:tx>
            <c:strRef>
              <c:f>'SCENARIO COMPARISON'!$B$45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COMPARISON'!$C$45:$AH$45</c15:sqref>
                  </c15:fullRef>
                </c:ext>
              </c:extLst>
              <c:f>'SCENARIO COMPARISON'!$D$45:$AH$45</c:f>
              <c:numCache>
                <c:formatCode>"$"#,##0.00</c:formatCode>
                <c:ptCount val="31"/>
                <c:pt idx="0">
                  <c:v>8.3522177697803883</c:v>
                </c:pt>
                <c:pt idx="1">
                  <c:v>9.540049315620843</c:v>
                </c:pt>
                <c:pt idx="2">
                  <c:v>9.8869003487320199</c:v>
                </c:pt>
                <c:pt idx="3">
                  <c:v>10.238626825771957</c:v>
                </c:pt>
                <c:pt idx="4">
                  <c:v>10.610922784287148</c:v>
                </c:pt>
                <c:pt idx="5">
                  <c:v>10.820583560301591</c:v>
                </c:pt>
                <c:pt idx="6">
                  <c:v>10.84497714295127</c:v>
                </c:pt>
                <c:pt idx="7">
                  <c:v>10.934147093367347</c:v>
                </c:pt>
                <c:pt idx="8">
                  <c:v>11.065688680805415</c:v>
                </c:pt>
                <c:pt idx="9">
                  <c:v>11.238559023787579</c:v>
                </c:pt>
                <c:pt idx="10">
                  <c:v>11.469945114926883</c:v>
                </c:pt>
                <c:pt idx="11">
                  <c:v>11.677845335339578</c:v>
                </c:pt>
                <c:pt idx="12">
                  <c:v>11.864760319678314</c:v>
                </c:pt>
                <c:pt idx="13">
                  <c:v>12.009464224715719</c:v>
                </c:pt>
                <c:pt idx="14">
                  <c:v>12.102863673608622</c:v>
                </c:pt>
                <c:pt idx="15">
                  <c:v>12.262410994530834</c:v>
                </c:pt>
                <c:pt idx="16">
                  <c:v>12.361684600318494</c:v>
                </c:pt>
                <c:pt idx="17">
                  <c:v>12.429907827915528</c:v>
                </c:pt>
                <c:pt idx="18">
                  <c:v>12.475060079260125</c:v>
                </c:pt>
                <c:pt idx="19">
                  <c:v>12.504247024147656</c:v>
                </c:pt>
                <c:pt idx="20">
                  <c:v>12.521115190023915</c:v>
                </c:pt>
                <c:pt idx="21">
                  <c:v>12.537983355900174</c:v>
                </c:pt>
                <c:pt idx="22">
                  <c:v>12.554851521776433</c:v>
                </c:pt>
                <c:pt idx="23">
                  <c:v>12.57171968765269</c:v>
                </c:pt>
                <c:pt idx="24">
                  <c:v>12.588587853528949</c:v>
                </c:pt>
                <c:pt idx="25">
                  <c:v>12.605456019405208</c:v>
                </c:pt>
                <c:pt idx="26">
                  <c:v>12.622324185281469</c:v>
                </c:pt>
                <c:pt idx="27">
                  <c:v>12.639192351157726</c:v>
                </c:pt>
                <c:pt idx="28">
                  <c:v>12.656060517033984</c:v>
                </c:pt>
                <c:pt idx="29">
                  <c:v>12.672928682910245</c:v>
                </c:pt>
                <c:pt idx="30">
                  <c:v>12.689796848786502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F-403F-B9F4-32138FF637F1}"/>
            </c:ext>
          </c:extLst>
        </c:ser>
        <c:ser>
          <c:idx val="1"/>
          <c:order val="2"/>
          <c:tx>
            <c:strRef>
              <c:f>'SCENARIO COMPARISON'!$B$46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COMPARISON'!$C$46:$AH$46</c15:sqref>
                  </c15:fullRef>
                </c:ext>
              </c:extLst>
              <c:f>'SCENARIO COMPARISON'!$D$46:$AH$46</c:f>
              <c:numCache>
                <c:formatCode>"$"#,##0.00</c:formatCode>
                <c:ptCount val="31"/>
                <c:pt idx="0">
                  <c:v>6.411078621416828</c:v>
                </c:pt>
                <c:pt idx="1">
                  <c:v>9.206991395878644</c:v>
                </c:pt>
                <c:pt idx="2">
                  <c:v>14.34616149265838</c:v>
                </c:pt>
                <c:pt idx="3">
                  <c:v>16.910713794000927</c:v>
                </c:pt>
                <c:pt idx="4">
                  <c:v>18.837570248127264</c:v>
                </c:pt>
                <c:pt idx="5">
                  <c:v>18.544420830256509</c:v>
                </c:pt>
                <c:pt idx="6">
                  <c:v>15.890165272667574</c:v>
                </c:pt>
                <c:pt idx="7">
                  <c:v>13.7333333038075</c:v>
                </c:pt>
                <c:pt idx="8">
                  <c:v>13.110617474256198</c:v>
                </c:pt>
                <c:pt idx="9">
                  <c:v>13.468463002542746</c:v>
                </c:pt>
                <c:pt idx="10">
                  <c:v>13.731247322315395</c:v>
                </c:pt>
                <c:pt idx="11">
                  <c:v>13.92767463880719</c:v>
                </c:pt>
                <c:pt idx="12">
                  <c:v>14.080743968812419</c:v>
                </c:pt>
                <c:pt idx="13">
                  <c:v>14.142311762119826</c:v>
                </c:pt>
                <c:pt idx="14">
                  <c:v>14.157445664765385</c:v>
                </c:pt>
                <c:pt idx="15">
                  <c:v>14.227077785025664</c:v>
                </c:pt>
                <c:pt idx="16">
                  <c:v>14.329980608361486</c:v>
                </c:pt>
                <c:pt idx="17">
                  <c:v>14.514110315893006</c:v>
                </c:pt>
                <c:pt idx="18">
                  <c:v>14.741075552931095</c:v>
                </c:pt>
                <c:pt idx="19">
                  <c:v>14.659935193540823</c:v>
                </c:pt>
                <c:pt idx="20">
                  <c:v>14.367963121217812</c:v>
                </c:pt>
                <c:pt idx="21">
                  <c:v>14.349840162731605</c:v>
                </c:pt>
                <c:pt idx="22">
                  <c:v>14.654857434071824</c:v>
                </c:pt>
                <c:pt idx="23">
                  <c:v>15.095810886754183</c:v>
                </c:pt>
                <c:pt idx="24">
                  <c:v>15.183928609507452</c:v>
                </c:pt>
                <c:pt idx="25">
                  <c:v>14.810565160067855</c:v>
                </c:pt>
                <c:pt idx="26">
                  <c:v>14.514618255669008</c:v>
                </c:pt>
                <c:pt idx="27">
                  <c:v>14.38673838042026</c:v>
                </c:pt>
                <c:pt idx="28">
                  <c:v>14.307551446697266</c:v>
                </c:pt>
                <c:pt idx="29">
                  <c:v>14.353484539693852</c:v>
                </c:pt>
                <c:pt idx="30">
                  <c:v>14.431283948142397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F-403F-B9F4-32138FF637F1}"/>
            </c:ext>
          </c:extLst>
        </c:ser>
        <c:ser>
          <c:idx val="2"/>
          <c:order val="3"/>
          <c:tx>
            <c:strRef>
              <c:f>'SCENARIO COMPARISON'!$B$47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COMPARISON'!$C$47:$AH$47</c15:sqref>
                  </c15:fullRef>
                </c:ext>
              </c:extLst>
              <c:f>'SCENARIO COMPARISON'!$D$47:$AH$47</c:f>
              <c:numCache>
                <c:formatCode>"$"#,##0.00</c:formatCode>
                <c:ptCount val="31"/>
                <c:pt idx="0">
                  <c:v>6.4319205303097551</c:v>
                </c:pt>
                <c:pt idx="1">
                  <c:v>9.0875000602750884</c:v>
                </c:pt>
                <c:pt idx="2">
                  <c:v>11.222526192849912</c:v>
                </c:pt>
                <c:pt idx="3">
                  <c:v>10.915411286693184</c:v>
                </c:pt>
                <c:pt idx="4">
                  <c:v>9.9766204501253632</c:v>
                </c:pt>
                <c:pt idx="5">
                  <c:v>9.2134085679488926</c:v>
                </c:pt>
                <c:pt idx="6">
                  <c:v>9.4450329040974363</c:v>
                </c:pt>
                <c:pt idx="7">
                  <c:v>9.5955440472772437</c:v>
                </c:pt>
                <c:pt idx="8">
                  <c:v>10.765585943961167</c:v>
                </c:pt>
                <c:pt idx="9">
                  <c:v>11.218655295174919</c:v>
                </c:pt>
                <c:pt idx="10">
                  <c:v>11.265350327642064</c:v>
                </c:pt>
                <c:pt idx="11">
                  <c:v>11.312203624390506</c:v>
                </c:pt>
                <c:pt idx="12">
                  <c:v>11.358851963389277</c:v>
                </c:pt>
                <c:pt idx="13">
                  <c:v>11.437129445932152</c:v>
                </c:pt>
                <c:pt idx="14">
                  <c:v>11.418197546110088</c:v>
                </c:pt>
                <c:pt idx="15">
                  <c:v>11.27204958550848</c:v>
                </c:pt>
                <c:pt idx="16">
                  <c:v>11.268223261762989</c:v>
                </c:pt>
                <c:pt idx="17">
                  <c:v>11.376277331986339</c:v>
                </c:pt>
                <c:pt idx="18">
                  <c:v>11.53042864857699</c:v>
                </c:pt>
                <c:pt idx="19">
                  <c:v>11.614192782613703</c:v>
                </c:pt>
                <c:pt idx="20">
                  <c:v>11.602253961792744</c:v>
                </c:pt>
                <c:pt idx="21">
                  <c:v>11.622167015247335</c:v>
                </c:pt>
                <c:pt idx="22">
                  <c:v>11.730977387777713</c:v>
                </c:pt>
                <c:pt idx="23">
                  <c:v>11.893122358832825</c:v>
                </c:pt>
                <c:pt idx="24">
                  <c:v>12.063747884385897</c:v>
                </c:pt>
                <c:pt idx="25">
                  <c:v>12.176077594391028</c:v>
                </c:pt>
                <c:pt idx="26">
                  <c:v>12.237800420417194</c:v>
                </c:pt>
                <c:pt idx="27">
                  <c:v>12.283669650261189</c:v>
                </c:pt>
                <c:pt idx="28">
                  <c:v>12.341575827891655</c:v>
                </c:pt>
                <c:pt idx="29">
                  <c:v>12.402776214386696</c:v>
                </c:pt>
                <c:pt idx="30">
                  <c:v>12.574732184412285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F-403F-B9F4-32138FF637F1}"/>
            </c:ext>
          </c:extLst>
        </c:ser>
        <c:ser>
          <c:idx val="3"/>
          <c:order val="4"/>
          <c:tx>
            <c:strRef>
              <c:f>'SCENARIO COMPARISON'!$B$48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COMPARISON'!$C$48:$AH$48</c15:sqref>
                  </c15:fullRef>
                </c:ext>
              </c:extLst>
              <c:f>'SCENARIO COMPARISON'!$D$48:$AH$48</c:f>
              <c:numCache>
                <c:formatCode>"$"#,##0.00</c:formatCode>
                <c:ptCount val="31"/>
                <c:pt idx="0">
                  <c:v>6.2924423851318361</c:v>
                </c:pt>
                <c:pt idx="1">
                  <c:v>9.1531517654620682</c:v>
                </c:pt>
                <c:pt idx="2">
                  <c:v>14.356100510992706</c:v>
                </c:pt>
                <c:pt idx="3">
                  <c:v>16.967588245008905</c:v>
                </c:pt>
                <c:pt idx="4">
                  <c:v>16.316602641613052</c:v>
                </c:pt>
                <c:pt idx="5">
                  <c:v>14.484302879202311</c:v>
                </c:pt>
                <c:pt idx="6">
                  <c:v>12.22873752972899</c:v>
                </c:pt>
                <c:pt idx="7">
                  <c:v>9.7343753654926033</c:v>
                </c:pt>
                <c:pt idx="8">
                  <c:v>9.6498454198861126</c:v>
                </c:pt>
                <c:pt idx="9">
                  <c:v>10.505312548449481</c:v>
                </c:pt>
                <c:pt idx="10">
                  <c:v>10.882770182441879</c:v>
                </c:pt>
                <c:pt idx="11">
                  <c:v>11.164367418742877</c:v>
                </c:pt>
                <c:pt idx="12">
                  <c:v>11.251352947289828</c:v>
                </c:pt>
                <c:pt idx="13">
                  <c:v>11.141626707129848</c:v>
                </c:pt>
                <c:pt idx="14">
                  <c:v>10.862679450543618</c:v>
                </c:pt>
                <c:pt idx="15">
                  <c:v>10.772755538705066</c:v>
                </c:pt>
                <c:pt idx="16">
                  <c:v>10.960043272125088</c:v>
                </c:pt>
                <c:pt idx="17">
                  <c:v>11.037042100950533</c:v>
                </c:pt>
                <c:pt idx="18">
                  <c:v>11.030503069150637</c:v>
                </c:pt>
                <c:pt idx="19">
                  <c:v>10.959923851803282</c:v>
                </c:pt>
                <c:pt idx="20">
                  <c:v>10.950097704841278</c:v>
                </c:pt>
                <c:pt idx="21">
                  <c:v>11.072851264369206</c:v>
                </c:pt>
                <c:pt idx="22">
                  <c:v>11.205434902518039</c:v>
                </c:pt>
                <c:pt idx="23">
                  <c:v>11.295182056372186</c:v>
                </c:pt>
                <c:pt idx="24">
                  <c:v>11.376702615842884</c:v>
                </c:pt>
                <c:pt idx="25">
                  <c:v>11.463548422114103</c:v>
                </c:pt>
                <c:pt idx="26">
                  <c:v>11.53697490048661</c:v>
                </c:pt>
                <c:pt idx="27">
                  <c:v>11.595453552647953</c:v>
                </c:pt>
                <c:pt idx="28">
                  <c:v>11.658047165736997</c:v>
                </c:pt>
                <c:pt idx="29">
                  <c:v>11.712984245311249</c:v>
                </c:pt>
                <c:pt idx="30">
                  <c:v>11.733512927745458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F-403F-B9F4-32138FF637F1}"/>
            </c:ext>
          </c:extLst>
        </c:ser>
        <c:ser>
          <c:idx val="5"/>
          <c:order val="5"/>
          <c:tx>
            <c:strRef>
              <c:f>'SCENARIO COMPARISON'!$B$50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COMPARISON'!$C$50:$AH$50</c15:sqref>
                  </c15:fullRef>
                </c:ext>
              </c:extLst>
              <c:f>'SCENARIO COMPARISON'!$D$50:$AH$50</c:f>
              <c:numCache>
                <c:formatCode>"$"#,##0.00</c:formatCode>
                <c:ptCount val="31"/>
                <c:pt idx="0">
                  <c:v>6.2181393777528804</c:v>
                </c:pt>
                <c:pt idx="1">
                  <c:v>9.0931031631948844</c:v>
                </c:pt>
                <c:pt idx="2">
                  <c:v>14.366860808832147</c:v>
                </c:pt>
                <c:pt idx="3">
                  <c:v>17.145560858908993</c:v>
                </c:pt>
                <c:pt idx="4">
                  <c:v>17.283640856600975</c:v>
                </c:pt>
                <c:pt idx="5">
                  <c:v>15.566357173668351</c:v>
                </c:pt>
                <c:pt idx="6">
                  <c:v>12.581841234227783</c:v>
                </c:pt>
                <c:pt idx="7">
                  <c:v>10.139563747025862</c:v>
                </c:pt>
                <c:pt idx="8">
                  <c:v>9.5520218732036763</c:v>
                </c:pt>
                <c:pt idx="9">
                  <c:v>9.8874225801809548</c:v>
                </c:pt>
                <c:pt idx="10">
                  <c:v>10.102131023206633</c:v>
                </c:pt>
                <c:pt idx="11">
                  <c:v>10.204903388999671</c:v>
                </c:pt>
                <c:pt idx="12">
                  <c:v>10.197693994211901</c:v>
                </c:pt>
                <c:pt idx="13">
                  <c:v>10.158263911734142</c:v>
                </c:pt>
                <c:pt idx="14">
                  <c:v>10.179094970634873</c:v>
                </c:pt>
                <c:pt idx="15">
                  <c:v>10.248834696474258</c:v>
                </c:pt>
                <c:pt idx="16">
                  <c:v>10.344875074148028</c:v>
                </c:pt>
                <c:pt idx="17">
                  <c:v>10.467882385423048</c:v>
                </c:pt>
                <c:pt idx="18">
                  <c:v>10.540645802443139</c:v>
                </c:pt>
                <c:pt idx="19">
                  <c:v>10.442381451341495</c:v>
                </c:pt>
                <c:pt idx="20">
                  <c:v>10.247775472410964</c:v>
                </c:pt>
                <c:pt idx="21">
                  <c:v>10.202078525906879</c:v>
                </c:pt>
                <c:pt idx="22">
                  <c:v>10.309412736458057</c:v>
                </c:pt>
                <c:pt idx="23">
                  <c:v>10.474189221259582</c:v>
                </c:pt>
                <c:pt idx="24">
                  <c:v>10.568687237051499</c:v>
                </c:pt>
                <c:pt idx="25">
                  <c:v>10.640593233469064</c:v>
                </c:pt>
                <c:pt idx="26">
                  <c:v>10.78298074939879</c:v>
                </c:pt>
                <c:pt idx="27">
                  <c:v>10.870979377702655</c:v>
                </c:pt>
                <c:pt idx="28">
                  <c:v>10.952987491522212</c:v>
                </c:pt>
                <c:pt idx="29">
                  <c:v>11.103139148443109</c:v>
                </c:pt>
                <c:pt idx="30">
                  <c:v>11.234010975799595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6-44A8-86D0-0C12CA833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$A2021/GJ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ln>
                  <a:solidFill>
                    <a:sysClr val="windowText" lastClr="000000"/>
                  </a:solidFill>
                </a:ln>
              </a:rPr>
              <a:t>Mortlake</a:t>
            </a:r>
            <a:r>
              <a:rPr lang="en-AU" baseline="0">
                <a:ln>
                  <a:solidFill>
                    <a:sysClr val="windowText" lastClr="000000"/>
                  </a:solidFill>
                </a:ln>
              </a:rPr>
              <a:t> Weighted Oil Indexed</a:t>
            </a:r>
          </a:p>
          <a:p>
            <a:pPr>
              <a:defRPr>
                <a:ln>
                  <a:solidFill>
                    <a:sysClr val="windowText" lastClr="000000"/>
                  </a:solidFill>
                </a:ln>
              </a:defRPr>
            </a:pPr>
            <a:endParaRPr lang="en-AU">
              <a:ln>
                <a:solidFill>
                  <a:sysClr val="windowText" lastClr="000000"/>
                </a:solidFill>
              </a:ln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16810969168272"/>
          <c:y val="0.17393939393939395"/>
          <c:w val="0.83491920875035852"/>
          <c:h val="0.51991057088013259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COMPARISON'!$B$82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COMPARISON'!$E$82:$AK$82</c:f>
              <c:numCache>
                <c:formatCode>"$"#,##0.00</c:formatCode>
                <c:ptCount val="33"/>
                <c:pt idx="0">
                  <c:v>9.9610668080806377</c:v>
                </c:pt>
                <c:pt idx="1">
                  <c:v>10.384524624511926</c:v>
                </c:pt>
                <c:pt idx="2">
                  <c:v>10.804337036184499</c:v>
                </c:pt>
                <c:pt idx="3">
                  <c:v>11.259604376192172</c:v>
                </c:pt>
                <c:pt idx="4">
                  <c:v>11.325731525403878</c:v>
                </c:pt>
                <c:pt idx="5">
                  <c:v>11.274745608476355</c:v>
                </c:pt>
                <c:pt idx="6">
                  <c:v>11.235208974395118</c:v>
                </c:pt>
                <c:pt idx="7">
                  <c:v>11.27154285853193</c:v>
                </c:pt>
                <c:pt idx="8">
                  <c:v>11.444774290621066</c:v>
                </c:pt>
                <c:pt idx="9">
                  <c:v>11.705911641875538</c:v>
                </c:pt>
                <c:pt idx="10">
                  <c:v>11.925022691772796</c:v>
                </c:pt>
                <c:pt idx="11">
                  <c:v>12.148603858350146</c:v>
                </c:pt>
                <c:pt idx="12">
                  <c:v>12.305256370526521</c:v>
                </c:pt>
                <c:pt idx="13">
                  <c:v>12.384441620522932</c:v>
                </c:pt>
                <c:pt idx="14">
                  <c:v>12.607385995236456</c:v>
                </c:pt>
                <c:pt idx="15">
                  <c:v>12.760008978681405</c:v>
                </c:pt>
                <c:pt idx="16">
                  <c:v>12.859438414551988</c:v>
                </c:pt>
                <c:pt idx="17">
                  <c:v>12.915415761136394</c:v>
                </c:pt>
                <c:pt idx="18">
                  <c:v>12.944897534849542</c:v>
                </c:pt>
                <c:pt idx="19">
                  <c:v>12.960200613170272</c:v>
                </c:pt>
                <c:pt idx="20">
                  <c:v>12.975503691490999</c:v>
                </c:pt>
                <c:pt idx="21">
                  <c:v>12.99080676981173</c:v>
                </c:pt>
                <c:pt idx="22">
                  <c:v>13.006109848132461</c:v>
                </c:pt>
                <c:pt idx="23">
                  <c:v>13.021412926453191</c:v>
                </c:pt>
                <c:pt idx="24">
                  <c:v>13.036716004773918</c:v>
                </c:pt>
                <c:pt idx="25">
                  <c:v>13.052019083094649</c:v>
                </c:pt>
                <c:pt idx="26">
                  <c:v>13.06732216141538</c:v>
                </c:pt>
                <c:pt idx="27">
                  <c:v>13.08262523973611</c:v>
                </c:pt>
                <c:pt idx="28">
                  <c:v>13.097928318056837</c:v>
                </c:pt>
                <c:pt idx="29">
                  <c:v>13.113231396377568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43-4E80-8AE7-59D6850C1491}"/>
            </c:ext>
          </c:extLst>
        </c:ser>
        <c:ser>
          <c:idx val="1"/>
          <c:order val="1"/>
          <c:tx>
            <c:strRef>
              <c:f>'SCENARIO COMPARISON'!$B$83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COMPARISON'!$E$83:$AK$83</c:f>
              <c:numCache>
                <c:formatCode>"$"#,##0.00</c:formatCode>
                <c:ptCount val="33"/>
                <c:pt idx="0">
                  <c:v>9.2446879159750388</c:v>
                </c:pt>
                <c:pt idx="1">
                  <c:v>14.369367457780498</c:v>
                </c:pt>
                <c:pt idx="2">
                  <c:v>16.915635355023266</c:v>
                </c:pt>
                <c:pt idx="3">
                  <c:v>18.852556399502902</c:v>
                </c:pt>
                <c:pt idx="4">
                  <c:v>18.603871036012002</c:v>
                </c:pt>
                <c:pt idx="5">
                  <c:v>15.98680872735244</c:v>
                </c:pt>
                <c:pt idx="6">
                  <c:v>14.006720094009872</c:v>
                </c:pt>
                <c:pt idx="7">
                  <c:v>13.765184421832153</c:v>
                </c:pt>
                <c:pt idx="8">
                  <c:v>14.33085959228454</c:v>
                </c:pt>
                <c:pt idx="9">
                  <c:v>14.586852127123905</c:v>
                </c:pt>
                <c:pt idx="10">
                  <c:v>14.820011212047639</c:v>
                </c:pt>
                <c:pt idx="11">
                  <c:v>15.041758976003127</c:v>
                </c:pt>
                <c:pt idx="12">
                  <c:v>15.11590283186726</c:v>
                </c:pt>
                <c:pt idx="13">
                  <c:v>15.142223222557831</c:v>
                </c:pt>
                <c:pt idx="14">
                  <c:v>15.348982991977607</c:v>
                </c:pt>
                <c:pt idx="15">
                  <c:v>15.639251736898288</c:v>
                </c:pt>
                <c:pt idx="16">
                  <c:v>15.984860748595917</c:v>
                </c:pt>
                <c:pt idx="17">
                  <c:v>16.374897965792677</c:v>
                </c:pt>
                <c:pt idx="18">
                  <c:v>16.432282750979546</c:v>
                </c:pt>
                <c:pt idx="19">
                  <c:v>16.243240253393807</c:v>
                </c:pt>
                <c:pt idx="20">
                  <c:v>16.274980721597938</c:v>
                </c:pt>
                <c:pt idx="21">
                  <c:v>16.61798393295209</c:v>
                </c:pt>
                <c:pt idx="22">
                  <c:v>17.183698709712719</c:v>
                </c:pt>
                <c:pt idx="23">
                  <c:v>17.434356942619772</c:v>
                </c:pt>
                <c:pt idx="24">
                  <c:v>17.147912688515337</c:v>
                </c:pt>
                <c:pt idx="25">
                  <c:v>16.887598848591644</c:v>
                </c:pt>
                <c:pt idx="26">
                  <c:v>16.78214999243459</c:v>
                </c:pt>
                <c:pt idx="27">
                  <c:v>16.745206276918505</c:v>
                </c:pt>
                <c:pt idx="28">
                  <c:v>16.866798174912461</c:v>
                </c:pt>
                <c:pt idx="29">
                  <c:v>16.972686042844678</c:v>
                </c:pt>
                <c:pt idx="30">
                  <c:v>16.986680812789821</c:v>
                </c:pt>
                <c:pt idx="31">
                  <c:v>17.057475624815009</c:v>
                </c:pt>
                <c:pt idx="32">
                  <c:v>17.136902435158031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43-4E80-8AE7-59D6850C1491}"/>
            </c:ext>
          </c:extLst>
        </c:ser>
        <c:ser>
          <c:idx val="2"/>
          <c:order val="2"/>
          <c:tx>
            <c:strRef>
              <c:f>'SCENARIO COMPARISON'!$B$84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COMPARISON'!$E$84:$AK$84</c:f>
              <c:numCache>
                <c:formatCode>"$"#,##0.00</c:formatCode>
                <c:ptCount val="33"/>
                <c:pt idx="0">
                  <c:v>9.0806534497762179</c:v>
                </c:pt>
                <c:pt idx="1">
                  <c:v>11.239237690822758</c:v>
                </c:pt>
                <c:pt idx="2">
                  <c:v>10.969202996972836</c:v>
                </c:pt>
                <c:pt idx="3">
                  <c:v>10.049508633008912</c:v>
                </c:pt>
                <c:pt idx="4">
                  <c:v>9.3440941237691071</c:v>
                </c:pt>
                <c:pt idx="5">
                  <c:v>9.6559408327146059</c:v>
                </c:pt>
                <c:pt idx="6">
                  <c:v>9.8594933457578691</c:v>
                </c:pt>
                <c:pt idx="7">
                  <c:v>11.077505282710145</c:v>
                </c:pt>
                <c:pt idx="8">
                  <c:v>11.559146548325909</c:v>
                </c:pt>
                <c:pt idx="9">
                  <c:v>11.620369454441761</c:v>
                </c:pt>
                <c:pt idx="10">
                  <c:v>11.674740286472751</c:v>
                </c:pt>
                <c:pt idx="11">
                  <c:v>11.717710480361607</c:v>
                </c:pt>
                <c:pt idx="12">
                  <c:v>11.836749846444615</c:v>
                </c:pt>
                <c:pt idx="13">
                  <c:v>11.984138325511221</c:v>
                </c:pt>
                <c:pt idx="14">
                  <c:v>12.053179767600046</c:v>
                </c:pt>
                <c:pt idx="15">
                  <c:v>12.191803913597589</c:v>
                </c:pt>
                <c:pt idx="16">
                  <c:v>12.443386199180875</c:v>
                </c:pt>
                <c:pt idx="17">
                  <c:v>12.753971550585693</c:v>
                </c:pt>
                <c:pt idx="18">
                  <c:v>12.893184898843632</c:v>
                </c:pt>
                <c:pt idx="19">
                  <c:v>12.81689949498174</c:v>
                </c:pt>
                <c:pt idx="20">
                  <c:v>12.903260534206655</c:v>
                </c:pt>
                <c:pt idx="21">
                  <c:v>13.288925722177439</c:v>
                </c:pt>
                <c:pt idx="22">
                  <c:v>13.606595580778858</c:v>
                </c:pt>
                <c:pt idx="23">
                  <c:v>13.780077438445669</c:v>
                </c:pt>
                <c:pt idx="24">
                  <c:v>13.938655655686798</c:v>
                </c:pt>
                <c:pt idx="25">
                  <c:v>14.068620194924566</c:v>
                </c:pt>
                <c:pt idx="26">
                  <c:v>14.151017987610032</c:v>
                </c:pt>
                <c:pt idx="27">
                  <c:v>14.235851351695228</c:v>
                </c:pt>
                <c:pt idx="28">
                  <c:v>14.310227757086274</c:v>
                </c:pt>
                <c:pt idx="29">
                  <c:v>14.470631324088554</c:v>
                </c:pt>
                <c:pt idx="30">
                  <c:v>14.571457342874577</c:v>
                </c:pt>
                <c:pt idx="31">
                  <c:v>14.690525656930909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43-4E80-8AE7-59D6850C1491}"/>
            </c:ext>
          </c:extLst>
        </c:ser>
        <c:ser>
          <c:idx val="3"/>
          <c:order val="3"/>
          <c:tx>
            <c:strRef>
              <c:f>'SCENARIO COMPARISON'!$B$85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COMPARISON'!$E$85:$AK$85</c:f>
              <c:numCache>
                <c:formatCode>"$"#,##0.00</c:formatCode>
                <c:ptCount val="33"/>
                <c:pt idx="0">
                  <c:v>9.1668303801143018</c:v>
                </c:pt>
                <c:pt idx="1">
                  <c:v>14.367064928225719</c:v>
                </c:pt>
                <c:pt idx="2">
                  <c:v>16.983053182821966</c:v>
                </c:pt>
                <c:pt idx="3">
                  <c:v>16.347150076604141</c:v>
                </c:pt>
                <c:pt idx="4">
                  <c:v>14.55060355851996</c:v>
                </c:pt>
                <c:pt idx="5">
                  <c:v>12.323733645127572</c:v>
                </c:pt>
                <c:pt idx="6">
                  <c:v>9.967388994901647</c:v>
                </c:pt>
                <c:pt idx="7">
                  <c:v>10.181272807833768</c:v>
                </c:pt>
                <c:pt idx="8">
                  <c:v>11.190077108361212</c:v>
                </c:pt>
                <c:pt idx="9">
                  <c:v>11.529127862827416</c:v>
                </c:pt>
                <c:pt idx="10">
                  <c:v>11.751570759588486</c:v>
                </c:pt>
                <c:pt idx="11">
                  <c:v>11.795055716885532</c:v>
                </c:pt>
                <c:pt idx="12">
                  <c:v>11.667303625826055</c:v>
                </c:pt>
                <c:pt idx="13">
                  <c:v>11.47549870657658</c:v>
                </c:pt>
                <c:pt idx="14">
                  <c:v>11.59423550817688</c:v>
                </c:pt>
                <c:pt idx="15">
                  <c:v>11.946813873930388</c:v>
                </c:pt>
                <c:pt idx="16">
                  <c:v>12.091418785510353</c:v>
                </c:pt>
                <c:pt idx="17">
                  <c:v>12.139199751080724</c:v>
                </c:pt>
                <c:pt idx="18">
                  <c:v>12.106773568052613</c:v>
                </c:pt>
                <c:pt idx="19">
                  <c:v>12.047953520816435</c:v>
                </c:pt>
                <c:pt idx="20">
                  <c:v>12.105567209602288</c:v>
                </c:pt>
                <c:pt idx="21">
                  <c:v>12.213833364023493</c:v>
                </c:pt>
                <c:pt idx="22">
                  <c:v>12.280206747291352</c:v>
                </c:pt>
                <c:pt idx="23">
                  <c:v>12.321404785571318</c:v>
                </c:pt>
                <c:pt idx="24">
                  <c:v>12.435094547258043</c:v>
                </c:pt>
                <c:pt idx="25">
                  <c:v>12.611316208664888</c:v>
                </c:pt>
                <c:pt idx="26">
                  <c:v>12.685228643541546</c:v>
                </c:pt>
                <c:pt idx="27">
                  <c:v>12.733123994016946</c:v>
                </c:pt>
                <c:pt idx="28">
                  <c:v>12.75593321373675</c:v>
                </c:pt>
                <c:pt idx="29">
                  <c:v>12.669392642370777</c:v>
                </c:pt>
                <c:pt idx="30">
                  <c:v>12.733093610230647</c:v>
                </c:pt>
                <c:pt idx="31">
                  <c:v>13.193393737167902</c:v>
                </c:pt>
                <c:pt idx="32">
                  <c:v>13.671568610888908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43-4E80-8AE7-59D6850C1491}"/>
            </c:ext>
          </c:extLst>
        </c:ser>
        <c:ser>
          <c:idx val="4"/>
          <c:order val="4"/>
          <c:tx>
            <c:strRef>
              <c:f>'SCENARIO COMPARISON'!$B$86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COMPARISON'!$E$86:$AK$86</c:f>
              <c:numCache>
                <c:formatCode>"$"#,##0.00</c:formatCode>
                <c:ptCount val="33"/>
                <c:pt idx="0">
                  <c:v>9.1479563875644665</c:v>
                </c:pt>
                <c:pt idx="1">
                  <c:v>14.283549592850147</c:v>
                </c:pt>
                <c:pt idx="2">
                  <c:v>16.911279325428342</c:v>
                </c:pt>
                <c:pt idx="3">
                  <c:v>16.526183306865558</c:v>
                </c:pt>
                <c:pt idx="4">
                  <c:v>14.899436070981658</c:v>
                </c:pt>
                <c:pt idx="5">
                  <c:v>12.704040083165083</c:v>
                </c:pt>
                <c:pt idx="6">
                  <c:v>10.335426814818714</c:v>
                </c:pt>
                <c:pt idx="7">
                  <c:v>10.487945376653808</c:v>
                </c:pt>
                <c:pt idx="8">
                  <c:v>11.523934293957417</c:v>
                </c:pt>
                <c:pt idx="9">
                  <c:v>11.932621388669368</c:v>
                </c:pt>
                <c:pt idx="10">
                  <c:v>12.222972284004161</c:v>
                </c:pt>
                <c:pt idx="11">
                  <c:v>12.227724616331525</c:v>
                </c:pt>
                <c:pt idx="12">
                  <c:v>11.899342519852549</c:v>
                </c:pt>
                <c:pt idx="13">
                  <c:v>11.471743003922612</c:v>
                </c:pt>
                <c:pt idx="14">
                  <c:v>11.502014050068738</c:v>
                </c:pt>
                <c:pt idx="15">
                  <c:v>11.881363763971521</c:v>
                </c:pt>
                <c:pt idx="16">
                  <c:v>12.140652167041175</c:v>
                </c:pt>
                <c:pt idx="17">
                  <c:v>12.351533589680457</c:v>
                </c:pt>
                <c:pt idx="18">
                  <c:v>12.477602958429067</c:v>
                </c:pt>
                <c:pt idx="19">
                  <c:v>12.441328859663823</c:v>
                </c:pt>
                <c:pt idx="20">
                  <c:v>12.338548583618653</c:v>
                </c:pt>
                <c:pt idx="21">
                  <c:v>12.354812979790662</c:v>
                </c:pt>
                <c:pt idx="22">
                  <c:v>12.430707982767338</c:v>
                </c:pt>
                <c:pt idx="23">
                  <c:v>12.375868659576156</c:v>
                </c:pt>
                <c:pt idx="24">
                  <c:v>12.343699183768557</c:v>
                </c:pt>
                <c:pt idx="25">
                  <c:v>12.53546409439064</c:v>
                </c:pt>
                <c:pt idx="26">
                  <c:v>12.670530652904134</c:v>
                </c:pt>
                <c:pt idx="27">
                  <c:v>12.633906002897344</c:v>
                </c:pt>
                <c:pt idx="28">
                  <c:v>12.584294791984693</c:v>
                </c:pt>
                <c:pt idx="29">
                  <c:v>12.525444527955614</c:v>
                </c:pt>
                <c:pt idx="30">
                  <c:v>12.540501906938591</c:v>
                </c:pt>
                <c:pt idx="31">
                  <c:v>12.705913343268744</c:v>
                </c:pt>
                <c:pt idx="32">
                  <c:v>12.85633071792871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43-4E80-8AE7-59D6850C1491}"/>
            </c:ext>
          </c:extLst>
        </c:ser>
        <c:ser>
          <c:idx val="5"/>
          <c:order val="5"/>
          <c:tx>
            <c:strRef>
              <c:f>'SCENARIO COMPARISON'!$B$87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COMPARISON'!$E$87:$AK$87</c:f>
              <c:numCache>
                <c:formatCode>"$"#,##0.00</c:formatCode>
                <c:ptCount val="33"/>
                <c:pt idx="0">
                  <c:v>9.0824994145940003</c:v>
                </c:pt>
                <c:pt idx="1">
                  <c:v>14.355150064566146</c:v>
                </c:pt>
                <c:pt idx="2">
                  <c:v>17.134062769674625</c:v>
                </c:pt>
                <c:pt idx="3">
                  <c:v>17.280609557223421</c:v>
                </c:pt>
                <c:pt idx="4">
                  <c:v>15.575427253331533</c:v>
                </c:pt>
                <c:pt idx="5">
                  <c:v>12.599034509469778</c:v>
                </c:pt>
                <c:pt idx="6">
                  <c:v>10.252744609178119</c:v>
                </c:pt>
                <c:pt idx="7">
                  <c:v>9.8633241064994266</c:v>
                </c:pt>
                <c:pt idx="8">
                  <c:v>10.318959095567472</c:v>
                </c:pt>
                <c:pt idx="9">
                  <c:v>10.547772952323918</c:v>
                </c:pt>
                <c:pt idx="10">
                  <c:v>10.640735992309203</c:v>
                </c:pt>
                <c:pt idx="11">
                  <c:v>10.621889271366808</c:v>
                </c:pt>
                <c:pt idx="12">
                  <c:v>10.5624287868838</c:v>
                </c:pt>
                <c:pt idx="13">
                  <c:v>10.556189206565723</c:v>
                </c:pt>
                <c:pt idx="14">
                  <c:v>10.616690966639009</c:v>
                </c:pt>
                <c:pt idx="15">
                  <c:v>10.727496298775094</c:v>
                </c:pt>
                <c:pt idx="16">
                  <c:v>10.870334451303751</c:v>
                </c:pt>
                <c:pt idx="17">
                  <c:v>10.945157285080693</c:v>
                </c:pt>
                <c:pt idx="18">
                  <c:v>10.856755652257583</c:v>
                </c:pt>
                <c:pt idx="19">
                  <c:v>10.690395294292234</c:v>
                </c:pt>
                <c:pt idx="20">
                  <c:v>10.653410302425215</c:v>
                </c:pt>
                <c:pt idx="21">
                  <c:v>10.733048508189832</c:v>
                </c:pt>
                <c:pt idx="22">
                  <c:v>10.852314038950929</c:v>
                </c:pt>
                <c:pt idx="23">
                  <c:v>10.951434310515445</c:v>
                </c:pt>
                <c:pt idx="24">
                  <c:v>11.170223848925581</c:v>
                </c:pt>
                <c:pt idx="25">
                  <c:v>11.529181964752425</c:v>
                </c:pt>
                <c:pt idx="26">
                  <c:v>11.733594315273947</c:v>
                </c:pt>
                <c:pt idx="27">
                  <c:v>11.970500381184863</c:v>
                </c:pt>
                <c:pt idx="28">
                  <c:v>12.406918949246613</c:v>
                </c:pt>
                <c:pt idx="29">
                  <c:v>12.731569286242337</c:v>
                </c:pt>
                <c:pt idx="30">
                  <c:v>12.838912528447512</c:v>
                </c:pt>
                <c:pt idx="31">
                  <c:v>12.932393464527077</c:v>
                </c:pt>
                <c:pt idx="32">
                  <c:v>13.048157793980899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43-4E80-8AE7-59D6850C1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aseline="0"/>
              <a:t>Tallawarra Weighted Oil Indexed</a:t>
            </a:r>
          </a:p>
          <a:p>
            <a:pPr>
              <a:defRPr/>
            </a:pP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16810969168272"/>
          <c:y val="0.17393939393939395"/>
          <c:w val="0.83491920875035852"/>
          <c:h val="0.51991057088013259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COMPARISON'!$B$91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COMPARISON'!$E$91:$AK$91</c:f>
              <c:numCache>
                <c:formatCode>"$"#,##0.00</c:formatCode>
                <c:ptCount val="33"/>
                <c:pt idx="0">
                  <c:v>10.772623025733454</c:v>
                </c:pt>
                <c:pt idx="1">
                  <c:v>10.794268394477843</c:v>
                </c:pt>
                <c:pt idx="2">
                  <c:v>10.681897580876818</c:v>
                </c:pt>
                <c:pt idx="3">
                  <c:v>10.768404673789435</c:v>
                </c:pt>
                <c:pt idx="4">
                  <c:v>10.932961842542678</c:v>
                </c:pt>
                <c:pt idx="5">
                  <c:v>11.066028571479329</c:v>
                </c:pt>
                <c:pt idx="6">
                  <c:v>11.186476111326318</c:v>
                </c:pt>
                <c:pt idx="7">
                  <c:v>11.31385337337511</c:v>
                </c:pt>
                <c:pt idx="8">
                  <c:v>11.419282614636664</c:v>
                </c:pt>
                <c:pt idx="9">
                  <c:v>11.499303088955651</c:v>
                </c:pt>
                <c:pt idx="10">
                  <c:v>11.567531497707618</c:v>
                </c:pt>
                <c:pt idx="11">
                  <c:v>11.632719964745492</c:v>
                </c:pt>
                <c:pt idx="12">
                  <c:v>11.65798361534463</c:v>
                </c:pt>
                <c:pt idx="13">
                  <c:v>11.663718276063241</c:v>
                </c:pt>
                <c:pt idx="14">
                  <c:v>11.690952269568818</c:v>
                </c:pt>
                <c:pt idx="15">
                  <c:v>11.71757167445578</c:v>
                </c:pt>
                <c:pt idx="16">
                  <c:v>11.735982876258134</c:v>
                </c:pt>
                <c:pt idx="17">
                  <c:v>11.751092632824513</c:v>
                </c:pt>
                <c:pt idx="18">
                  <c:v>11.764778044659796</c:v>
                </c:pt>
                <c:pt idx="19">
                  <c:v>11.777146591308336</c:v>
                </c:pt>
                <c:pt idx="20">
                  <c:v>11.789515137956876</c:v>
                </c:pt>
                <c:pt idx="21">
                  <c:v>11.801883684605416</c:v>
                </c:pt>
                <c:pt idx="22">
                  <c:v>11.814252231253956</c:v>
                </c:pt>
                <c:pt idx="23">
                  <c:v>11.826620777902496</c:v>
                </c:pt>
                <c:pt idx="24">
                  <c:v>11.838989324551036</c:v>
                </c:pt>
                <c:pt idx="25">
                  <c:v>11.851357871199577</c:v>
                </c:pt>
                <c:pt idx="26">
                  <c:v>11.863726417848117</c:v>
                </c:pt>
                <c:pt idx="27">
                  <c:v>11.876094964496657</c:v>
                </c:pt>
                <c:pt idx="28">
                  <c:v>11.888463511145197</c:v>
                </c:pt>
                <c:pt idx="29">
                  <c:v>11.900832057793737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C-43E8-AAD6-AEAB29241137}"/>
            </c:ext>
          </c:extLst>
        </c:ser>
        <c:ser>
          <c:idx val="1"/>
          <c:order val="1"/>
          <c:tx>
            <c:strRef>
              <c:f>'SCENARIO COMPARISON'!$B$92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COMPARISON'!$E$92:$AK$92</c:f>
              <c:numCache>
                <c:formatCode>"$"#,##0.00</c:formatCode>
                <c:ptCount val="33"/>
                <c:pt idx="0">
                  <c:v>12.014748491482782</c:v>
                </c:pt>
                <c:pt idx="1">
                  <c:v>17.545094561381937</c:v>
                </c:pt>
                <c:pt idx="2">
                  <c:v>20.792397463064813</c:v>
                </c:pt>
                <c:pt idx="3">
                  <c:v>23.055219829915298</c:v>
                </c:pt>
                <c:pt idx="4">
                  <c:v>22.430860295588833</c:v>
                </c:pt>
                <c:pt idx="5">
                  <c:v>19.461128882631485</c:v>
                </c:pt>
                <c:pt idx="6">
                  <c:v>17.002488753459321</c:v>
                </c:pt>
                <c:pt idx="7">
                  <c:v>15.59097694973822</c:v>
                </c:pt>
                <c:pt idx="8">
                  <c:v>15.392918312851082</c:v>
                </c:pt>
                <c:pt idx="9">
                  <c:v>15.515160941588153</c:v>
                </c:pt>
                <c:pt idx="10">
                  <c:v>15.613975523804093</c:v>
                </c:pt>
                <c:pt idx="11">
                  <c:v>15.692630426176963</c:v>
                </c:pt>
                <c:pt idx="12">
                  <c:v>15.736965331201862</c:v>
                </c:pt>
                <c:pt idx="13">
                  <c:v>15.813358177230867</c:v>
                </c:pt>
                <c:pt idx="14">
                  <c:v>15.94173260516768</c:v>
                </c:pt>
                <c:pt idx="15">
                  <c:v>16.090762181039914</c:v>
                </c:pt>
                <c:pt idx="16">
                  <c:v>16.306123230192586</c:v>
                </c:pt>
                <c:pt idx="17">
                  <c:v>16.48955301536601</c:v>
                </c:pt>
                <c:pt idx="18">
                  <c:v>16.419399484647048</c:v>
                </c:pt>
                <c:pt idx="19">
                  <c:v>16.163103144669847</c:v>
                </c:pt>
                <c:pt idx="20">
                  <c:v>16.077483097766066</c:v>
                </c:pt>
                <c:pt idx="21">
                  <c:v>16.306246444799882</c:v>
                </c:pt>
                <c:pt idx="22">
                  <c:v>16.687720015153936</c:v>
                </c:pt>
                <c:pt idx="23">
                  <c:v>16.598570094157303</c:v>
                </c:pt>
                <c:pt idx="24">
                  <c:v>15.933482493906226</c:v>
                </c:pt>
                <c:pt idx="25">
                  <c:v>15.432612191957485</c:v>
                </c:pt>
                <c:pt idx="26">
                  <c:v>15.207328866723504</c:v>
                </c:pt>
                <c:pt idx="27">
                  <c:v>15.088875907349978</c:v>
                </c:pt>
                <c:pt idx="28">
                  <c:v>15.183936733616459</c:v>
                </c:pt>
                <c:pt idx="29">
                  <c:v>15.287190684259112</c:v>
                </c:pt>
                <c:pt idx="30">
                  <c:v>15.320147720891551</c:v>
                </c:pt>
                <c:pt idx="31">
                  <c:v>15.4181157547256</c:v>
                </c:pt>
                <c:pt idx="32">
                  <c:v>15.474061959313296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C-43E8-AAD6-AEAB29241137}"/>
            </c:ext>
          </c:extLst>
        </c:ser>
        <c:ser>
          <c:idx val="2"/>
          <c:order val="2"/>
          <c:tx>
            <c:strRef>
              <c:f>'SCENARIO COMPARISON'!$B$93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COMPARISON'!$E$93:$AK$93</c:f>
              <c:numCache>
                <c:formatCode>"$"#,##0.00</c:formatCode>
                <c:ptCount val="33"/>
                <c:pt idx="0">
                  <c:v>12.132872894976533</c:v>
                </c:pt>
                <c:pt idx="1">
                  <c:v>14.044292367043386</c:v>
                </c:pt>
                <c:pt idx="2">
                  <c:v>13.634622721073457</c:v>
                </c:pt>
                <c:pt idx="3">
                  <c:v>12.89293713080184</c:v>
                </c:pt>
                <c:pt idx="4">
                  <c:v>12.361099198593767</c:v>
                </c:pt>
                <c:pt idx="5">
                  <c:v>12.544419329451951</c:v>
                </c:pt>
                <c:pt idx="6">
                  <c:v>12.644417331220762</c:v>
                </c:pt>
                <c:pt idx="7">
                  <c:v>13.44774063229729</c:v>
                </c:pt>
                <c:pt idx="8">
                  <c:v>13.710238992107644</c:v>
                </c:pt>
                <c:pt idx="9">
                  <c:v>13.809975072869619</c:v>
                </c:pt>
                <c:pt idx="10">
                  <c:v>13.864620475673494</c:v>
                </c:pt>
                <c:pt idx="11">
                  <c:v>13.769647822114042</c:v>
                </c:pt>
                <c:pt idx="12">
                  <c:v>13.611732079508608</c:v>
                </c:pt>
                <c:pt idx="13">
                  <c:v>13.290891687524661</c:v>
                </c:pt>
                <c:pt idx="14">
                  <c:v>12.96114637432812</c:v>
                </c:pt>
                <c:pt idx="15">
                  <c:v>12.933033127358769</c:v>
                </c:pt>
                <c:pt idx="16">
                  <c:v>12.984500493342336</c:v>
                </c:pt>
                <c:pt idx="17">
                  <c:v>13.019943606440767</c:v>
                </c:pt>
                <c:pt idx="18">
                  <c:v>13.022165940013085</c:v>
                </c:pt>
                <c:pt idx="19">
                  <c:v>12.973488353017565</c:v>
                </c:pt>
                <c:pt idx="20">
                  <c:v>12.897201928111159</c:v>
                </c:pt>
                <c:pt idx="21">
                  <c:v>12.82547301885379</c:v>
                </c:pt>
                <c:pt idx="22">
                  <c:v>12.822479079371586</c:v>
                </c:pt>
                <c:pt idx="23">
                  <c:v>12.877108000074553</c:v>
                </c:pt>
                <c:pt idx="24">
                  <c:v>12.954230529483537</c:v>
                </c:pt>
                <c:pt idx="25">
                  <c:v>12.946321865451605</c:v>
                </c:pt>
                <c:pt idx="26">
                  <c:v>12.880930303310949</c:v>
                </c:pt>
                <c:pt idx="27">
                  <c:v>12.869918927123596</c:v>
                </c:pt>
                <c:pt idx="28">
                  <c:v>12.822894360044716</c:v>
                </c:pt>
                <c:pt idx="29">
                  <c:v>12.826558023200072</c:v>
                </c:pt>
                <c:pt idx="30">
                  <c:v>12.964077085734488</c:v>
                </c:pt>
                <c:pt idx="31">
                  <c:v>12.998051751664242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C-43E8-AAD6-AEAB29241137}"/>
            </c:ext>
          </c:extLst>
        </c:ser>
        <c:ser>
          <c:idx val="3"/>
          <c:order val="3"/>
          <c:tx>
            <c:strRef>
              <c:f>'SCENARIO COMPARISON'!$B$94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COMPARISON'!$E$94:$AK$94</c:f>
              <c:numCache>
                <c:formatCode>"$"#,##0.00</c:formatCode>
                <c:ptCount val="33"/>
                <c:pt idx="0">
                  <c:v>11.954498353163837</c:v>
                </c:pt>
                <c:pt idx="1">
                  <c:v>17.320616216322712</c:v>
                </c:pt>
                <c:pt idx="2">
                  <c:v>20.336505113146256</c:v>
                </c:pt>
                <c:pt idx="3">
                  <c:v>19.773759262853048</c:v>
                </c:pt>
                <c:pt idx="4">
                  <c:v>17.665009320093439</c:v>
                </c:pt>
                <c:pt idx="5">
                  <c:v>15.254512761447945</c:v>
                </c:pt>
                <c:pt idx="6">
                  <c:v>12.857004569809648</c:v>
                </c:pt>
                <c:pt idx="7">
                  <c:v>12.401677998235128</c:v>
                </c:pt>
                <c:pt idx="8">
                  <c:v>12.838525460258047</c:v>
                </c:pt>
                <c:pt idx="9">
                  <c:v>13.053923251577826</c:v>
                </c:pt>
                <c:pt idx="10">
                  <c:v>13.166559521952083</c:v>
                </c:pt>
                <c:pt idx="11">
                  <c:v>13.188348118436391</c:v>
                </c:pt>
                <c:pt idx="12">
                  <c:v>12.950141108106182</c:v>
                </c:pt>
                <c:pt idx="13">
                  <c:v>12.416023009538643</c:v>
                </c:pt>
                <c:pt idx="14">
                  <c:v>12.25708694544001</c:v>
                </c:pt>
                <c:pt idx="15">
                  <c:v>12.390520570141593</c:v>
                </c:pt>
                <c:pt idx="16">
                  <c:v>12.239505945692105</c:v>
                </c:pt>
                <c:pt idx="17">
                  <c:v>12.095745138904714</c:v>
                </c:pt>
                <c:pt idx="18">
                  <c:v>11.986642155438147</c:v>
                </c:pt>
                <c:pt idx="19">
                  <c:v>11.896702543994047</c:v>
                </c:pt>
                <c:pt idx="20">
                  <c:v>11.914267222210416</c:v>
                </c:pt>
                <c:pt idx="21">
                  <c:v>11.921812949306878</c:v>
                </c:pt>
                <c:pt idx="22">
                  <c:v>11.898939234700464</c:v>
                </c:pt>
                <c:pt idx="23">
                  <c:v>11.958336294745653</c:v>
                </c:pt>
                <c:pt idx="24">
                  <c:v>12.020269847658552</c:v>
                </c:pt>
                <c:pt idx="25">
                  <c:v>11.967632616239261</c:v>
                </c:pt>
                <c:pt idx="26">
                  <c:v>11.962679631623436</c:v>
                </c:pt>
                <c:pt idx="27">
                  <c:v>11.962180721082248</c:v>
                </c:pt>
                <c:pt idx="28">
                  <c:v>11.889267450932659</c:v>
                </c:pt>
                <c:pt idx="29">
                  <c:v>11.888548642217028</c:v>
                </c:pt>
                <c:pt idx="30">
                  <c:v>11.923234697978636</c:v>
                </c:pt>
                <c:pt idx="31">
                  <c:v>11.93148776063429</c:v>
                </c:pt>
                <c:pt idx="32">
                  <c:v>11.92933246695957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C-43E8-AAD6-AEAB29241137}"/>
            </c:ext>
          </c:extLst>
        </c:ser>
        <c:ser>
          <c:idx val="4"/>
          <c:order val="4"/>
          <c:tx>
            <c:strRef>
              <c:f>'SCENARIO COMPARISON'!$B$95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COMPARISON'!$E$95:$AK$95</c:f>
              <c:numCache>
                <c:formatCode>"$"#,##0.00</c:formatCode>
                <c:ptCount val="33"/>
                <c:pt idx="0">
                  <c:v>11.918635960907931</c:v>
                </c:pt>
                <c:pt idx="1">
                  <c:v>17.495740616288909</c:v>
                </c:pt>
                <c:pt idx="2">
                  <c:v>20.92932931683978</c:v>
                </c:pt>
                <c:pt idx="3">
                  <c:v>20.75319791367183</c:v>
                </c:pt>
                <c:pt idx="4">
                  <c:v>18.88521521751365</c:v>
                </c:pt>
                <c:pt idx="5">
                  <c:v>16.53849378232227</c:v>
                </c:pt>
                <c:pt idx="6">
                  <c:v>13.855382990349163</c:v>
                </c:pt>
                <c:pt idx="7">
                  <c:v>13.175673467856495</c:v>
                </c:pt>
                <c:pt idx="8">
                  <c:v>13.598760402553557</c:v>
                </c:pt>
                <c:pt idx="9">
                  <c:v>13.801311460217043</c:v>
                </c:pt>
                <c:pt idx="10">
                  <c:v>13.953848143701389</c:v>
                </c:pt>
                <c:pt idx="11">
                  <c:v>13.942155959346065</c:v>
                </c:pt>
                <c:pt idx="12">
                  <c:v>13.553490155249673</c:v>
                </c:pt>
                <c:pt idx="13">
                  <c:v>12.845659538358806</c:v>
                </c:pt>
                <c:pt idx="14">
                  <c:v>12.552985226183409</c:v>
                </c:pt>
                <c:pt idx="15">
                  <c:v>12.690448814223533</c:v>
                </c:pt>
                <c:pt idx="16">
                  <c:v>12.719911562744835</c:v>
                </c:pt>
                <c:pt idx="17">
                  <c:v>12.75328918563776</c:v>
                </c:pt>
                <c:pt idx="18">
                  <c:v>12.77795518771924</c:v>
                </c:pt>
                <c:pt idx="19">
                  <c:v>12.787962728340244</c:v>
                </c:pt>
                <c:pt idx="20">
                  <c:v>12.848078995706967</c:v>
                </c:pt>
                <c:pt idx="21">
                  <c:v>12.851874754775441</c:v>
                </c:pt>
                <c:pt idx="22">
                  <c:v>12.745783773122792</c:v>
                </c:pt>
                <c:pt idx="23">
                  <c:v>12.674270367901421</c:v>
                </c:pt>
                <c:pt idx="24">
                  <c:v>12.691730128134477</c:v>
                </c:pt>
                <c:pt idx="25">
                  <c:v>12.732137937903325</c:v>
                </c:pt>
                <c:pt idx="26">
                  <c:v>12.771405750273065</c:v>
                </c:pt>
                <c:pt idx="27">
                  <c:v>12.779492374678687</c:v>
                </c:pt>
                <c:pt idx="28">
                  <c:v>12.7651980710062</c:v>
                </c:pt>
                <c:pt idx="29">
                  <c:v>12.794359951045958</c:v>
                </c:pt>
                <c:pt idx="30">
                  <c:v>12.826827947870918</c:v>
                </c:pt>
                <c:pt idx="31">
                  <c:v>12.802352525999709</c:v>
                </c:pt>
                <c:pt idx="32">
                  <c:v>12.780458090380582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C-43E8-AAD6-AEAB29241137}"/>
            </c:ext>
          </c:extLst>
        </c:ser>
        <c:ser>
          <c:idx val="5"/>
          <c:order val="5"/>
          <c:tx>
            <c:strRef>
              <c:f>'SCENARIO COMPARISON'!$B$96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COMPARISON'!$E$96:$AK$96</c:f>
              <c:numCache>
                <c:formatCode>"$"#,##0.00</c:formatCode>
                <c:ptCount val="33"/>
                <c:pt idx="0">
                  <c:v>11.873683057240472</c:v>
                </c:pt>
                <c:pt idx="1">
                  <c:v>17.452477614516017</c:v>
                </c:pt>
                <c:pt idx="2">
                  <c:v>20.606319806746061</c:v>
                </c:pt>
                <c:pt idx="3">
                  <c:v>20.80147051130508</c:v>
                </c:pt>
                <c:pt idx="4">
                  <c:v>18.908199846473551</c:v>
                </c:pt>
                <c:pt idx="5">
                  <c:v>15.635678892978417</c:v>
                </c:pt>
                <c:pt idx="6">
                  <c:v>12.730661977885498</c:v>
                </c:pt>
                <c:pt idx="7">
                  <c:v>11.503264281797263</c:v>
                </c:pt>
                <c:pt idx="8">
                  <c:v>11.428789406771866</c:v>
                </c:pt>
                <c:pt idx="9">
                  <c:v>11.498980093889434</c:v>
                </c:pt>
                <c:pt idx="10">
                  <c:v>11.553505559724517</c:v>
                </c:pt>
                <c:pt idx="11">
                  <c:v>11.522871851224906</c:v>
                </c:pt>
                <c:pt idx="12">
                  <c:v>11.461785335451509</c:v>
                </c:pt>
                <c:pt idx="13">
                  <c:v>11.446938210665067</c:v>
                </c:pt>
                <c:pt idx="14">
                  <c:v>11.494952592931213</c:v>
                </c:pt>
                <c:pt idx="15">
                  <c:v>11.617983327921058</c:v>
                </c:pt>
                <c:pt idx="16">
                  <c:v>11.791007736981561</c:v>
                </c:pt>
                <c:pt idx="17">
                  <c:v>11.872860768408337</c:v>
                </c:pt>
                <c:pt idx="18">
                  <c:v>11.654996095384357</c:v>
                </c:pt>
                <c:pt idx="19">
                  <c:v>11.316978595800137</c:v>
                </c:pt>
                <c:pt idx="20">
                  <c:v>11.230156126894407</c:v>
                </c:pt>
                <c:pt idx="21">
                  <c:v>11.364054315247815</c:v>
                </c:pt>
                <c:pt idx="22">
                  <c:v>11.600549591999703</c:v>
                </c:pt>
                <c:pt idx="23">
                  <c:v>11.767435266091384</c:v>
                </c:pt>
                <c:pt idx="24">
                  <c:v>11.767260978600881</c:v>
                </c:pt>
                <c:pt idx="25">
                  <c:v>11.705729673377144</c:v>
                </c:pt>
                <c:pt idx="26">
                  <c:v>11.645615602145044</c:v>
                </c:pt>
                <c:pt idx="27">
                  <c:v>11.654495698132092</c:v>
                </c:pt>
                <c:pt idx="28">
                  <c:v>11.740613912050806</c:v>
                </c:pt>
                <c:pt idx="29">
                  <c:v>11.809020358584027</c:v>
                </c:pt>
                <c:pt idx="30">
                  <c:v>11.834715425841937</c:v>
                </c:pt>
                <c:pt idx="31">
                  <c:v>11.870502569723151</c:v>
                </c:pt>
                <c:pt idx="32">
                  <c:v>11.903047356818364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C-43E8-AAD6-AEAB29241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</a:t>
                </a:r>
              </a:p>
              <a:p>
                <a:pPr>
                  <a:defRPr>
                    <a:ln>
                      <a:solidFill>
                        <a:sysClr val="windowText" lastClr="000000"/>
                      </a:solidFill>
                    </a:ln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aseline="0"/>
              <a:t>Pelican Point Weighted Oil Indexed</a:t>
            </a:r>
          </a:p>
          <a:p>
            <a:pPr>
              <a:defRPr/>
            </a:pP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16810969168272"/>
          <c:y val="0.17393939393939395"/>
          <c:w val="0.83491920875035852"/>
          <c:h val="0.51991057088013259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COMPARISON'!$B$100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COMPARISON'!$E$100:$AK$100</c:f>
              <c:numCache>
                <c:formatCode>"$"#,##0.00</c:formatCode>
                <c:ptCount val="33"/>
                <c:pt idx="0">
                  <c:v>11.601409441341028</c:v>
                </c:pt>
                <c:pt idx="1">
                  <c:v>11.516817813227636</c:v>
                </c:pt>
                <c:pt idx="2">
                  <c:v>11.340213538732833</c:v>
                </c:pt>
                <c:pt idx="3">
                  <c:v>11.416941650447086</c:v>
                </c:pt>
                <c:pt idx="4">
                  <c:v>11.612251720215248</c:v>
                </c:pt>
                <c:pt idx="5">
                  <c:v>11.672221201377248</c:v>
                </c:pt>
                <c:pt idx="6">
                  <c:v>11.708930163485917</c:v>
                </c:pt>
                <c:pt idx="7">
                  <c:v>11.77006219224892</c:v>
                </c:pt>
                <c:pt idx="8">
                  <c:v>11.801565782848661</c:v>
                </c:pt>
                <c:pt idx="9">
                  <c:v>11.82661658631058</c:v>
                </c:pt>
                <c:pt idx="10">
                  <c:v>11.889549994094402</c:v>
                </c:pt>
                <c:pt idx="11">
                  <c:v>11.993339882395194</c:v>
                </c:pt>
                <c:pt idx="12">
                  <c:v>12.052768836681379</c:v>
                </c:pt>
                <c:pt idx="13">
                  <c:v>12.083000729673007</c:v>
                </c:pt>
                <c:pt idx="14">
                  <c:v>12.123970762911012</c:v>
                </c:pt>
                <c:pt idx="15">
                  <c:v>12.165376172596236</c:v>
                </c:pt>
                <c:pt idx="16">
                  <c:v>12.192771062240485</c:v>
                </c:pt>
                <c:pt idx="17">
                  <c:v>12.212770114060838</c:v>
                </c:pt>
                <c:pt idx="18">
                  <c:v>12.228595477883358</c:v>
                </c:pt>
                <c:pt idx="19">
                  <c:v>12.241082122513875</c:v>
                </c:pt>
                <c:pt idx="20">
                  <c:v>12.253568767144394</c:v>
                </c:pt>
                <c:pt idx="21">
                  <c:v>12.266055411774911</c:v>
                </c:pt>
                <c:pt idx="22">
                  <c:v>12.27854205640543</c:v>
                </c:pt>
                <c:pt idx="23">
                  <c:v>12.291028701035946</c:v>
                </c:pt>
                <c:pt idx="24">
                  <c:v>12.303515345666465</c:v>
                </c:pt>
                <c:pt idx="25">
                  <c:v>12.316001990296982</c:v>
                </c:pt>
                <c:pt idx="26">
                  <c:v>12.328488634927501</c:v>
                </c:pt>
                <c:pt idx="27">
                  <c:v>12.34097527955802</c:v>
                </c:pt>
                <c:pt idx="28">
                  <c:v>12.353461924188537</c:v>
                </c:pt>
                <c:pt idx="29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F-4C3E-82D6-826B64E17017}"/>
            </c:ext>
          </c:extLst>
        </c:ser>
        <c:ser>
          <c:idx val="1"/>
          <c:order val="1"/>
          <c:tx>
            <c:strRef>
              <c:f>'SCENARIO COMPARISON'!$B$101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COMPARISON'!$E$101:$AK$101</c:f>
              <c:numCache>
                <c:formatCode>"$"#,##0.00</c:formatCode>
                <c:ptCount val="33"/>
                <c:pt idx="0">
                  <c:v>12.161845837310711</c:v>
                </c:pt>
                <c:pt idx="1">
                  <c:v>16.774550679241205</c:v>
                </c:pt>
                <c:pt idx="2">
                  <c:v>19.414344242978064</c:v>
                </c:pt>
                <c:pt idx="3">
                  <c:v>21.028879013839596</c:v>
                </c:pt>
                <c:pt idx="4">
                  <c:v>19.560407775009267</c:v>
                </c:pt>
                <c:pt idx="5">
                  <c:v>16.247482302033106</c:v>
                </c:pt>
                <c:pt idx="6">
                  <c:v>14.088002756844261</c:v>
                </c:pt>
                <c:pt idx="7">
                  <c:v>13.36565795614238</c:v>
                </c:pt>
                <c:pt idx="8">
                  <c:v>13.582499326468296</c:v>
                </c:pt>
                <c:pt idx="9">
                  <c:v>13.678368264300671</c:v>
                </c:pt>
                <c:pt idx="10">
                  <c:v>13.738855767515179</c:v>
                </c:pt>
                <c:pt idx="11">
                  <c:v>13.851845362205907</c:v>
                </c:pt>
                <c:pt idx="12">
                  <c:v>13.881528513959863</c:v>
                </c:pt>
                <c:pt idx="13">
                  <c:v>13.877909833981484</c:v>
                </c:pt>
                <c:pt idx="14">
                  <c:v>14.113040186832571</c:v>
                </c:pt>
                <c:pt idx="15">
                  <c:v>14.538021203934724</c:v>
                </c:pt>
                <c:pt idx="16">
                  <c:v>14.909176032850247</c:v>
                </c:pt>
                <c:pt idx="17">
                  <c:v>15.13400141227341</c:v>
                </c:pt>
                <c:pt idx="18">
                  <c:v>15.115399526950315</c:v>
                </c:pt>
                <c:pt idx="19">
                  <c:v>14.93183515888402</c:v>
                </c:pt>
                <c:pt idx="20">
                  <c:v>14.888415653456244</c:v>
                </c:pt>
                <c:pt idx="21">
                  <c:v>15.068215000255149</c:v>
                </c:pt>
                <c:pt idx="22">
                  <c:v>15.359520687836637</c:v>
                </c:pt>
                <c:pt idx="23">
                  <c:v>15.265969554825785</c:v>
                </c:pt>
                <c:pt idx="24">
                  <c:v>14.729710857163345</c:v>
                </c:pt>
                <c:pt idx="25">
                  <c:v>14.385723729737245</c:v>
                </c:pt>
                <c:pt idx="26">
                  <c:v>14.293797743752823</c:v>
                </c:pt>
                <c:pt idx="27">
                  <c:v>14.247459913532593</c:v>
                </c:pt>
                <c:pt idx="28">
                  <c:v>14.277539130007078</c:v>
                </c:pt>
                <c:pt idx="29">
                  <c:v>14.328697438339109</c:v>
                </c:pt>
                <c:pt idx="30">
                  <c:v>14.393571809157859</c:v>
                </c:pt>
                <c:pt idx="31">
                  <c:v>14.472477157282185</c:v>
                </c:pt>
                <c:pt idx="32">
                  <c:v>14.492797320250085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F-4C3E-82D6-826B64E17017}"/>
            </c:ext>
          </c:extLst>
        </c:ser>
        <c:ser>
          <c:idx val="2"/>
          <c:order val="2"/>
          <c:tx>
            <c:strRef>
              <c:f>'SCENARIO COMPARISON'!$B$102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COMPARISON'!$E$102:$AK$102</c:f>
              <c:numCache>
                <c:formatCode>"$"#,##0.00</c:formatCode>
                <c:ptCount val="33"/>
                <c:pt idx="0">
                  <c:v>11.871156683084283</c:v>
                </c:pt>
                <c:pt idx="1">
                  <c:v>13.292188229080816</c:v>
                </c:pt>
                <c:pt idx="2">
                  <c:v>12.307384604377846</c:v>
                </c:pt>
                <c:pt idx="3">
                  <c:v>11.578933855146541</c:v>
                </c:pt>
                <c:pt idx="4">
                  <c:v>11.259054425334069</c:v>
                </c:pt>
                <c:pt idx="5">
                  <c:v>11.36147981746308</c:v>
                </c:pt>
                <c:pt idx="6">
                  <c:v>11.343948976560432</c:v>
                </c:pt>
                <c:pt idx="7">
                  <c:v>11.876724475524634</c:v>
                </c:pt>
                <c:pt idx="8">
                  <c:v>11.982896683076321</c:v>
                </c:pt>
                <c:pt idx="9">
                  <c:v>12.058971402014219</c:v>
                </c:pt>
                <c:pt idx="10">
                  <c:v>12.189191292050959</c:v>
                </c:pt>
                <c:pt idx="11">
                  <c:v>12.164497032561199</c:v>
                </c:pt>
                <c:pt idx="12">
                  <c:v>12.095954680594431</c:v>
                </c:pt>
                <c:pt idx="13">
                  <c:v>11.937150295612335</c:v>
                </c:pt>
                <c:pt idx="14">
                  <c:v>11.741765671406306</c:v>
                </c:pt>
                <c:pt idx="15">
                  <c:v>11.822156653964576</c:v>
                </c:pt>
                <c:pt idx="16">
                  <c:v>12.106797284571972</c:v>
                </c:pt>
                <c:pt idx="17">
                  <c:v>12.364212270675328</c:v>
                </c:pt>
                <c:pt idx="18">
                  <c:v>12.471888697175968</c:v>
                </c:pt>
                <c:pt idx="19">
                  <c:v>12.544569746959517</c:v>
                </c:pt>
                <c:pt idx="20">
                  <c:v>12.728728256750623</c:v>
                </c:pt>
                <c:pt idx="21">
                  <c:v>13.101660999137541</c:v>
                </c:pt>
                <c:pt idx="22">
                  <c:v>13.492378010412796</c:v>
                </c:pt>
                <c:pt idx="23">
                  <c:v>13.628024835673658</c:v>
                </c:pt>
                <c:pt idx="24">
                  <c:v>13.662200402043295</c:v>
                </c:pt>
                <c:pt idx="25">
                  <c:v>13.814218138308895</c:v>
                </c:pt>
                <c:pt idx="26">
                  <c:v>13.864946288250856</c:v>
                </c:pt>
                <c:pt idx="27">
                  <c:v>13.738485890216333</c:v>
                </c:pt>
                <c:pt idx="28">
                  <c:v>13.719062833373895</c:v>
                </c:pt>
                <c:pt idx="29">
                  <c:v>13.831200393654967</c:v>
                </c:pt>
                <c:pt idx="30">
                  <c:v>13.849178241648337</c:v>
                </c:pt>
                <c:pt idx="31">
                  <c:v>13.965877336099579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F-4C3E-82D6-826B64E17017}"/>
            </c:ext>
          </c:extLst>
        </c:ser>
        <c:ser>
          <c:idx val="3"/>
          <c:order val="3"/>
          <c:tx>
            <c:strRef>
              <c:f>'SCENARIO COMPARISON'!$B$103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COMPARISON'!$E$103:$AK$103</c:f>
              <c:numCache>
                <c:formatCode>"$"#,##0.00</c:formatCode>
                <c:ptCount val="33"/>
                <c:pt idx="0">
                  <c:v>12.068809259655117</c:v>
                </c:pt>
                <c:pt idx="1">
                  <c:v>16.644591476632755</c:v>
                </c:pt>
                <c:pt idx="2">
                  <c:v>18.967710722277321</c:v>
                </c:pt>
                <c:pt idx="3">
                  <c:v>18.423881284059252</c:v>
                </c:pt>
                <c:pt idx="4">
                  <c:v>17.158092703062092</c:v>
                </c:pt>
                <c:pt idx="5">
                  <c:v>15.326862374259344</c:v>
                </c:pt>
                <c:pt idx="6">
                  <c:v>12.603678760846233</c:v>
                </c:pt>
                <c:pt idx="7">
                  <c:v>11.741697295065356</c:v>
                </c:pt>
                <c:pt idx="8">
                  <c:v>12.09922611208324</c:v>
                </c:pt>
                <c:pt idx="9">
                  <c:v>12.213557698590352</c:v>
                </c:pt>
                <c:pt idx="10">
                  <c:v>12.303394238464906</c:v>
                </c:pt>
                <c:pt idx="11">
                  <c:v>12.39031823800426</c:v>
                </c:pt>
                <c:pt idx="12">
                  <c:v>12.200992934555208</c:v>
                </c:pt>
                <c:pt idx="13">
                  <c:v>11.650265835901283</c:v>
                </c:pt>
                <c:pt idx="14">
                  <c:v>11.457978015302649</c:v>
                </c:pt>
                <c:pt idx="15">
                  <c:v>11.528234851747737</c:v>
                </c:pt>
                <c:pt idx="16">
                  <c:v>11.340722257396278</c:v>
                </c:pt>
                <c:pt idx="17">
                  <c:v>11.151397261558497</c:v>
                </c:pt>
                <c:pt idx="18">
                  <c:v>10.911317907236597</c:v>
                </c:pt>
                <c:pt idx="19">
                  <c:v>10.774181863143042</c:v>
                </c:pt>
                <c:pt idx="20">
                  <c:v>10.684975499201105</c:v>
                </c:pt>
                <c:pt idx="21">
                  <c:v>10.499303091463185</c:v>
                </c:pt>
                <c:pt idx="22">
                  <c:v>10.549156030961987</c:v>
                </c:pt>
                <c:pt idx="23">
                  <c:v>10.513705559245299</c:v>
                </c:pt>
                <c:pt idx="24">
                  <c:v>10.325472123103589</c:v>
                </c:pt>
                <c:pt idx="25">
                  <c:v>10.461577733737197</c:v>
                </c:pt>
                <c:pt idx="26">
                  <c:v>10.70095376014128</c:v>
                </c:pt>
                <c:pt idx="27">
                  <c:v>10.759907625337453</c:v>
                </c:pt>
                <c:pt idx="28">
                  <c:v>10.732709502627914</c:v>
                </c:pt>
                <c:pt idx="29">
                  <c:v>10.786779704067802</c:v>
                </c:pt>
                <c:pt idx="30">
                  <c:v>10.867758154877698</c:v>
                </c:pt>
                <c:pt idx="31">
                  <c:v>10.815585427751824</c:v>
                </c:pt>
                <c:pt idx="32">
                  <c:v>10.725858826303281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BF-4C3E-82D6-826B64E17017}"/>
            </c:ext>
          </c:extLst>
        </c:ser>
        <c:ser>
          <c:idx val="4"/>
          <c:order val="4"/>
          <c:tx>
            <c:strRef>
              <c:f>'SCENARIO COMPARISON'!$B$104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COMPARISON'!$E$104:$AK$104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BF-4C3E-82D6-826B64E17017}"/>
            </c:ext>
          </c:extLst>
        </c:ser>
        <c:ser>
          <c:idx val="5"/>
          <c:order val="5"/>
          <c:tx>
            <c:strRef>
              <c:f>'SCENARIO COMPARISON'!$B$105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COMPARISON'!$E$105:$AK$105</c:f>
              <c:numCache>
                <c:formatCode>"$"#,##0.00</c:formatCode>
                <c:ptCount val="33"/>
                <c:pt idx="0">
                  <c:v>11.926768027884926</c:v>
                </c:pt>
                <c:pt idx="1">
                  <c:v>16.89515010323943</c:v>
                </c:pt>
                <c:pt idx="2">
                  <c:v>20.082197111540975</c:v>
                </c:pt>
                <c:pt idx="3">
                  <c:v>20.601360502517871</c:v>
                </c:pt>
                <c:pt idx="4">
                  <c:v>18.890456589692096</c:v>
                </c:pt>
                <c:pt idx="5">
                  <c:v>15.119902115196526</c:v>
                </c:pt>
                <c:pt idx="6">
                  <c:v>12.193337616338003</c:v>
                </c:pt>
                <c:pt idx="7">
                  <c:v>11.257996559159851</c:v>
                </c:pt>
                <c:pt idx="8">
                  <c:v>11.233548783636969</c:v>
                </c:pt>
                <c:pt idx="9">
                  <c:v>11.209171133487375</c:v>
                </c:pt>
                <c:pt idx="10">
                  <c:v>11.178594075674431</c:v>
                </c:pt>
                <c:pt idx="11">
                  <c:v>11.079510527543215</c:v>
                </c:pt>
                <c:pt idx="12">
                  <c:v>10.961672776264869</c:v>
                </c:pt>
                <c:pt idx="13">
                  <c:v>10.941396184895838</c:v>
                </c:pt>
                <c:pt idx="14">
                  <c:v>11.043240055471456</c:v>
                </c:pt>
                <c:pt idx="15">
                  <c:v>11.234128799848115</c:v>
                </c:pt>
                <c:pt idx="16">
                  <c:v>11.454122934222967</c:v>
                </c:pt>
                <c:pt idx="17">
                  <c:v>11.517318151021179</c:v>
                </c:pt>
                <c:pt idx="18">
                  <c:v>11.212475382633205</c:v>
                </c:pt>
                <c:pt idx="19">
                  <c:v>10.79735428595194</c:v>
                </c:pt>
                <c:pt idx="20">
                  <c:v>10.700595444367636</c:v>
                </c:pt>
                <c:pt idx="21">
                  <c:v>10.884391975375035</c:v>
                </c:pt>
                <c:pt idx="22">
                  <c:v>11.182017338226469</c:v>
                </c:pt>
                <c:pt idx="23">
                  <c:v>11.352514906800657</c:v>
                </c:pt>
                <c:pt idx="24">
                  <c:v>11.303662995972854</c:v>
                </c:pt>
                <c:pt idx="25">
                  <c:v>11.206160517755325</c:v>
                </c:pt>
                <c:pt idx="26">
                  <c:v>11.141327978468761</c:v>
                </c:pt>
                <c:pt idx="27">
                  <c:v>11.158313777491932</c:v>
                </c:pt>
                <c:pt idx="28">
                  <c:v>11.284302240000935</c:v>
                </c:pt>
                <c:pt idx="29">
                  <c:v>11.359548579548097</c:v>
                </c:pt>
                <c:pt idx="30">
                  <c:v>11.295295034119734</c:v>
                </c:pt>
                <c:pt idx="31">
                  <c:v>11.214124714065036</c:v>
                </c:pt>
                <c:pt idx="32">
                  <c:v>11.183177813224438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F-4C3E-82D6-826B64E1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aseline="0"/>
              <a:t>Swanbank E  Weighted Oil Indexed</a:t>
            </a:r>
          </a:p>
          <a:p>
            <a:pPr>
              <a:defRPr/>
            </a:pP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16810969168272"/>
          <c:y val="0.17393939393939395"/>
          <c:w val="0.83491920875035852"/>
          <c:h val="0.51991057088013259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COMPARISON'!$B$109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COMPARISON'!$E$109:$AK$109</c:f>
              <c:numCache>
                <c:formatCode>"$"#,##0.00</c:formatCode>
                <c:ptCount val="33"/>
                <c:pt idx="0">
                  <c:v>9.2025603930060402</c:v>
                </c:pt>
                <c:pt idx="1">
                  <c:v>9.2670147409099144</c:v>
                </c:pt>
                <c:pt idx="2">
                  <c:v>9.1523066655241383</c:v>
                </c:pt>
                <c:pt idx="3">
                  <c:v>9.0356714099261968</c:v>
                </c:pt>
                <c:pt idx="4">
                  <c:v>9.0605509953774277</c:v>
                </c:pt>
                <c:pt idx="5">
                  <c:v>9.1515122839780858</c:v>
                </c:pt>
                <c:pt idx="6">
                  <c:v>9.2625286359410168</c:v>
                </c:pt>
                <c:pt idx="7">
                  <c:v>9.2816140469484392</c:v>
                </c:pt>
                <c:pt idx="8">
                  <c:v>9.2411226154366801</c:v>
                </c:pt>
                <c:pt idx="9">
                  <c:v>9.1954793151473009</c:v>
                </c:pt>
                <c:pt idx="10">
                  <c:v>9.1708593197360724</c:v>
                </c:pt>
                <c:pt idx="11">
                  <c:v>9.1596957422440006</c:v>
                </c:pt>
                <c:pt idx="12">
                  <c:v>9.1735745609301329</c:v>
                </c:pt>
                <c:pt idx="13">
                  <c:v>9.1876094689003587</c:v>
                </c:pt>
                <c:pt idx="14">
                  <c:v>9.1850500369306776</c:v>
                </c:pt>
                <c:pt idx="15">
                  <c:v>9.1858092236077145</c:v>
                </c:pt>
                <c:pt idx="16">
                  <c:v>9.1883137041764869</c:v>
                </c:pt>
                <c:pt idx="17">
                  <c:v>9.2091356824315671</c:v>
                </c:pt>
                <c:pt idx="18">
                  <c:v>9.2304650165993163</c:v>
                </c:pt>
                <c:pt idx="19">
                  <c:v>9.2526102842111477</c:v>
                </c:pt>
                <c:pt idx="20">
                  <c:v>9.2747555518229809</c:v>
                </c:pt>
                <c:pt idx="21">
                  <c:v>9.2969008194348124</c:v>
                </c:pt>
                <c:pt idx="22">
                  <c:v>9.3190460870466438</c:v>
                </c:pt>
                <c:pt idx="23">
                  <c:v>9.3411913546584753</c:v>
                </c:pt>
                <c:pt idx="24">
                  <c:v>9.3633366222703067</c:v>
                </c:pt>
                <c:pt idx="25">
                  <c:v>9.3854818898821382</c:v>
                </c:pt>
                <c:pt idx="26">
                  <c:v>9.4076271574939696</c:v>
                </c:pt>
                <c:pt idx="27">
                  <c:v>9.429772425105801</c:v>
                </c:pt>
                <c:pt idx="28">
                  <c:v>9.4519176927176325</c:v>
                </c:pt>
                <c:pt idx="29">
                  <c:v>9.4740629603294639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3-49EE-BDFB-7C57A8B1440C}"/>
            </c:ext>
          </c:extLst>
        </c:ser>
        <c:ser>
          <c:idx val="1"/>
          <c:order val="1"/>
          <c:tx>
            <c:strRef>
              <c:f>'SCENARIO COMPARISON'!$B$110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COMPARISON'!$E$110:$AK$110</c:f>
              <c:numCache>
                <c:formatCode>"$"#,##0.00</c:formatCode>
                <c:ptCount val="33"/>
                <c:pt idx="0">
                  <c:v>11.77073626733246</c:v>
                </c:pt>
                <c:pt idx="1">
                  <c:v>15.673841359304296</c:v>
                </c:pt>
                <c:pt idx="2">
                  <c:v>18.178401041465651</c:v>
                </c:pt>
                <c:pt idx="3">
                  <c:v>19.951530077457839</c:v>
                </c:pt>
                <c:pt idx="4">
                  <c:v>17.864132656816544</c:v>
                </c:pt>
                <c:pt idx="5">
                  <c:v>13.617339457508836</c:v>
                </c:pt>
                <c:pt idx="6">
                  <c:v>11.514357830088104</c:v>
                </c:pt>
                <c:pt idx="7">
                  <c:v>11.361634948666881</c:v>
                </c:pt>
                <c:pt idx="8">
                  <c:v>11.68457659923275</c:v>
                </c:pt>
                <c:pt idx="9">
                  <c:v>11.926657543364856</c:v>
                </c:pt>
                <c:pt idx="10">
                  <c:v>12.000545618825878</c:v>
                </c:pt>
                <c:pt idx="11">
                  <c:v>11.977994536768383</c:v>
                </c:pt>
                <c:pt idx="12">
                  <c:v>12.000277959881611</c:v>
                </c:pt>
                <c:pt idx="13">
                  <c:v>12.026135428679609</c:v>
                </c:pt>
                <c:pt idx="14">
                  <c:v>12.032974082899628</c:v>
                </c:pt>
                <c:pt idx="15">
                  <c:v>12.048465180687771</c:v>
                </c:pt>
                <c:pt idx="16">
                  <c:v>12.062784920131065</c:v>
                </c:pt>
                <c:pt idx="17">
                  <c:v>12.078466854441663</c:v>
                </c:pt>
                <c:pt idx="18">
                  <c:v>11.94382295665141</c:v>
                </c:pt>
                <c:pt idx="19">
                  <c:v>11.731445284332047</c:v>
                </c:pt>
                <c:pt idx="20">
                  <c:v>11.735843833533256</c:v>
                </c:pt>
                <c:pt idx="21">
                  <c:v>11.982003080460471</c:v>
                </c:pt>
                <c:pt idx="22">
                  <c:v>12.223876096782819</c:v>
                </c:pt>
                <c:pt idx="23">
                  <c:v>11.951048479300647</c:v>
                </c:pt>
                <c:pt idx="24">
                  <c:v>11.400169733669854</c:v>
                </c:pt>
                <c:pt idx="25">
                  <c:v>11.208712784711881</c:v>
                </c:pt>
                <c:pt idx="26">
                  <c:v>11.154180111775537</c:v>
                </c:pt>
                <c:pt idx="27">
                  <c:v>11.025164890804161</c:v>
                </c:pt>
                <c:pt idx="28">
                  <c:v>11.067966483366618</c:v>
                </c:pt>
                <c:pt idx="29">
                  <c:v>11.118901460414392</c:v>
                </c:pt>
                <c:pt idx="30">
                  <c:v>11.059178480564256</c:v>
                </c:pt>
                <c:pt idx="31">
                  <c:v>11.09519574320557</c:v>
                </c:pt>
                <c:pt idx="32">
                  <c:v>11.147033269347782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3-49EE-BDFB-7C57A8B1440C}"/>
            </c:ext>
          </c:extLst>
        </c:ser>
        <c:ser>
          <c:idx val="2"/>
          <c:order val="2"/>
          <c:tx>
            <c:strRef>
              <c:f>'SCENARIO COMPARISON'!$B$111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COMPARISON'!$E$111:$AK$111</c:f>
              <c:numCache>
                <c:formatCode>"$"#,##0.00</c:formatCode>
                <c:ptCount val="33"/>
                <c:pt idx="0">
                  <c:v>11.148686879123172</c:v>
                </c:pt>
                <c:pt idx="1">
                  <c:v>11.918925687395973</c:v>
                </c:pt>
                <c:pt idx="2">
                  <c:v>11.030975842684917</c:v>
                </c:pt>
                <c:pt idx="3">
                  <c:v>10.190666540210934</c:v>
                </c:pt>
                <c:pt idx="4">
                  <c:v>9.5386403843603755</c:v>
                </c:pt>
                <c:pt idx="5">
                  <c:v>9.3591992180659282</c:v>
                </c:pt>
                <c:pt idx="6">
                  <c:v>9.2600672755531637</c:v>
                </c:pt>
                <c:pt idx="7">
                  <c:v>9.6847227652508163</c:v>
                </c:pt>
                <c:pt idx="8">
                  <c:v>9.8743439022208328</c:v>
                </c:pt>
                <c:pt idx="9">
                  <c:v>10.020053003188355</c:v>
                </c:pt>
                <c:pt idx="10">
                  <c:v>10.109399321142732</c:v>
                </c:pt>
                <c:pt idx="11">
                  <c:v>10.114789624283299</c:v>
                </c:pt>
                <c:pt idx="12">
                  <c:v>10.0929957081279</c:v>
                </c:pt>
                <c:pt idx="13">
                  <c:v>9.811507377927656</c:v>
                </c:pt>
                <c:pt idx="14">
                  <c:v>9.5131148403098891</c:v>
                </c:pt>
                <c:pt idx="15">
                  <c:v>9.6380403681544138</c:v>
                </c:pt>
                <c:pt idx="16">
                  <c:v>9.7892301312060219</c:v>
                </c:pt>
                <c:pt idx="17">
                  <c:v>9.6784824950159329</c:v>
                </c:pt>
                <c:pt idx="18">
                  <c:v>9.5404524650537272</c:v>
                </c:pt>
                <c:pt idx="19">
                  <c:v>9.4572851916236473</c:v>
                </c:pt>
                <c:pt idx="20">
                  <c:v>9.5055870429612028</c:v>
                </c:pt>
                <c:pt idx="21">
                  <c:v>9.7715563697539203</c:v>
                </c:pt>
                <c:pt idx="22">
                  <c:v>10.009988877814113</c:v>
                </c:pt>
                <c:pt idx="23">
                  <c:v>10.005527987390597</c:v>
                </c:pt>
                <c:pt idx="24">
                  <c:v>9.8620505232425426</c:v>
                </c:pt>
                <c:pt idx="25">
                  <c:v>9.8378569910972082</c:v>
                </c:pt>
                <c:pt idx="26">
                  <c:v>10.019205351309774</c:v>
                </c:pt>
                <c:pt idx="27">
                  <c:v>10.214349195113622</c:v>
                </c:pt>
                <c:pt idx="28">
                  <c:v>10.303923867279746</c:v>
                </c:pt>
                <c:pt idx="29">
                  <c:v>10.311583488813701</c:v>
                </c:pt>
                <c:pt idx="30">
                  <c:v>10.284380795149001</c:v>
                </c:pt>
                <c:pt idx="31">
                  <c:v>10.304096800293866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3-49EE-BDFB-7C57A8B1440C}"/>
            </c:ext>
          </c:extLst>
        </c:ser>
        <c:ser>
          <c:idx val="3"/>
          <c:order val="3"/>
          <c:tx>
            <c:strRef>
              <c:f>'SCENARIO COMPARISON'!$B$112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COMPARISON'!$E$112:$AK$112</c:f>
              <c:numCache>
                <c:formatCode>"$"#,##0.00</c:formatCode>
                <c:ptCount val="33"/>
                <c:pt idx="0">
                  <c:v>11.812073547955373</c:v>
                </c:pt>
                <c:pt idx="1">
                  <c:v>15.883262780874473</c:v>
                </c:pt>
                <c:pt idx="2">
                  <c:v>18.038215977748262</c:v>
                </c:pt>
                <c:pt idx="3">
                  <c:v>18.2749172495929</c:v>
                </c:pt>
                <c:pt idx="4">
                  <c:v>16.219659962391159</c:v>
                </c:pt>
                <c:pt idx="5">
                  <c:v>12.687264116706519</c:v>
                </c:pt>
                <c:pt idx="6">
                  <c:v>10.021612948928704</c:v>
                </c:pt>
                <c:pt idx="7">
                  <c:v>9.3213306422697677</c:v>
                </c:pt>
                <c:pt idx="8">
                  <c:v>9.3368218709468938</c:v>
                </c:pt>
                <c:pt idx="9">
                  <c:v>9.4853966123560731</c:v>
                </c:pt>
                <c:pt idx="10">
                  <c:v>9.6067621958521965</c:v>
                </c:pt>
                <c:pt idx="11">
                  <c:v>9.629851765091205</c:v>
                </c:pt>
                <c:pt idx="12">
                  <c:v>9.4210540975964765</c:v>
                </c:pt>
                <c:pt idx="13">
                  <c:v>8.9665736398441087</c:v>
                </c:pt>
                <c:pt idx="14">
                  <c:v>8.749757442932653</c:v>
                </c:pt>
                <c:pt idx="15">
                  <c:v>8.5917886643230137</c:v>
                </c:pt>
                <c:pt idx="16">
                  <c:v>8.1413067439366884</c:v>
                </c:pt>
                <c:pt idx="17">
                  <c:v>8.014351651513433</c:v>
                </c:pt>
                <c:pt idx="18">
                  <c:v>8.2456269820901333</c:v>
                </c:pt>
                <c:pt idx="19">
                  <c:v>8.2920431974876969</c:v>
                </c:pt>
                <c:pt idx="20">
                  <c:v>8.1606893790722665</c:v>
                </c:pt>
                <c:pt idx="21">
                  <c:v>8.5020172836845163</c:v>
                </c:pt>
                <c:pt idx="22">
                  <c:v>9.119969921960065</c:v>
                </c:pt>
                <c:pt idx="23">
                  <c:v>8.8765168799626277</c:v>
                </c:pt>
                <c:pt idx="24">
                  <c:v>8.179052371090723</c:v>
                </c:pt>
                <c:pt idx="25">
                  <c:v>7.9780921504224098</c:v>
                </c:pt>
                <c:pt idx="26">
                  <c:v>7.8967757018750806</c:v>
                </c:pt>
                <c:pt idx="27">
                  <c:v>7.7388728299405534</c:v>
                </c:pt>
                <c:pt idx="28">
                  <c:v>8.1212153883417066</c:v>
                </c:pt>
                <c:pt idx="29">
                  <c:v>8.7061501618546266</c:v>
                </c:pt>
                <c:pt idx="30">
                  <c:v>8.7906109195517015</c:v>
                </c:pt>
                <c:pt idx="31">
                  <c:v>8.6321899594382074</c:v>
                </c:pt>
                <c:pt idx="32">
                  <c:v>8.5090793976883159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23-49EE-BDFB-7C57A8B1440C}"/>
            </c:ext>
          </c:extLst>
        </c:ser>
        <c:ser>
          <c:idx val="4"/>
          <c:order val="4"/>
          <c:tx>
            <c:strRef>
              <c:f>'SCENARIO COMPARISON'!$B$113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COMPARISON'!$E$113:$AK$113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23-49EE-BDFB-7C57A8B1440C}"/>
            </c:ext>
          </c:extLst>
        </c:ser>
        <c:ser>
          <c:idx val="5"/>
          <c:order val="5"/>
          <c:tx>
            <c:strRef>
              <c:f>'SCENARIO COMPARISON'!$B$114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COMPARISON'!$E$114:$AK$114</c:f>
              <c:numCache>
                <c:formatCode>"$"#,##0.00</c:formatCode>
                <c:ptCount val="33"/>
                <c:pt idx="0">
                  <c:v>11.608703622893421</c:v>
                </c:pt>
                <c:pt idx="1">
                  <c:v>16.421153445205984</c:v>
                </c:pt>
                <c:pt idx="2">
                  <c:v>19.449948375679476</c:v>
                </c:pt>
                <c:pt idx="3">
                  <c:v>20.022378282244901</c:v>
                </c:pt>
                <c:pt idx="4">
                  <c:v>17.451741207570311</c:v>
                </c:pt>
                <c:pt idx="5">
                  <c:v>13.092765362815822</c:v>
                </c:pt>
                <c:pt idx="6">
                  <c:v>9.8889767266416211</c:v>
                </c:pt>
                <c:pt idx="7">
                  <c:v>8.6462142461181948</c:v>
                </c:pt>
                <c:pt idx="8">
                  <c:v>8.4599508890948041</c:v>
                </c:pt>
                <c:pt idx="9">
                  <c:v>8.528046486864266</c:v>
                </c:pt>
                <c:pt idx="10">
                  <c:v>8.6129437845589027</c:v>
                </c:pt>
                <c:pt idx="11">
                  <c:v>8.6347234564435862</c:v>
                </c:pt>
                <c:pt idx="12">
                  <c:v>8.6229612867174321</c:v>
                </c:pt>
                <c:pt idx="13">
                  <c:v>8.6442526159429267</c:v>
                </c:pt>
                <c:pt idx="14">
                  <c:v>8.6435614430222749</c:v>
                </c:pt>
                <c:pt idx="15">
                  <c:v>8.6237352211133942</c:v>
                </c:pt>
                <c:pt idx="16">
                  <c:v>8.6901305828493314</c:v>
                </c:pt>
                <c:pt idx="17">
                  <c:v>8.7831367090572829</c:v>
                </c:pt>
                <c:pt idx="18">
                  <c:v>8.6567537961718628</c:v>
                </c:pt>
                <c:pt idx="19">
                  <c:v>8.4320243077220347</c:v>
                </c:pt>
                <c:pt idx="20">
                  <c:v>8.4708364041606288</c:v>
                </c:pt>
                <c:pt idx="21">
                  <c:v>8.6189916265213675</c:v>
                </c:pt>
                <c:pt idx="22">
                  <c:v>8.7075071230836691</c:v>
                </c:pt>
                <c:pt idx="23">
                  <c:v>8.7705783596362838</c:v>
                </c:pt>
                <c:pt idx="24">
                  <c:v>8.80930631090812</c:v>
                </c:pt>
                <c:pt idx="25">
                  <c:v>8.8668230928517655</c:v>
                </c:pt>
                <c:pt idx="26">
                  <c:v>8.8494061032094642</c:v>
                </c:pt>
                <c:pt idx="27">
                  <c:v>8.7598889942788443</c:v>
                </c:pt>
                <c:pt idx="28">
                  <c:v>8.9324490357823692</c:v>
                </c:pt>
                <c:pt idx="29">
                  <c:v>9.201528484917521</c:v>
                </c:pt>
                <c:pt idx="30">
                  <c:v>9.148762379659205</c:v>
                </c:pt>
                <c:pt idx="31">
                  <c:v>9.0433110737204974</c:v>
                </c:pt>
                <c:pt idx="32">
                  <c:v>9.0252024716084343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23-49EE-BDFB-7C57A8B14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Melbourne Industrial,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'SCENARIO COMPARISON'!$B$9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COMPARISON'!$E$9:$AK$9</c15:sqref>
                  </c15:fullRef>
                </c:ext>
              </c:extLst>
              <c:f>('SCENARIO COMPARISON'!$E$9:$AF$9,'SCENARIO COMPARISON'!$AI$9:$AK$9)</c:f>
              <c:numCache>
                <c:formatCode>"$"#,##0.00</c:formatCode>
                <c:ptCount val="31"/>
                <c:pt idx="0">
                  <c:v>10.784912504798694</c:v>
                </c:pt>
                <c:pt idx="1">
                  <c:v>12.361498956590271</c:v>
                </c:pt>
                <c:pt idx="2">
                  <c:v>15.078607972421683</c:v>
                </c:pt>
                <c:pt idx="3">
                  <c:v>17.136654871375605</c:v>
                </c:pt>
                <c:pt idx="4">
                  <c:v>17.295793388817088</c:v>
                </c:pt>
                <c:pt idx="5">
                  <c:v>15.840318157600638</c:v>
                </c:pt>
                <c:pt idx="6">
                  <c:v>13.869579460340429</c:v>
                </c:pt>
                <c:pt idx="7">
                  <c:v>13.162333316803753</c:v>
                </c:pt>
                <c:pt idx="8">
                  <c:v>13.479301113147713</c:v>
                </c:pt>
                <c:pt idx="9">
                  <c:v>13.736763906906592</c:v>
                </c:pt>
                <c:pt idx="10">
                  <c:v>13.927763336999611</c:v>
                </c:pt>
                <c:pt idx="11">
                  <c:v>14.077695174533952</c:v>
                </c:pt>
                <c:pt idx="12">
                  <c:v>14.136813683250143</c:v>
                </c:pt>
                <c:pt idx="13">
                  <c:v>14.150017139605239</c:v>
                </c:pt>
                <c:pt idx="14">
                  <c:v>14.218197281781093</c:v>
                </c:pt>
                <c:pt idx="15">
                  <c:v>14.329980608361486</c:v>
                </c:pt>
                <c:pt idx="16">
                  <c:v>14.514110315893006</c:v>
                </c:pt>
                <c:pt idx="17">
                  <c:v>14.741075552931095</c:v>
                </c:pt>
                <c:pt idx="18">
                  <c:v>14.659935193540823</c:v>
                </c:pt>
                <c:pt idx="19">
                  <c:v>14.367963121217812</c:v>
                </c:pt>
                <c:pt idx="20">
                  <c:v>14.349840162731605</c:v>
                </c:pt>
                <c:pt idx="21">
                  <c:v>14.654857434071824</c:v>
                </c:pt>
                <c:pt idx="22">
                  <c:v>15.095810886754183</c:v>
                </c:pt>
                <c:pt idx="23">
                  <c:v>15.183928609507452</c:v>
                </c:pt>
                <c:pt idx="24">
                  <c:v>14.810565160067855</c:v>
                </c:pt>
                <c:pt idx="25">
                  <c:v>14.514618255669008</c:v>
                </c:pt>
                <c:pt idx="26">
                  <c:v>14.38673838042026</c:v>
                </c:pt>
                <c:pt idx="27">
                  <c:v>14.307551446697266</c:v>
                </c:pt>
                <c:pt idx="28">
                  <c:v>14.44646834415606</c:v>
                </c:pt>
                <c:pt idx="29">
                  <c:v>14.499536396908688</c:v>
                </c:pt>
                <c:pt idx="30">
                  <c:v>14.573604176324515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0-4CBA-9DCE-9143A0C2EE93}"/>
            </c:ext>
          </c:extLst>
        </c:ser>
        <c:ser>
          <c:idx val="0"/>
          <c:order val="1"/>
          <c:tx>
            <c:strRef>
              <c:f>'SCENARIO COMPARISON'!$B$8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COMPARISON'!$E$8:$AK$8</c15:sqref>
                  </c15:fullRef>
                </c:ext>
              </c:extLst>
              <c:f>('SCENARIO COMPARISON'!$E$8:$AF$8,'SCENARIO COMPARISON'!$AI$8:$AK$8)</c:f>
              <c:numCache>
                <c:formatCode>"$"#,##0.00</c:formatCode>
                <c:ptCount val="31"/>
                <c:pt idx="0">
                  <c:v>9.5990861670924623</c:v>
                </c:pt>
                <c:pt idx="1">
                  <c:v>9.7628469153774802</c:v>
                </c:pt>
                <c:pt idx="2">
                  <c:v>10.114386450430541</c:v>
                </c:pt>
                <c:pt idx="3">
                  <c:v>10.526321036785326</c:v>
                </c:pt>
                <c:pt idx="4">
                  <c:v>10.758794675304587</c:v>
                </c:pt>
                <c:pt idx="5">
                  <c:v>10.829331986763137</c:v>
                </c:pt>
                <c:pt idx="6">
                  <c:v>10.898289001209847</c:v>
                </c:pt>
                <c:pt idx="7">
                  <c:v>11.009942968302997</c:v>
                </c:pt>
                <c:pt idx="8">
                  <c:v>11.16738161130333</c:v>
                </c:pt>
                <c:pt idx="9">
                  <c:v>11.387549432075799</c:v>
                </c:pt>
                <c:pt idx="10">
                  <c:v>11.58875182849755</c:v>
                </c:pt>
                <c:pt idx="11">
                  <c:v>11.758301538872292</c:v>
                </c:pt>
                <c:pt idx="12">
                  <c:v>11.885411785103074</c:v>
                </c:pt>
                <c:pt idx="13">
                  <c:v>11.961115742276212</c:v>
                </c:pt>
                <c:pt idx="14">
                  <c:v>12.103174112747531</c:v>
                </c:pt>
                <c:pt idx="15">
                  <c:v>12.185481678227527</c:v>
                </c:pt>
                <c:pt idx="16">
                  <c:v>12.236743294950156</c:v>
                </c:pt>
                <c:pt idx="17">
                  <c:v>12.264849815737922</c:v>
                </c:pt>
                <c:pt idx="18">
                  <c:v>12.276999178676391</c:v>
                </c:pt>
                <c:pt idx="19">
                  <c:v>12.276999178676391</c:v>
                </c:pt>
                <c:pt idx="20">
                  <c:v>12.276999178676391</c:v>
                </c:pt>
                <c:pt idx="21">
                  <c:v>12.276999178676391</c:v>
                </c:pt>
                <c:pt idx="22">
                  <c:v>12.276999178676391</c:v>
                </c:pt>
                <c:pt idx="23">
                  <c:v>12.276999178676391</c:v>
                </c:pt>
                <c:pt idx="24">
                  <c:v>12.276999178676391</c:v>
                </c:pt>
                <c:pt idx="25">
                  <c:v>12.276999178676391</c:v>
                </c:pt>
                <c:pt idx="26">
                  <c:v>12.276999178676391</c:v>
                </c:pt>
                <c:pt idx="27">
                  <c:v>12.276999178676391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0-4CBA-9DCE-9143A0C2EE93}"/>
            </c:ext>
          </c:extLst>
        </c:ser>
        <c:ser>
          <c:idx val="2"/>
          <c:order val="2"/>
          <c:tx>
            <c:strRef>
              <c:f>'SCENARIO COMPARISON'!$B$10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COMPARISON'!$E$10:$AK$10</c15:sqref>
                  </c15:fullRef>
                </c:ext>
              </c:extLst>
              <c:f>('SCENARIO COMPARISON'!$E$10:$AF$10,'SCENARIO COMPARISON'!$AI$10:$AK$10)</c:f>
              <c:numCache>
                <c:formatCode>"$"#,##0.00</c:formatCode>
                <c:ptCount val="31"/>
                <c:pt idx="0">
                  <c:v>10.390993089853531</c:v>
                </c:pt>
                <c:pt idx="1">
                  <c:v>11.448384024958997</c:v>
                </c:pt>
                <c:pt idx="2">
                  <c:v>12.433076525374327</c:v>
                </c:pt>
                <c:pt idx="3">
                  <c:v>11.828087149375879</c:v>
                </c:pt>
                <c:pt idx="4">
                  <c:v>10.87229892509999</c:v>
                </c:pt>
                <c:pt idx="5">
                  <c:v>10.547248972358322</c:v>
                </c:pt>
                <c:pt idx="6">
                  <c:v>10.788852459647135</c:v>
                </c:pt>
                <c:pt idx="7">
                  <c:v>11.197341978032364</c:v>
                </c:pt>
                <c:pt idx="8">
                  <c:v>11.353345577850231</c:v>
                </c:pt>
                <c:pt idx="9">
                  <c:v>11.402018960038772</c:v>
                </c:pt>
                <c:pt idx="10">
                  <c:v>11.399485492054991</c:v>
                </c:pt>
                <c:pt idx="11">
                  <c:v>11.441794480504138</c:v>
                </c:pt>
                <c:pt idx="12">
                  <c:v>11.513509558345417</c:v>
                </c:pt>
                <c:pt idx="13">
                  <c:v>11.486118172706522</c:v>
                </c:pt>
                <c:pt idx="14">
                  <c:v>11.331131245680266</c:v>
                </c:pt>
                <c:pt idx="15">
                  <c:v>11.268223261762989</c:v>
                </c:pt>
                <c:pt idx="16">
                  <c:v>11.376277331986339</c:v>
                </c:pt>
                <c:pt idx="17">
                  <c:v>11.53042864857699</c:v>
                </c:pt>
                <c:pt idx="18">
                  <c:v>11.614192782613703</c:v>
                </c:pt>
                <c:pt idx="19">
                  <c:v>11.602253961792744</c:v>
                </c:pt>
                <c:pt idx="20">
                  <c:v>11.622167015247335</c:v>
                </c:pt>
                <c:pt idx="21">
                  <c:v>11.730977387777713</c:v>
                </c:pt>
                <c:pt idx="22">
                  <c:v>11.893122358832825</c:v>
                </c:pt>
                <c:pt idx="23">
                  <c:v>12.063747884385897</c:v>
                </c:pt>
                <c:pt idx="24">
                  <c:v>12.176077594391028</c:v>
                </c:pt>
                <c:pt idx="25">
                  <c:v>12.237800420417194</c:v>
                </c:pt>
                <c:pt idx="26">
                  <c:v>12.283669650261189</c:v>
                </c:pt>
                <c:pt idx="27">
                  <c:v>12.341575827891655</c:v>
                </c:pt>
                <c:pt idx="28">
                  <c:v>12.851941921960714</c:v>
                </c:pt>
                <c:pt idx="29">
                  <c:v>12.955671073634457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90-4CBA-9DCE-9143A0C2EE93}"/>
            </c:ext>
          </c:extLst>
        </c:ser>
        <c:ser>
          <c:idx val="4"/>
          <c:order val="3"/>
          <c:tx>
            <c:strRef>
              <c:f>'SCENARIO COMPARISON'!$B$12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COMPARISON'!$E$12:$AK$12</c15:sqref>
                  </c15:fullRef>
                </c:ext>
              </c:extLst>
              <c:f>('SCENARIO COMPARISON'!$E$12:$AF$12,'SCENARIO COMPARISON'!$AI$12:$AK$12)</c:f>
              <c:numCache>
                <c:formatCode>"$"#,##0.00</c:formatCode>
                <c:ptCount val="31"/>
                <c:pt idx="0">
                  <c:v>10.561266390714128</c:v>
                </c:pt>
                <c:pt idx="1">
                  <c:v>12.128798958068234</c:v>
                </c:pt>
                <c:pt idx="2">
                  <c:v>14.553298257453099</c:v>
                </c:pt>
                <c:pt idx="3">
                  <c:v>15.98119761274952</c:v>
                </c:pt>
                <c:pt idx="4">
                  <c:v>15.360422636288066</c:v>
                </c:pt>
                <c:pt idx="5">
                  <c:v>13.249788891499382</c:v>
                </c:pt>
                <c:pt idx="6">
                  <c:v>10.971868057917364</c:v>
                </c:pt>
                <c:pt idx="7">
                  <c:v>10.423334073374662</c:v>
                </c:pt>
                <c:pt idx="8">
                  <c:v>10.981372750286321</c:v>
                </c:pt>
                <c:pt idx="9">
                  <c:v>11.403681168727577</c:v>
                </c:pt>
                <c:pt idx="10">
                  <c:v>11.7101669762288</c:v>
                </c:pt>
                <c:pt idx="11">
                  <c:v>11.804522414559099</c:v>
                </c:pt>
                <c:pt idx="12">
                  <c:v>11.544782776233921</c:v>
                </c:pt>
                <c:pt idx="13">
                  <c:v>11.075882043909955</c:v>
                </c:pt>
                <c:pt idx="14">
                  <c:v>10.940063572665807</c:v>
                </c:pt>
                <c:pt idx="15">
                  <c:v>11.116816162628524</c:v>
                </c:pt>
                <c:pt idx="16">
                  <c:v>11.285227088544435</c:v>
                </c:pt>
                <c:pt idx="17">
                  <c:v>11.382035932604204</c:v>
                </c:pt>
                <c:pt idx="18">
                  <c:v>11.40366568522807</c:v>
                </c:pt>
                <c:pt idx="19">
                  <c:v>11.421890422032238</c:v>
                </c:pt>
                <c:pt idx="20">
                  <c:v>11.510040213776929</c:v>
                </c:pt>
                <c:pt idx="21">
                  <c:v>11.676175888660772</c:v>
                </c:pt>
                <c:pt idx="22">
                  <c:v>11.808590428638015</c:v>
                </c:pt>
                <c:pt idx="23">
                  <c:v>11.803715832966857</c:v>
                </c:pt>
                <c:pt idx="24">
                  <c:v>11.77749977381767</c:v>
                </c:pt>
                <c:pt idx="25">
                  <c:v>11.869397341104651</c:v>
                </c:pt>
                <c:pt idx="26">
                  <c:v>11.986950029222058</c:v>
                </c:pt>
                <c:pt idx="27">
                  <c:v>12.048004606022909</c:v>
                </c:pt>
                <c:pt idx="28">
                  <c:v>12.135177614710095</c:v>
                </c:pt>
                <c:pt idx="29">
                  <c:v>12.225786299858733</c:v>
                </c:pt>
                <c:pt idx="30">
                  <c:v>12.315349607522503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0-4CBA-9DCE-9143A0C2EE93}"/>
            </c:ext>
          </c:extLst>
        </c:ser>
        <c:ser>
          <c:idx val="3"/>
          <c:order val="4"/>
          <c:tx>
            <c:strRef>
              <c:f>'SCENARIO COMPARISON'!$B$11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COMPARISON'!$E$11:$AK$11</c15:sqref>
                  </c15:fullRef>
                </c:ext>
              </c:extLst>
              <c:f>('SCENARIO COMPARISON'!$E$11:$AF$11,'SCENARIO COMPARISON'!$AI$11:$AK$11)</c:f>
              <c:numCache>
                <c:formatCode>"$"#,##0.00</c:formatCode>
                <c:ptCount val="31"/>
                <c:pt idx="0">
                  <c:v>10.643114062797526</c:v>
                </c:pt>
                <c:pt idx="1">
                  <c:v>12.23051123221104</c:v>
                </c:pt>
                <c:pt idx="2">
                  <c:v>14.640869251368237</c:v>
                </c:pt>
                <c:pt idx="3">
                  <c:v>16.099115749501486</c:v>
                </c:pt>
                <c:pt idx="4">
                  <c:v>15.374570607942848</c:v>
                </c:pt>
                <c:pt idx="5">
                  <c:v>13.024420786444438</c:v>
                </c:pt>
                <c:pt idx="6">
                  <c:v>10.653746019148223</c:v>
                </c:pt>
                <c:pt idx="7">
                  <c:v>10.107295234374824</c:v>
                </c:pt>
                <c:pt idx="8">
                  <c:v>10.660539537995394</c:v>
                </c:pt>
                <c:pt idx="9">
                  <c:v>11.044764647238324</c:v>
                </c:pt>
                <c:pt idx="10">
                  <c:v>11.268008867721797</c:v>
                </c:pt>
                <c:pt idx="11">
                  <c:v>11.349617678406331</c:v>
                </c:pt>
                <c:pt idx="12">
                  <c:v>11.230982449499264</c:v>
                </c:pt>
                <c:pt idx="13">
                  <c:v>10.943674918744279</c:v>
                </c:pt>
                <c:pt idx="14">
                  <c:v>10.845044052990188</c:v>
                </c:pt>
                <c:pt idx="15">
                  <c:v>10.960043272125088</c:v>
                </c:pt>
                <c:pt idx="16">
                  <c:v>11.037042100950533</c:v>
                </c:pt>
                <c:pt idx="17">
                  <c:v>11.030503069150637</c:v>
                </c:pt>
                <c:pt idx="18">
                  <c:v>10.959923851803282</c:v>
                </c:pt>
                <c:pt idx="19">
                  <c:v>10.950097704841278</c:v>
                </c:pt>
                <c:pt idx="20">
                  <c:v>11.072851264369206</c:v>
                </c:pt>
                <c:pt idx="21">
                  <c:v>11.205434902518039</c:v>
                </c:pt>
                <c:pt idx="22">
                  <c:v>11.295182056372186</c:v>
                </c:pt>
                <c:pt idx="23">
                  <c:v>11.376702615842884</c:v>
                </c:pt>
                <c:pt idx="24">
                  <c:v>11.463548422114103</c:v>
                </c:pt>
                <c:pt idx="25">
                  <c:v>11.53697490048661</c:v>
                </c:pt>
                <c:pt idx="26">
                  <c:v>11.595453552647953</c:v>
                </c:pt>
                <c:pt idx="27">
                  <c:v>11.658047165736997</c:v>
                </c:pt>
                <c:pt idx="28">
                  <c:v>11.735907815516304</c:v>
                </c:pt>
                <c:pt idx="29">
                  <c:v>11.822680460611732</c:v>
                </c:pt>
                <c:pt idx="30">
                  <c:v>11.949259510342673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90-4CBA-9DCE-9143A0C2EE93}"/>
            </c:ext>
          </c:extLst>
        </c:ser>
        <c:ser>
          <c:idx val="5"/>
          <c:order val="5"/>
          <c:tx>
            <c:strRef>
              <c:f>'SCENARIO COMPARISON'!$B$13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COMPARISON'!$E$13:$AK$13</c15:sqref>
                  </c15:fullRef>
                </c:ext>
              </c:extLst>
              <c:f>('SCENARIO COMPARISON'!$E$13:$AF$13,'SCENARIO COMPARISON'!$AI$13:$AK$13)</c:f>
              <c:numCache>
                <c:formatCode>"$"#,##0.00</c:formatCode>
                <c:ptCount val="31"/>
                <c:pt idx="0">
                  <c:v>10.4623132900178</c:v>
                </c:pt>
                <c:pt idx="1">
                  <c:v>12.149829431105582</c:v>
                </c:pt>
                <c:pt idx="2">
                  <c:v>14.73098892654744</c:v>
                </c:pt>
                <c:pt idx="3">
                  <c:v>16.198464612243196</c:v>
                </c:pt>
                <c:pt idx="4">
                  <c:v>15.182177393689749</c:v>
                </c:pt>
                <c:pt idx="5">
                  <c:v>12.625710795857604</c:v>
                </c:pt>
                <c:pt idx="6">
                  <c:v>10.31712340418723</c:v>
                </c:pt>
                <c:pt idx="7">
                  <c:v>9.6303714650880803</c:v>
                </c:pt>
                <c:pt idx="8">
                  <c:v>9.9083697601768819</c:v>
                </c:pt>
                <c:pt idx="9">
                  <c:v>10.119272525710842</c:v>
                </c:pt>
                <c:pt idx="10">
                  <c:v>10.213338365776254</c:v>
                </c:pt>
                <c:pt idx="11">
                  <c:v>10.20314968373936</c:v>
                </c:pt>
                <c:pt idx="12">
                  <c:v>10.161100687870611</c:v>
                </c:pt>
                <c:pt idx="13">
                  <c:v>10.179853134165743</c:v>
                </c:pt>
                <c:pt idx="14">
                  <c:v>10.247880503759095</c:v>
                </c:pt>
                <c:pt idx="15">
                  <c:v>10.344875074148028</c:v>
                </c:pt>
                <c:pt idx="16">
                  <c:v>10.467882385423048</c:v>
                </c:pt>
                <c:pt idx="17">
                  <c:v>10.540645802443139</c:v>
                </c:pt>
                <c:pt idx="18">
                  <c:v>10.442381451341495</c:v>
                </c:pt>
                <c:pt idx="19">
                  <c:v>10.247775472410964</c:v>
                </c:pt>
                <c:pt idx="20">
                  <c:v>10.202078525906879</c:v>
                </c:pt>
                <c:pt idx="21">
                  <c:v>10.309412736458057</c:v>
                </c:pt>
                <c:pt idx="22">
                  <c:v>10.474189221259582</c:v>
                </c:pt>
                <c:pt idx="23">
                  <c:v>10.568687237051499</c:v>
                </c:pt>
                <c:pt idx="24">
                  <c:v>10.640593233469064</c:v>
                </c:pt>
                <c:pt idx="25">
                  <c:v>10.78298074939879</c:v>
                </c:pt>
                <c:pt idx="26">
                  <c:v>10.870979377702655</c:v>
                </c:pt>
                <c:pt idx="27">
                  <c:v>10.952987491522212</c:v>
                </c:pt>
                <c:pt idx="28">
                  <c:v>11.274854500004677</c:v>
                </c:pt>
                <c:pt idx="29">
                  <c:v>11.285933356963449</c:v>
                </c:pt>
                <c:pt idx="30">
                  <c:v>11.312192001874052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0-4CBA-9DCE-9143A0C2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0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Sydney</a:t>
            </a:r>
            <a:r>
              <a:rPr lang="en-AU" baseline="0"/>
              <a:t> Industrial Non-oil Indexed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'SCENARIO COMPARISON'!$B$18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COMPARISON'!$E$18:$AK$18</c:f>
              <c:numCache>
                <c:formatCode>"$"#,##0.00</c:formatCode>
                <c:ptCount val="33"/>
                <c:pt idx="0">
                  <c:v>11.92291066402059</c:v>
                </c:pt>
                <c:pt idx="1">
                  <c:v>13.862415892703959</c:v>
                </c:pt>
                <c:pt idx="2">
                  <c:v>17.205990883369893</c:v>
                </c:pt>
                <c:pt idx="3">
                  <c:v>19.569305499195348</c:v>
                </c:pt>
                <c:pt idx="4">
                  <c:v>19.319336731149715</c:v>
                </c:pt>
                <c:pt idx="5">
                  <c:v>17.403498819105593</c:v>
                </c:pt>
                <c:pt idx="6">
                  <c:v>14.879565314805227</c:v>
                </c:pt>
                <c:pt idx="7">
                  <c:v>13.168565216190494</c:v>
                </c:pt>
                <c:pt idx="8">
                  <c:v>12.824609068054389</c:v>
                </c:pt>
                <c:pt idx="9">
                  <c:v>12.903796724534317</c:v>
                </c:pt>
                <c:pt idx="10">
                  <c:v>12.968064607797297</c:v>
                </c:pt>
                <c:pt idx="11">
                  <c:v>13.038978023788772</c:v>
                </c:pt>
                <c:pt idx="12">
                  <c:v>13.084831519797085</c:v>
                </c:pt>
                <c:pt idx="13">
                  <c:v>13.128867627833516</c:v>
                </c:pt>
                <c:pt idx="14">
                  <c:v>13.185166815632654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2-4883-B2B3-93A3F1146CF7}"/>
            </c:ext>
          </c:extLst>
        </c:ser>
        <c:ser>
          <c:idx val="0"/>
          <c:order val="1"/>
          <c:tx>
            <c:strRef>
              <c:f>'SCENARIO COMPARISON'!$B$17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COMPARISON'!$E$17:$AK$17</c:f>
              <c:numCache>
                <c:formatCode>"$"#,##0.00</c:formatCode>
                <c:ptCount val="33"/>
                <c:pt idx="0">
                  <c:v>10.448066282303651</c:v>
                </c:pt>
                <c:pt idx="1">
                  <c:v>10.238241897114332</c:v>
                </c:pt>
                <c:pt idx="2">
                  <c:v>10.046936462079241</c:v>
                </c:pt>
                <c:pt idx="3">
                  <c:v>10.083823700315641</c:v>
                </c:pt>
                <c:pt idx="4">
                  <c:v>10.279417268073429</c:v>
                </c:pt>
                <c:pt idx="5">
                  <c:v>10.448505828275072</c:v>
                </c:pt>
                <c:pt idx="6">
                  <c:v>10.583218355697689</c:v>
                </c:pt>
                <c:pt idx="7">
                  <c:v>10.721249968819464</c:v>
                </c:pt>
                <c:pt idx="8">
                  <c:v>10.822698586548887</c:v>
                </c:pt>
                <c:pt idx="9">
                  <c:v>10.892934266618957</c:v>
                </c:pt>
                <c:pt idx="10">
                  <c:v>10.956044116685407</c:v>
                </c:pt>
                <c:pt idx="11">
                  <c:v>11.007183083497656</c:v>
                </c:pt>
                <c:pt idx="12">
                  <c:v>11.023662921577868</c:v>
                </c:pt>
                <c:pt idx="13">
                  <c:v>11.022191103063953</c:v>
                </c:pt>
                <c:pt idx="14">
                  <c:v>11.034734710181551</c:v>
                </c:pt>
                <c:pt idx="15">
                  <c:v>11.047325205140934</c:v>
                </c:pt>
                <c:pt idx="16">
                  <c:v>11.052142259738128</c:v>
                </c:pt>
                <c:pt idx="17">
                  <c:v>11.054420606790949</c:v>
                </c:pt>
                <c:pt idx="18">
                  <c:v>11.055709786940028</c:v>
                </c:pt>
                <c:pt idx="19">
                  <c:v>11.055709786940028</c:v>
                </c:pt>
                <c:pt idx="20">
                  <c:v>11.055709786940028</c:v>
                </c:pt>
                <c:pt idx="21">
                  <c:v>11.055709786940028</c:v>
                </c:pt>
                <c:pt idx="22">
                  <c:v>11.055709786940028</c:v>
                </c:pt>
                <c:pt idx="23">
                  <c:v>11.055709786940028</c:v>
                </c:pt>
                <c:pt idx="24">
                  <c:v>11.055709786940028</c:v>
                </c:pt>
                <c:pt idx="25">
                  <c:v>11.055709786940028</c:v>
                </c:pt>
                <c:pt idx="26">
                  <c:v>11.055709786940028</c:v>
                </c:pt>
                <c:pt idx="27">
                  <c:v>11.055709786940028</c:v>
                </c:pt>
                <c:pt idx="28">
                  <c:v>11.055709786940028</c:v>
                </c:pt>
                <c:pt idx="29">
                  <c:v>11.055709786940028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2-4883-B2B3-93A3F1146CF7}"/>
            </c:ext>
          </c:extLst>
        </c:ser>
        <c:ser>
          <c:idx val="2"/>
          <c:order val="2"/>
          <c:tx>
            <c:strRef>
              <c:f>'SCENARIO COMPARISON'!$B$28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COMPARISON'!$E$19:$AK$19</c:f>
              <c:numCache>
                <c:formatCode>"$"#,##0.00</c:formatCode>
                <c:ptCount val="33"/>
                <c:pt idx="0">
                  <c:v>11.405057487751801</c:v>
                </c:pt>
                <c:pt idx="1">
                  <c:v>12.039629036076505</c:v>
                </c:pt>
                <c:pt idx="2">
                  <c:v>12.588298691468395</c:v>
                </c:pt>
                <c:pt idx="3">
                  <c:v>12.079836568437347</c:v>
                </c:pt>
                <c:pt idx="4">
                  <c:v>11.362905946296468</c:v>
                </c:pt>
                <c:pt idx="5">
                  <c:v>11.048617829616145</c:v>
                </c:pt>
                <c:pt idx="6">
                  <c:v>11.088998748530788</c:v>
                </c:pt>
                <c:pt idx="7">
                  <c:v>11.241037289583117</c:v>
                </c:pt>
                <c:pt idx="8">
                  <c:v>11.317780761091313</c:v>
                </c:pt>
                <c:pt idx="9">
                  <c:v>11.441853070874267</c:v>
                </c:pt>
                <c:pt idx="10">
                  <c:v>11.490394522887049</c:v>
                </c:pt>
                <c:pt idx="11">
                  <c:v>11.443933508542628</c:v>
                </c:pt>
                <c:pt idx="12">
                  <c:v>11.281476244934584</c:v>
                </c:pt>
                <c:pt idx="13">
                  <c:v>10.913337312091191</c:v>
                </c:pt>
                <c:pt idx="14">
                  <c:v>10.532149144326912</c:v>
                </c:pt>
                <c:pt idx="15">
                  <c:v>10.390911922358939</c:v>
                </c:pt>
                <c:pt idx="16">
                  <c:v>10.364397313615157</c:v>
                </c:pt>
                <c:pt idx="17">
                  <c:v>10.385082673618349</c:v>
                </c:pt>
                <c:pt idx="18">
                  <c:v>10.407360731405745</c:v>
                </c:pt>
                <c:pt idx="19">
                  <c:v>10.345749825502644</c:v>
                </c:pt>
                <c:pt idx="20">
                  <c:v>10.26106517687759</c:v>
                </c:pt>
                <c:pt idx="21">
                  <c:v>10.202835832024924</c:v>
                </c:pt>
                <c:pt idx="22">
                  <c:v>10.209928026998348</c:v>
                </c:pt>
                <c:pt idx="23">
                  <c:v>10.280591694127175</c:v>
                </c:pt>
                <c:pt idx="24">
                  <c:v>10.371484102284057</c:v>
                </c:pt>
                <c:pt idx="25">
                  <c:v>10.363777380975908</c:v>
                </c:pt>
                <c:pt idx="26">
                  <c:v>10.293143559349874</c:v>
                </c:pt>
                <c:pt idx="27">
                  <c:v>10.276305847438721</c:v>
                </c:pt>
                <c:pt idx="28">
                  <c:v>10.228404868610625</c:v>
                </c:pt>
                <c:pt idx="29">
                  <c:v>10.235224035150152</c:v>
                </c:pt>
                <c:pt idx="30">
                  <c:v>10.354214535955226</c:v>
                </c:pt>
                <c:pt idx="31">
                  <c:v>10.389108697757891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E2-4883-B2B3-93A3F1146CF7}"/>
            </c:ext>
          </c:extLst>
        </c:ser>
        <c:ser>
          <c:idx val="4"/>
          <c:order val="3"/>
          <c:tx>
            <c:strRef>
              <c:f>'SCENARIO COMPARISON'!$B$21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COMPARISON'!$E$21:$AK$21</c:f>
              <c:numCache>
                <c:formatCode>"$"#,##0.00</c:formatCode>
                <c:ptCount val="33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  <c:pt idx="10">
                  <c:v>11.187554767992784</c:v>
                </c:pt>
                <c:pt idx="11">
                  <c:v>11.223433615753569</c:v>
                </c:pt>
                <c:pt idx="12">
                  <c:v>10.890710050654036</c:v>
                </c:pt>
                <c:pt idx="13">
                  <c:v>10.189106485530573</c:v>
                </c:pt>
                <c:pt idx="14">
                  <c:v>9.8442493367337924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2-4883-B2B3-93A3F1146CF7}"/>
            </c:ext>
          </c:extLst>
        </c:ser>
        <c:ser>
          <c:idx val="5"/>
          <c:order val="4"/>
          <c:tx>
            <c:strRef>
              <c:f>'SCENARIO COMPARISON'!$B$22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COMPARISON'!$E$22:$AK$22</c:f>
              <c:numCache>
                <c:formatCode>"$"#,##0.00</c:formatCode>
                <c:ptCount val="33"/>
                <c:pt idx="0">
                  <c:v>11.625109945174287</c:v>
                </c:pt>
                <c:pt idx="1">
                  <c:v>13.586086811261799</c:v>
                </c:pt>
                <c:pt idx="2">
                  <c:v>16.497022214340284</c:v>
                </c:pt>
                <c:pt idx="3">
                  <c:v>18.061559605462108</c:v>
                </c:pt>
                <c:pt idx="4">
                  <c:v>16.759242457022438</c:v>
                </c:pt>
                <c:pt idx="5">
                  <c:v>13.729979698912356</c:v>
                </c:pt>
                <c:pt idx="6">
                  <c:v>10.757473166703196</c:v>
                </c:pt>
                <c:pt idx="7">
                  <c:v>9.3595345194645088</c:v>
                </c:pt>
                <c:pt idx="8">
                  <c:v>9.2584323347145112</c:v>
                </c:pt>
                <c:pt idx="9">
                  <c:v>9.3526055590587944</c:v>
                </c:pt>
                <c:pt idx="10">
                  <c:v>9.4175213501850781</c:v>
                </c:pt>
                <c:pt idx="11">
                  <c:v>9.4279024768133652</c:v>
                </c:pt>
                <c:pt idx="12">
                  <c:v>9.4050185148654979</c:v>
                </c:pt>
                <c:pt idx="13">
                  <c:v>9.4036033602014175</c:v>
                </c:pt>
                <c:pt idx="14">
                  <c:v>9.4515503997374601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E2-4883-B2B3-93A3F1146CF7}"/>
            </c:ext>
          </c:extLst>
        </c:ser>
        <c:ser>
          <c:idx val="3"/>
          <c:order val="5"/>
          <c:tx>
            <c:strRef>
              <c:f>'SCENARIO COMPARISON'!$B$20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COMPARISON'!$E$20:$AK$20</c:f>
              <c:numCache>
                <c:formatCode>"$"#,##0.00</c:formatCode>
                <c:ptCount val="33"/>
                <c:pt idx="0">
                  <c:v>11.649541456839341</c:v>
                </c:pt>
                <c:pt idx="1">
                  <c:v>13.357187412684084</c:v>
                </c:pt>
                <c:pt idx="2">
                  <c:v>16.037370808223777</c:v>
                </c:pt>
                <c:pt idx="3">
                  <c:v>17.593677906037904</c:v>
                </c:pt>
                <c:pt idx="4">
                  <c:v>16.469934330226373</c:v>
                </c:pt>
                <c:pt idx="5">
                  <c:v>13.90317618864044</c:v>
                </c:pt>
                <c:pt idx="6">
                  <c:v>11.511724954665665</c:v>
                </c:pt>
                <c:pt idx="7">
                  <c:v>10.363301082377456</c:v>
                </c:pt>
                <c:pt idx="8">
                  <c:v>10.331756376936749</c:v>
                </c:pt>
                <c:pt idx="9">
                  <c:v>10.514702089028722</c:v>
                </c:pt>
                <c:pt idx="10">
                  <c:v>10.619982071314212</c:v>
                </c:pt>
                <c:pt idx="11">
                  <c:v>10.679063633428564</c:v>
                </c:pt>
                <c:pt idx="12">
                  <c:v>10.442346479901779</c:v>
                </c:pt>
                <c:pt idx="13">
                  <c:v>9.8818624464990403</c:v>
                </c:pt>
                <c:pt idx="14">
                  <c:v>9.6332464460971945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E2-4883-B2B3-93A3F1146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0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Adelaide Industrial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'SCENARIO COMPARISON'!$B$27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COMPARISON'!$E$27:$AK$27</c:f>
              <c:numCache>
                <c:formatCode>"$"#,##0.00</c:formatCode>
                <c:ptCount val="33"/>
                <c:pt idx="0">
                  <c:v>11.856416723233989</c:v>
                </c:pt>
                <c:pt idx="1">
                  <c:v>13.019244600909165</c:v>
                </c:pt>
                <c:pt idx="2">
                  <c:v>15.788957347735984</c:v>
                </c:pt>
                <c:pt idx="3">
                  <c:v>17.611524861043804</c:v>
                </c:pt>
                <c:pt idx="4">
                  <c:v>16.655895049880826</c:v>
                </c:pt>
                <c:pt idx="5">
                  <c:v>14.485885576305497</c:v>
                </c:pt>
                <c:pt idx="6">
                  <c:v>12.394275198538498</c:v>
                </c:pt>
                <c:pt idx="7">
                  <c:v>11.541241981532075</c:v>
                </c:pt>
                <c:pt idx="8">
                  <c:v>11.703295944122418</c:v>
                </c:pt>
                <c:pt idx="9">
                  <c:v>11.812884605214581</c:v>
                </c:pt>
                <c:pt idx="10">
                  <c:v>11.901059607527237</c:v>
                </c:pt>
                <c:pt idx="11">
                  <c:v>12.021219771491916</c:v>
                </c:pt>
                <c:pt idx="12">
                  <c:v>12.06535954895473</c:v>
                </c:pt>
                <c:pt idx="13">
                  <c:v>12.076871204734321</c:v>
                </c:pt>
                <c:pt idx="14">
                  <c:v>12.24692529098121</c:v>
                </c:pt>
                <c:pt idx="15">
                  <c:v>12.540987541560732</c:v>
                </c:pt>
                <c:pt idx="16">
                  <c:v>12.79785157216465</c:v>
                </c:pt>
                <c:pt idx="17">
                  <c:v>12.986697025528791</c:v>
                </c:pt>
                <c:pt idx="18">
                  <c:v>12.883274073696169</c:v>
                </c:pt>
                <c:pt idx="19">
                  <c:v>12.55887108106651</c:v>
                </c:pt>
                <c:pt idx="20">
                  <c:v>12.498472530447167</c:v>
                </c:pt>
                <c:pt idx="21">
                  <c:v>12.802386082071033</c:v>
                </c:pt>
                <c:pt idx="22">
                  <c:v>13.267289824962113</c:v>
                </c:pt>
                <c:pt idx="23">
                  <c:v>13.224041866417924</c:v>
                </c:pt>
                <c:pt idx="24">
                  <c:v>12.639132781879182</c:v>
                </c:pt>
                <c:pt idx="25">
                  <c:v>12.348669484826837</c:v>
                </c:pt>
                <c:pt idx="26">
                  <c:v>12.318869176546812</c:v>
                </c:pt>
                <c:pt idx="27">
                  <c:v>12.238976278806199</c:v>
                </c:pt>
                <c:pt idx="28">
                  <c:v>12.250957736480082</c:v>
                </c:pt>
                <c:pt idx="29">
                  <c:v>12.32061578234347</c:v>
                </c:pt>
                <c:pt idx="30">
                  <c:v>12.369501970099062</c:v>
                </c:pt>
                <c:pt idx="31">
                  <c:v>12.425453259139447</c:v>
                </c:pt>
                <c:pt idx="32">
                  <c:v>12.44099621019507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3-4872-95D0-CF9DCF37A582}"/>
            </c:ext>
          </c:extLst>
        </c:ser>
        <c:ser>
          <c:idx val="0"/>
          <c:order val="1"/>
          <c:tx>
            <c:strRef>
              <c:f>'SCENARIO COMPARISON'!$B$17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COMPARISON'!$E$26:$AK$26</c:f>
              <c:numCache>
                <c:formatCode>"$"#,##0.00</c:formatCode>
                <c:ptCount val="33"/>
                <c:pt idx="0">
                  <c:v>10.448219982070501</c:v>
                </c:pt>
                <c:pt idx="1">
                  <c:v>10.085170897703581</c:v>
                </c:pt>
                <c:pt idx="2">
                  <c:v>9.7849993976196572</c:v>
                </c:pt>
                <c:pt idx="3">
                  <c:v>9.8154639170665554</c:v>
                </c:pt>
                <c:pt idx="4">
                  <c:v>10.036726263602979</c:v>
                </c:pt>
                <c:pt idx="5">
                  <c:v>10.198948748871331</c:v>
                </c:pt>
                <c:pt idx="6">
                  <c:v>10.299036704992941</c:v>
                </c:pt>
                <c:pt idx="7">
                  <c:v>10.415461057797582</c:v>
                </c:pt>
                <c:pt idx="8">
                  <c:v>10.478111663411571</c:v>
                </c:pt>
                <c:pt idx="9">
                  <c:v>10.512412253988705</c:v>
                </c:pt>
                <c:pt idx="10">
                  <c:v>10.593974564572594</c:v>
                </c:pt>
                <c:pt idx="11">
                  <c:v>10.691037912637604</c:v>
                </c:pt>
                <c:pt idx="12">
                  <c:v>10.744891984663038</c:v>
                </c:pt>
                <c:pt idx="13">
                  <c:v>10.768099354927836</c:v>
                </c:pt>
                <c:pt idx="14">
                  <c:v>10.801361474812392</c:v>
                </c:pt>
                <c:pt idx="15">
                  <c:v>10.834543380450759</c:v>
                </c:pt>
                <c:pt idx="16">
                  <c:v>10.851764036588337</c:v>
                </c:pt>
                <c:pt idx="17">
                  <c:v>10.860313800742361</c:v>
                </c:pt>
                <c:pt idx="18">
                  <c:v>10.864002378574943</c:v>
                </c:pt>
                <c:pt idx="19">
                  <c:v>10.864002378574943</c:v>
                </c:pt>
                <c:pt idx="20">
                  <c:v>10.864002378574943</c:v>
                </c:pt>
                <c:pt idx="21">
                  <c:v>10.864002378574943</c:v>
                </c:pt>
                <c:pt idx="22">
                  <c:v>10.864002378574943</c:v>
                </c:pt>
                <c:pt idx="23">
                  <c:v>10.864002378574943</c:v>
                </c:pt>
                <c:pt idx="24">
                  <c:v>10.864002378574943</c:v>
                </c:pt>
                <c:pt idx="25">
                  <c:v>10.864002378574943</c:v>
                </c:pt>
                <c:pt idx="26">
                  <c:v>10.864002378574943</c:v>
                </c:pt>
                <c:pt idx="27">
                  <c:v>10.864002378574943</c:v>
                </c:pt>
                <c:pt idx="28">
                  <c:v>10.864002378574943</c:v>
                </c:pt>
                <c:pt idx="29">
                  <c:v>10.864002378574943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3-4872-95D0-CF9DCF37A582}"/>
            </c:ext>
          </c:extLst>
        </c:ser>
        <c:ser>
          <c:idx val="2"/>
          <c:order val="2"/>
          <c:tx>
            <c:strRef>
              <c:f>'SCENARIO COMPARISON'!$B$28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COMPARISON'!$E$28:$AK$28</c:f>
              <c:numCache>
                <c:formatCode>"$"#,##0.00</c:formatCode>
                <c:ptCount val="33"/>
                <c:pt idx="0">
                  <c:v>10.931892863662103</c:v>
                </c:pt>
                <c:pt idx="1">
                  <c:v>11.115140381118474</c:v>
                </c:pt>
                <c:pt idx="2">
                  <c:v>11.134234401830398</c:v>
                </c:pt>
                <c:pt idx="3">
                  <c:v>10.809554949056544</c:v>
                </c:pt>
                <c:pt idx="4">
                  <c:v>10.458979439447091</c:v>
                </c:pt>
                <c:pt idx="5">
                  <c:v>10.242899556244627</c:v>
                </c:pt>
                <c:pt idx="6">
                  <c:v>10.264747387410781</c:v>
                </c:pt>
                <c:pt idx="7">
                  <c:v>10.320842346280585</c:v>
                </c:pt>
                <c:pt idx="8">
                  <c:v>10.298551687685359</c:v>
                </c:pt>
                <c:pt idx="9">
                  <c:v>10.426903676172168</c:v>
                </c:pt>
                <c:pt idx="10">
                  <c:v>10.569906922758271</c:v>
                </c:pt>
                <c:pt idx="11">
                  <c:v>10.595038217203419</c:v>
                </c:pt>
                <c:pt idx="12">
                  <c:v>10.521166337944253</c:v>
                </c:pt>
                <c:pt idx="13">
                  <c:v>10.293562885024883</c:v>
                </c:pt>
                <c:pt idx="14">
                  <c:v>10.004569370470801</c:v>
                </c:pt>
                <c:pt idx="15">
                  <c:v>9.9117131524356399</c:v>
                </c:pt>
                <c:pt idx="16">
                  <c:v>10.030937939374954</c:v>
                </c:pt>
                <c:pt idx="17">
                  <c:v>10.191520068249016</c:v>
                </c:pt>
                <c:pt idx="18">
                  <c:v>10.284900331444149</c:v>
                </c:pt>
                <c:pt idx="19">
                  <c:v>10.292938548307919</c:v>
                </c:pt>
                <c:pt idx="20">
                  <c:v>10.348504625503992</c:v>
                </c:pt>
                <c:pt idx="21">
                  <c:v>10.588008427003139</c:v>
                </c:pt>
                <c:pt idx="22">
                  <c:v>10.85347214908821</c:v>
                </c:pt>
                <c:pt idx="23">
                  <c:v>10.99804405790972</c:v>
                </c:pt>
                <c:pt idx="24">
                  <c:v>11.126614688886276</c:v>
                </c:pt>
                <c:pt idx="25">
                  <c:v>11.247766436644939</c:v>
                </c:pt>
                <c:pt idx="26">
                  <c:v>11.271521413244177</c:v>
                </c:pt>
                <c:pt idx="27">
                  <c:v>11.230999372016925</c:v>
                </c:pt>
                <c:pt idx="28">
                  <c:v>11.230969698530874</c:v>
                </c:pt>
                <c:pt idx="29">
                  <c:v>11.299390400481023</c:v>
                </c:pt>
                <c:pt idx="30">
                  <c:v>11.391598365736176</c:v>
                </c:pt>
                <c:pt idx="31">
                  <c:v>11.475993804933088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3-4872-95D0-CF9DCF37A582}"/>
            </c:ext>
          </c:extLst>
        </c:ser>
        <c:ser>
          <c:idx val="4"/>
          <c:order val="3"/>
          <c:tx>
            <c:strRef>
              <c:f>'SCENARIO COMPARISON'!$B$67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COMPARISON'!$E$30:$AK$30</c:f>
              <c:numCache>
                <c:formatCode>"$"#,##0.00</c:formatCode>
                <c:ptCount val="33"/>
                <c:pt idx="0">
                  <c:v>11.439151865609297</c:v>
                </c:pt>
                <c:pt idx="1">
                  <c:v>12.714235462627286</c:v>
                </c:pt>
                <c:pt idx="2">
                  <c:v>15.18913130240993</c:v>
                </c:pt>
                <c:pt idx="3">
                  <c:v>16.908994543525939</c:v>
                </c:pt>
                <c:pt idx="4">
                  <c:v>16.466262380555655</c:v>
                </c:pt>
                <c:pt idx="5">
                  <c:v>14.37958008876142</c:v>
                </c:pt>
                <c:pt idx="6">
                  <c:v>11.537327593944731</c:v>
                </c:pt>
                <c:pt idx="7">
                  <c:v>10.156010831905853</c:v>
                </c:pt>
                <c:pt idx="8">
                  <c:v>10.267229966418407</c:v>
                </c:pt>
                <c:pt idx="9">
                  <c:v>10.463189407073388</c:v>
                </c:pt>
                <c:pt idx="10">
                  <c:v>10.613128211353864</c:v>
                </c:pt>
                <c:pt idx="11">
                  <c:v>10.686472997112759</c:v>
                </c:pt>
                <c:pt idx="12">
                  <c:v>10.406459103812306</c:v>
                </c:pt>
                <c:pt idx="13">
                  <c:v>9.8086938516738247</c:v>
                </c:pt>
                <c:pt idx="14">
                  <c:v>9.5170618628405599</c:v>
                </c:pt>
                <c:pt idx="15">
                  <c:v>9.481802967086578</c:v>
                </c:pt>
                <c:pt idx="16">
                  <c:v>9.3934929871651676</c:v>
                </c:pt>
                <c:pt idx="17">
                  <c:v>9.3300667738700884</c:v>
                </c:pt>
                <c:pt idx="18">
                  <c:v>9.2983218322471792</c:v>
                </c:pt>
                <c:pt idx="19">
                  <c:v>9.3812501353732589</c:v>
                </c:pt>
                <c:pt idx="20">
                  <c:v>9.5276178303837558</c:v>
                </c:pt>
                <c:pt idx="21">
                  <c:v>9.4939630289260357</c:v>
                </c:pt>
                <c:pt idx="22">
                  <c:v>9.3252504963232319</c:v>
                </c:pt>
                <c:pt idx="23">
                  <c:v>9.2650108468573578</c:v>
                </c:pt>
                <c:pt idx="24">
                  <c:v>9.2221866392758951</c:v>
                </c:pt>
                <c:pt idx="25">
                  <c:v>9.1218830364111696</c:v>
                </c:pt>
                <c:pt idx="26">
                  <c:v>9.1187446595322221</c:v>
                </c:pt>
                <c:pt idx="27">
                  <c:v>9.1377769589562465</c:v>
                </c:pt>
                <c:pt idx="28">
                  <c:v>9.1195023224896801</c:v>
                </c:pt>
                <c:pt idx="29">
                  <c:v>9.180398238155675</c:v>
                </c:pt>
                <c:pt idx="30">
                  <c:v>9.2399581367499053</c:v>
                </c:pt>
                <c:pt idx="31">
                  <c:v>9.1843818686370859</c:v>
                </c:pt>
                <c:pt idx="32">
                  <c:v>9.1278241512887366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03-4872-95D0-CF9DCF37A582}"/>
            </c:ext>
          </c:extLst>
        </c:ser>
        <c:ser>
          <c:idx val="5"/>
          <c:order val="4"/>
          <c:tx>
            <c:strRef>
              <c:f>'SCENARIO COMPARISON'!$B$31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COMPARISON'!$E$31:$AK$31</c:f>
              <c:numCache>
                <c:formatCode>"$"#,##0.00</c:formatCode>
                <c:ptCount val="33"/>
                <c:pt idx="0">
                  <c:v>11.074375592588927</c:v>
                </c:pt>
                <c:pt idx="1">
                  <c:v>12.496806036228243</c:v>
                </c:pt>
                <c:pt idx="2">
                  <c:v>15.347684592127191</c:v>
                </c:pt>
                <c:pt idx="3">
                  <c:v>17.354354282126504</c:v>
                </c:pt>
                <c:pt idx="4">
                  <c:v>16.446569198428648</c:v>
                </c:pt>
                <c:pt idx="5">
                  <c:v>13.346078396128723</c:v>
                </c:pt>
                <c:pt idx="6">
                  <c:v>10.4294433071314</c:v>
                </c:pt>
                <c:pt idx="7">
                  <c:v>9.3500873114050389</c:v>
                </c:pt>
                <c:pt idx="8">
                  <c:v>9.3089094520720757</c:v>
                </c:pt>
                <c:pt idx="9">
                  <c:v>9.293102013084285</c:v>
                </c:pt>
                <c:pt idx="10">
                  <c:v>9.2686947743677077</c:v>
                </c:pt>
                <c:pt idx="11">
                  <c:v>9.2175030264973561</c:v>
                </c:pt>
                <c:pt idx="12">
                  <c:v>9.1512750746063816</c:v>
                </c:pt>
                <c:pt idx="13">
                  <c:v>9.1428748859079754</c:v>
                </c:pt>
                <c:pt idx="14">
                  <c:v>9.2193396042720188</c:v>
                </c:pt>
                <c:pt idx="15">
                  <c:v>9.3553947590812996</c:v>
                </c:pt>
                <c:pt idx="16">
                  <c:v>9.4944490063661604</c:v>
                </c:pt>
                <c:pt idx="17">
                  <c:v>9.5183914450744531</c:v>
                </c:pt>
                <c:pt idx="18">
                  <c:v>9.2269001762390346</c:v>
                </c:pt>
                <c:pt idx="19">
                  <c:v>8.8339530047824191</c:v>
                </c:pt>
                <c:pt idx="20">
                  <c:v>8.7493646762085824</c:v>
                </c:pt>
                <c:pt idx="21">
                  <c:v>8.957119146558723</c:v>
                </c:pt>
                <c:pt idx="22">
                  <c:v>9.2950179142193932</c:v>
                </c:pt>
                <c:pt idx="23">
                  <c:v>9.4603201185485766</c:v>
                </c:pt>
                <c:pt idx="24">
                  <c:v>9.38212739213429</c:v>
                </c:pt>
                <c:pt idx="25">
                  <c:v>9.315835114785262</c:v>
                </c:pt>
                <c:pt idx="26">
                  <c:v>9.2975189721353431</c:v>
                </c:pt>
                <c:pt idx="27">
                  <c:v>9.3308537368336779</c:v>
                </c:pt>
                <c:pt idx="28">
                  <c:v>9.4676532855159277</c:v>
                </c:pt>
                <c:pt idx="29">
                  <c:v>9.5633425785033737</c:v>
                </c:pt>
                <c:pt idx="30">
                  <c:v>9.5153996950367077</c:v>
                </c:pt>
                <c:pt idx="31">
                  <c:v>9.4429246043594315</c:v>
                </c:pt>
                <c:pt idx="32">
                  <c:v>9.4215629494683881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03-4872-95D0-CF9DCF37A582}"/>
            </c:ext>
          </c:extLst>
        </c:ser>
        <c:ser>
          <c:idx val="3"/>
          <c:order val="5"/>
          <c:tx>
            <c:strRef>
              <c:f>'SCENARIO COMPARISON'!$B$29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COMPARISON'!$E$29:$AK$29</c:f>
              <c:numCache>
                <c:formatCode>"$"#,##0.00</c:formatCode>
                <c:ptCount val="33"/>
                <c:pt idx="0">
                  <c:v>11.40521997895021</c:v>
                </c:pt>
                <c:pt idx="1">
                  <c:v>12.452839285441913</c:v>
                </c:pt>
                <c:pt idx="2">
                  <c:v>14.518499076123106</c:v>
                </c:pt>
                <c:pt idx="3">
                  <c:v>16.04444835619417</c:v>
                </c:pt>
                <c:pt idx="4">
                  <c:v>15.866266029243274</c:v>
                </c:pt>
                <c:pt idx="5">
                  <c:v>14.161177028027359</c:v>
                </c:pt>
                <c:pt idx="6">
                  <c:v>11.49107118149464</c:v>
                </c:pt>
                <c:pt idx="7">
                  <c:v>10.097360128067283</c:v>
                </c:pt>
                <c:pt idx="8">
                  <c:v>10.150228166631305</c:v>
                </c:pt>
                <c:pt idx="9">
                  <c:v>10.278599165344364</c:v>
                </c:pt>
                <c:pt idx="10">
                  <c:v>10.386795532874853</c:v>
                </c:pt>
                <c:pt idx="11">
                  <c:v>10.49836186630405</c:v>
                </c:pt>
                <c:pt idx="12">
                  <c:v>10.290295211103572</c:v>
                </c:pt>
                <c:pt idx="13">
                  <c:v>9.7158647915224403</c:v>
                </c:pt>
                <c:pt idx="14">
                  <c:v>9.3914751913014918</c:v>
                </c:pt>
                <c:pt idx="15">
                  <c:v>9.277083972186329</c:v>
                </c:pt>
                <c:pt idx="16">
                  <c:v>9.1050021845231726</c:v>
                </c:pt>
                <c:pt idx="17">
                  <c:v>8.9887392585026493</c:v>
                </c:pt>
                <c:pt idx="18">
                  <c:v>8.8309737762269531</c:v>
                </c:pt>
                <c:pt idx="19">
                  <c:v>8.7471840859743608</c:v>
                </c:pt>
                <c:pt idx="20">
                  <c:v>8.6287283302415787</c:v>
                </c:pt>
                <c:pt idx="21">
                  <c:v>8.4128191650798989</c:v>
                </c:pt>
                <c:pt idx="22">
                  <c:v>8.4760718800744392</c:v>
                </c:pt>
                <c:pt idx="23">
                  <c:v>8.4200891152691746</c:v>
                </c:pt>
                <c:pt idx="24">
                  <c:v>8.1809349589927187</c:v>
                </c:pt>
                <c:pt idx="25">
                  <c:v>8.3104305932816569</c:v>
                </c:pt>
                <c:pt idx="26">
                  <c:v>8.5604530837777872</c:v>
                </c:pt>
                <c:pt idx="27">
                  <c:v>8.6287856773516296</c:v>
                </c:pt>
                <c:pt idx="28">
                  <c:v>8.6056559055775814</c:v>
                </c:pt>
                <c:pt idx="29">
                  <c:v>8.6392889593445492</c:v>
                </c:pt>
                <c:pt idx="30">
                  <c:v>8.6881409422320317</c:v>
                </c:pt>
                <c:pt idx="31">
                  <c:v>8.6162666421006602</c:v>
                </c:pt>
                <c:pt idx="32">
                  <c:v>8.5277705554077148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03-4872-95D0-CF9DCF37A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8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Brisbane Industrial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75494349513364"/>
          <c:y val="0.1180110036580998"/>
          <c:w val="0.81096953129821425"/>
          <c:h val="0.59220789515404537"/>
        </c:manualLayout>
      </c:layout>
      <c:lineChart>
        <c:grouping val="standard"/>
        <c:varyColors val="0"/>
        <c:ser>
          <c:idx val="1"/>
          <c:order val="0"/>
          <c:tx>
            <c:strRef>
              <c:f>'SCENARIO COMPARISON'!$B$36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COMPARISON'!$E$36:$AK$36</c:f>
              <c:numCache>
                <c:formatCode>"$"#,##0.00</c:formatCode>
                <c:ptCount val="33"/>
                <c:pt idx="0">
                  <c:v>11.957997790940135</c:v>
                </c:pt>
                <c:pt idx="1">
                  <c:v>13.543422479477556</c:v>
                </c:pt>
                <c:pt idx="2">
                  <c:v>16.254153902716904</c:v>
                </c:pt>
                <c:pt idx="3">
                  <c:v>18.142781205372788</c:v>
                </c:pt>
                <c:pt idx="4">
                  <c:v>16.454637909942331</c:v>
                </c:pt>
                <c:pt idx="5">
                  <c:v>12.88248806156685</c:v>
                </c:pt>
                <c:pt idx="6">
                  <c:v>10.883904399410071</c:v>
                </c:pt>
                <c:pt idx="7">
                  <c:v>10.671974706857133</c:v>
                </c:pt>
                <c:pt idx="8">
                  <c:v>10.958482789391661</c:v>
                </c:pt>
                <c:pt idx="9">
                  <c:v>11.212644115820382</c:v>
                </c:pt>
                <c:pt idx="10">
                  <c:v>11.293798062674858</c:v>
                </c:pt>
                <c:pt idx="11">
                  <c:v>11.282646311390952</c:v>
                </c:pt>
                <c:pt idx="12">
                  <c:v>11.313696410839906</c:v>
                </c:pt>
                <c:pt idx="13">
                  <c:v>11.344098819848881</c:v>
                </c:pt>
                <c:pt idx="14">
                  <c:v>11.352867178395583</c:v>
                </c:pt>
                <c:pt idx="15">
                  <c:v>11.353630439384908</c:v>
                </c:pt>
                <c:pt idx="16">
                  <c:v>11.339463800064248</c:v>
                </c:pt>
                <c:pt idx="17">
                  <c:v>11.337488892138573</c:v>
                </c:pt>
                <c:pt idx="18">
                  <c:v>11.202826691261224</c:v>
                </c:pt>
                <c:pt idx="19">
                  <c:v>11.000658194004014</c:v>
                </c:pt>
                <c:pt idx="20">
                  <c:v>11.008703959761528</c:v>
                </c:pt>
                <c:pt idx="21">
                  <c:v>11.247899108636254</c:v>
                </c:pt>
                <c:pt idx="22">
                  <c:v>11.484849662913291</c:v>
                </c:pt>
                <c:pt idx="23">
                  <c:v>11.211323053053947</c:v>
                </c:pt>
                <c:pt idx="24">
                  <c:v>10.661730112058617</c:v>
                </c:pt>
                <c:pt idx="25">
                  <c:v>10.468772911345127</c:v>
                </c:pt>
                <c:pt idx="26">
                  <c:v>10.407362835730867</c:v>
                </c:pt>
                <c:pt idx="27">
                  <c:v>10.27293319989996</c:v>
                </c:pt>
                <c:pt idx="28">
                  <c:v>10.320868355343098</c:v>
                </c:pt>
                <c:pt idx="29">
                  <c:v>10.377702999150541</c:v>
                </c:pt>
                <c:pt idx="30">
                  <c:v>10.314706873670088</c:v>
                </c:pt>
                <c:pt idx="31">
                  <c:v>10.354403776516383</c:v>
                </c:pt>
                <c:pt idx="32">
                  <c:v>10.41355916020099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D-4AFB-A26A-79B116CD7D2B}"/>
            </c:ext>
          </c:extLst>
        </c:ser>
        <c:ser>
          <c:idx val="0"/>
          <c:order val="1"/>
          <c:tx>
            <c:strRef>
              <c:f>'SCENARIO COMPARISON'!$B$35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COMPARISON'!$E$35:$AK$35</c:f>
              <c:numCache>
                <c:formatCode>"$"#,##0.00</c:formatCode>
                <c:ptCount val="33"/>
                <c:pt idx="0">
                  <c:v>9.1152469296904055</c:v>
                </c:pt>
                <c:pt idx="1">
                  <c:v>8.9807751369389628</c:v>
                </c:pt>
                <c:pt idx="2">
                  <c:v>8.8520617589034885</c:v>
                </c:pt>
                <c:pt idx="3">
                  <c:v>8.768724691608071</c:v>
                </c:pt>
                <c:pt idx="4">
                  <c:v>8.8195632296521431</c:v>
                </c:pt>
                <c:pt idx="5">
                  <c:v>8.9734392085224748</c:v>
                </c:pt>
                <c:pt idx="6">
                  <c:v>9.0659586631246469</c:v>
                </c:pt>
                <c:pt idx="7">
                  <c:v>9.0564013709913027</c:v>
                </c:pt>
                <c:pt idx="8">
                  <c:v>8.984751752768398</c:v>
                </c:pt>
                <c:pt idx="9">
                  <c:v>8.9091357157832718</c:v>
                </c:pt>
                <c:pt idx="10">
                  <c:v>8.8575972089065402</c:v>
                </c:pt>
                <c:pt idx="11">
                  <c:v>8.8288285410801937</c:v>
                </c:pt>
                <c:pt idx="12">
                  <c:v>8.8290142635688067</c:v>
                </c:pt>
                <c:pt idx="13">
                  <c:v>8.8318408044175438</c:v>
                </c:pt>
                <c:pt idx="14">
                  <c:v>8.8198703952048891</c:v>
                </c:pt>
                <c:pt idx="15">
                  <c:v>8.8138341050126243</c:v>
                </c:pt>
                <c:pt idx="16">
                  <c:v>8.8120347726845161</c:v>
                </c:pt>
                <c:pt idx="17">
                  <c:v>8.8106764134137734</c:v>
                </c:pt>
                <c:pt idx="18">
                  <c:v>8.8098298377736217</c:v>
                </c:pt>
                <c:pt idx="19">
                  <c:v>8.8098298377736217</c:v>
                </c:pt>
                <c:pt idx="20">
                  <c:v>8.8098298377736217</c:v>
                </c:pt>
                <c:pt idx="21">
                  <c:v>8.8098298377736217</c:v>
                </c:pt>
                <c:pt idx="22">
                  <c:v>8.8098298377736217</c:v>
                </c:pt>
                <c:pt idx="23">
                  <c:v>8.8098298377736217</c:v>
                </c:pt>
                <c:pt idx="24">
                  <c:v>8.8098298377736217</c:v>
                </c:pt>
                <c:pt idx="25">
                  <c:v>8.8098298377736217</c:v>
                </c:pt>
                <c:pt idx="26">
                  <c:v>8.8098298377736217</c:v>
                </c:pt>
                <c:pt idx="27">
                  <c:v>8.8098298377736217</c:v>
                </c:pt>
                <c:pt idx="28">
                  <c:v>8.8098298377736217</c:v>
                </c:pt>
                <c:pt idx="29">
                  <c:v>8.8098298377736217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AD-4AFB-A26A-79B116CD7D2B}"/>
            </c:ext>
          </c:extLst>
        </c:ser>
        <c:ser>
          <c:idx val="2"/>
          <c:order val="2"/>
          <c:tx>
            <c:strRef>
              <c:f>'SCENARIO COMPARISON'!$B$37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COMPARISON'!$E$37:$AK$37</c:f>
              <c:numCache>
                <c:formatCode>"$"#,##0.00</c:formatCode>
                <c:ptCount val="33"/>
                <c:pt idx="0">
                  <c:v>10.660805926883421</c:v>
                </c:pt>
                <c:pt idx="1">
                  <c:v>10.731294519372291</c:v>
                </c:pt>
                <c:pt idx="2">
                  <c:v>10.66607403351737</c:v>
                </c:pt>
                <c:pt idx="3">
                  <c:v>10.178708216408211</c:v>
                </c:pt>
                <c:pt idx="4">
                  <c:v>9.5200018864995322</c:v>
                </c:pt>
                <c:pt idx="5">
                  <c:v>9.0570515970048326</c:v>
                </c:pt>
                <c:pt idx="6">
                  <c:v>8.9576837143344221</c:v>
                </c:pt>
                <c:pt idx="7">
                  <c:v>9.0322918933120437</c:v>
                </c:pt>
                <c:pt idx="8">
                  <c:v>9.0999148923197009</c:v>
                </c:pt>
                <c:pt idx="9">
                  <c:v>9.2644984492965392</c:v>
                </c:pt>
                <c:pt idx="10">
                  <c:v>9.3509588646073212</c:v>
                </c:pt>
                <c:pt idx="11">
                  <c:v>9.3716640622217042</c:v>
                </c:pt>
                <c:pt idx="12">
                  <c:v>9.3575700405118631</c:v>
                </c:pt>
                <c:pt idx="13">
                  <c:v>9.0663307514809865</c:v>
                </c:pt>
                <c:pt idx="14">
                  <c:v>8.7365794955899201</c:v>
                </c:pt>
                <c:pt idx="15">
                  <c:v>8.7917002531790196</c:v>
                </c:pt>
                <c:pt idx="16">
                  <c:v>8.9013995837341966</c:v>
                </c:pt>
                <c:pt idx="17">
                  <c:v>8.7682652487670119</c:v>
                </c:pt>
                <c:pt idx="18">
                  <c:v>8.6208019193767953</c:v>
                </c:pt>
                <c:pt idx="19">
                  <c:v>8.5231911391390192</c:v>
                </c:pt>
                <c:pt idx="20">
                  <c:v>8.5342808731502924</c:v>
                </c:pt>
                <c:pt idx="21">
                  <c:v>8.7183119847962054</c:v>
                </c:pt>
                <c:pt idx="22">
                  <c:v>8.8718827335364736</c:v>
                </c:pt>
                <c:pt idx="23">
                  <c:v>8.8428633821781464</c:v>
                </c:pt>
                <c:pt idx="24">
                  <c:v>8.7161216930188896</c:v>
                </c:pt>
                <c:pt idx="25">
                  <c:v>8.6902836625672943</c:v>
                </c:pt>
                <c:pt idx="26">
                  <c:v>8.8495182302603954</c:v>
                </c:pt>
                <c:pt idx="27">
                  <c:v>9.0324401838669992</c:v>
                </c:pt>
                <c:pt idx="28">
                  <c:v>9.1006863849965551</c:v>
                </c:pt>
                <c:pt idx="29">
                  <c:v>9.0817133049630492</c:v>
                </c:pt>
                <c:pt idx="30">
                  <c:v>9.0406979237521803</c:v>
                </c:pt>
                <c:pt idx="31">
                  <c:v>9.0726917497780839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AD-4AFB-A26A-79B116CD7D2B}"/>
            </c:ext>
          </c:extLst>
        </c:ser>
        <c:ser>
          <c:idx val="4"/>
          <c:order val="3"/>
          <c:tx>
            <c:strRef>
              <c:f>'SCENARIO COMPARISON'!$B$76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COMPARISON'!$E$39:$AK$39</c:f>
              <c:numCache>
                <c:formatCode>"$"#,##0.00</c:formatCode>
                <c:ptCount val="33"/>
                <c:pt idx="0">
                  <c:v>10.063831315342117</c:v>
                </c:pt>
                <c:pt idx="1">
                  <c:v>10.854314187985093</c:v>
                </c:pt>
                <c:pt idx="2">
                  <c:v>13.090236558693064</c:v>
                </c:pt>
                <c:pt idx="3">
                  <c:v>15.372607136222262</c:v>
                </c:pt>
                <c:pt idx="4">
                  <c:v>15.426233825302036</c:v>
                </c:pt>
                <c:pt idx="5">
                  <c:v>13.245693407410418</c:v>
                </c:pt>
                <c:pt idx="6">
                  <c:v>10.500660011556683</c:v>
                </c:pt>
                <c:pt idx="7">
                  <c:v>9.09818771035353</c:v>
                </c:pt>
                <c:pt idx="8">
                  <c:v>8.9524946749574532</c:v>
                </c:pt>
                <c:pt idx="9">
                  <c:v>9.045344877320078</c:v>
                </c:pt>
                <c:pt idx="10">
                  <c:v>9.167829860684531</c:v>
                </c:pt>
                <c:pt idx="11">
                  <c:v>9.2103209023072452</c:v>
                </c:pt>
                <c:pt idx="12">
                  <c:v>9.0120432250964413</c:v>
                </c:pt>
                <c:pt idx="13">
                  <c:v>8.5829466204627067</c:v>
                </c:pt>
                <c:pt idx="14">
                  <c:v>8.2958667326020166</c:v>
                </c:pt>
                <c:pt idx="15">
                  <c:v>8.2724448235873886</c:v>
                </c:pt>
                <c:pt idx="16">
                  <c:v>8.276798008911614</c:v>
                </c:pt>
                <c:pt idx="17">
                  <c:v>8.2670622241226326</c:v>
                </c:pt>
                <c:pt idx="18">
                  <c:v>8.1623134581726262</c:v>
                </c:pt>
                <c:pt idx="19">
                  <c:v>7.9650862490293122</c:v>
                </c:pt>
                <c:pt idx="20">
                  <c:v>7.8858358985297468</c:v>
                </c:pt>
                <c:pt idx="21">
                  <c:v>8.2161741911806079</c:v>
                </c:pt>
                <c:pt idx="22">
                  <c:v>8.8942979358063585</c:v>
                </c:pt>
                <c:pt idx="23">
                  <c:v>8.9900766920093496</c:v>
                </c:pt>
                <c:pt idx="24">
                  <c:v>8.281783052428473</c:v>
                </c:pt>
                <c:pt idx="25">
                  <c:v>7.7892213960837751</c:v>
                </c:pt>
                <c:pt idx="26">
                  <c:v>7.7791435576150798</c:v>
                </c:pt>
                <c:pt idx="27">
                  <c:v>7.7589744610096076</c:v>
                </c:pt>
                <c:pt idx="28">
                  <c:v>7.8460075306517938</c:v>
                </c:pt>
                <c:pt idx="29">
                  <c:v>8.0598846148721766</c:v>
                </c:pt>
                <c:pt idx="30">
                  <c:v>8.05149177075449</c:v>
                </c:pt>
                <c:pt idx="31">
                  <c:v>7.94201102964188</c:v>
                </c:pt>
                <c:pt idx="32">
                  <c:v>7.8899839698556331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D-4AFB-A26A-79B116CD7D2B}"/>
            </c:ext>
          </c:extLst>
        </c:ser>
        <c:ser>
          <c:idx val="5"/>
          <c:order val="4"/>
          <c:tx>
            <c:strRef>
              <c:f>'SCENARIO COMPARISON'!$B$40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COMPARISON'!$E$40:$AK$40</c:f>
              <c:numCache>
                <c:formatCode>"$"#,##0.00</c:formatCode>
                <c:ptCount val="33"/>
                <c:pt idx="0">
                  <c:v>11.404177783730614</c:v>
                </c:pt>
                <c:pt idx="1">
                  <c:v>13.7102310610984</c:v>
                </c:pt>
                <c:pt idx="2">
                  <c:v>16.613034747424901</c:v>
                </c:pt>
                <c:pt idx="3">
                  <c:v>18.075369878467622</c:v>
                </c:pt>
                <c:pt idx="4">
                  <c:v>15.920166031530448</c:v>
                </c:pt>
                <c:pt idx="5">
                  <c:v>11.966372628013948</c:v>
                </c:pt>
                <c:pt idx="6">
                  <c:v>9.0674657837218788</c:v>
                </c:pt>
                <c:pt idx="7">
                  <c:v>7.9182228608872105</c:v>
                </c:pt>
                <c:pt idx="8">
                  <c:v>7.754897888530877</c:v>
                </c:pt>
                <c:pt idx="9">
                  <c:v>7.8120727061322768</c:v>
                </c:pt>
                <c:pt idx="10">
                  <c:v>7.8779897215647718</c:v>
                </c:pt>
                <c:pt idx="11">
                  <c:v>7.8970126084717815</c:v>
                </c:pt>
                <c:pt idx="12">
                  <c:v>7.8996543203692244</c:v>
                </c:pt>
                <c:pt idx="13">
                  <c:v>7.9287994994491164</c:v>
                </c:pt>
                <c:pt idx="14">
                  <c:v>7.9267115708973881</c:v>
                </c:pt>
                <c:pt idx="15">
                  <c:v>7.9030809188799882</c:v>
                </c:pt>
                <c:pt idx="16">
                  <c:v>7.936045358669686</c:v>
                </c:pt>
                <c:pt idx="17">
                  <c:v>7.9806823710211461</c:v>
                </c:pt>
                <c:pt idx="18">
                  <c:v>7.835921062068663</c:v>
                </c:pt>
                <c:pt idx="19">
                  <c:v>7.6231318530246623</c:v>
                </c:pt>
                <c:pt idx="20">
                  <c:v>7.6678972796234905</c:v>
                </c:pt>
                <c:pt idx="21">
                  <c:v>7.8204492948195199</c:v>
                </c:pt>
                <c:pt idx="22">
                  <c:v>7.9279395435617701</c:v>
                </c:pt>
                <c:pt idx="23">
                  <c:v>7.998814867587674</c:v>
                </c:pt>
                <c:pt idx="24">
                  <c:v>8.0248595856764684</c:v>
                </c:pt>
                <c:pt idx="25">
                  <c:v>8.0667362250025825</c:v>
                </c:pt>
                <c:pt idx="26">
                  <c:v>8.0459090392396817</c:v>
                </c:pt>
                <c:pt idx="27">
                  <c:v>7.968031009670332</c:v>
                </c:pt>
                <c:pt idx="28">
                  <c:v>8.1549520305207537</c:v>
                </c:pt>
                <c:pt idx="29">
                  <c:v>8.428301454629775</c:v>
                </c:pt>
                <c:pt idx="30">
                  <c:v>8.3701061782396309</c:v>
                </c:pt>
                <c:pt idx="31">
                  <c:v>8.2569992448228113</c:v>
                </c:pt>
                <c:pt idx="32">
                  <c:v>8.2341915241407797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D-4AFB-A26A-79B116CD7D2B}"/>
            </c:ext>
          </c:extLst>
        </c:ser>
        <c:ser>
          <c:idx val="3"/>
          <c:order val="5"/>
          <c:tx>
            <c:strRef>
              <c:f>'SCENARIO COMPARISON'!$B$38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COMPARISON'!$E$38:$AK$38</c:f>
              <c:numCache>
                <c:formatCode>"$"#,##0.00</c:formatCode>
                <c:ptCount val="33"/>
                <c:pt idx="0">
                  <c:v>11.63479097006871</c:v>
                </c:pt>
                <c:pt idx="1">
                  <c:v>13.216360800537649</c:v>
                </c:pt>
                <c:pt idx="2">
                  <c:v>15.219073425476633</c:v>
                </c:pt>
                <c:pt idx="3">
                  <c:v>16.6305740096346</c:v>
                </c:pt>
                <c:pt idx="4">
                  <c:v>15.180067912299654</c:v>
                </c:pt>
                <c:pt idx="5">
                  <c:v>11.756384596042825</c:v>
                </c:pt>
                <c:pt idx="6">
                  <c:v>9.4105836021949045</c:v>
                </c:pt>
                <c:pt idx="7">
                  <c:v>8.6781028911900702</c:v>
                </c:pt>
                <c:pt idx="8">
                  <c:v>8.62494133437702</c:v>
                </c:pt>
                <c:pt idx="9">
                  <c:v>8.7869492639718985</c:v>
                </c:pt>
                <c:pt idx="10">
                  <c:v>8.8830840075112789</c:v>
                </c:pt>
                <c:pt idx="11">
                  <c:v>8.8943332631214105</c:v>
                </c:pt>
                <c:pt idx="12">
                  <c:v>8.6539521202235701</c:v>
                </c:pt>
                <c:pt idx="13">
                  <c:v>8.1349111523444506</c:v>
                </c:pt>
                <c:pt idx="14">
                  <c:v>7.8466103037502313</c:v>
                </c:pt>
                <c:pt idx="15">
                  <c:v>7.5941464703830528</c:v>
                </c:pt>
                <c:pt idx="16">
                  <c:v>7.0529257232438338</c:v>
                </c:pt>
                <c:pt idx="17">
                  <c:v>6.815327783362541</c:v>
                </c:pt>
                <c:pt idx="18">
                  <c:v>6.9655019965567639</c:v>
                </c:pt>
                <c:pt idx="19">
                  <c:v>6.9785467367868037</c:v>
                </c:pt>
                <c:pt idx="20">
                  <c:v>6.8575298241454803</c:v>
                </c:pt>
                <c:pt idx="21">
                  <c:v>7.2201512599623436</c:v>
                </c:pt>
                <c:pt idx="22">
                  <c:v>7.8211603879882912</c:v>
                </c:pt>
                <c:pt idx="23">
                  <c:v>7.471062514086471</c:v>
                </c:pt>
                <c:pt idx="24">
                  <c:v>6.7144635661903038</c:v>
                </c:pt>
                <c:pt idx="25">
                  <c:v>6.6451347986141451</c:v>
                </c:pt>
                <c:pt idx="26">
                  <c:v>6.6636319626652707</c:v>
                </c:pt>
                <c:pt idx="27">
                  <c:v>6.496661881248289</c:v>
                </c:pt>
                <c:pt idx="28">
                  <c:v>6.8701053432549761</c:v>
                </c:pt>
                <c:pt idx="29">
                  <c:v>7.430202078103509</c:v>
                </c:pt>
                <c:pt idx="30">
                  <c:v>7.4765260455606573</c:v>
                </c:pt>
                <c:pt idx="31">
                  <c:v>7.3057121282846511</c:v>
                </c:pt>
                <c:pt idx="32">
                  <c:v>7.2031938117751357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D-4AFB-A26A-79B116CD7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'SCENARIO COMPARISON'!$B$18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COMPARISON'!$E$18:$AK$18</c:f>
              <c:numCache>
                <c:formatCode>"$"#,##0.00</c:formatCode>
                <c:ptCount val="33"/>
                <c:pt idx="0">
                  <c:v>11.92291066402059</c:v>
                </c:pt>
                <c:pt idx="1">
                  <c:v>13.862415892703959</c:v>
                </c:pt>
                <c:pt idx="2">
                  <c:v>17.205990883369893</c:v>
                </c:pt>
                <c:pt idx="3">
                  <c:v>19.569305499195348</c:v>
                </c:pt>
                <c:pt idx="4">
                  <c:v>19.319336731149715</c:v>
                </c:pt>
                <c:pt idx="5">
                  <c:v>17.403498819105593</c:v>
                </c:pt>
                <c:pt idx="6">
                  <c:v>14.879565314805227</c:v>
                </c:pt>
                <c:pt idx="7">
                  <c:v>13.168565216190494</c:v>
                </c:pt>
                <c:pt idx="8">
                  <c:v>12.824609068054389</c:v>
                </c:pt>
                <c:pt idx="9">
                  <c:v>12.903796724534317</c:v>
                </c:pt>
                <c:pt idx="10">
                  <c:v>12.968064607797297</c:v>
                </c:pt>
                <c:pt idx="11">
                  <c:v>13.038978023788772</c:v>
                </c:pt>
                <c:pt idx="12">
                  <c:v>13.084831519797085</c:v>
                </c:pt>
                <c:pt idx="13">
                  <c:v>13.128867627833516</c:v>
                </c:pt>
                <c:pt idx="14">
                  <c:v>13.185166815632654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2-49EC-8B86-B5A3A77F0A36}"/>
            </c:ext>
          </c:extLst>
        </c:ser>
        <c:ser>
          <c:idx val="0"/>
          <c:order val="1"/>
          <c:tx>
            <c:strRef>
              <c:f>'SCENARIO COMPARISON'!$B$17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COMPARISON'!$E$17:$AK$17</c:f>
              <c:numCache>
                <c:formatCode>"$"#,##0.00</c:formatCode>
                <c:ptCount val="33"/>
                <c:pt idx="0">
                  <c:v>10.448066282303651</c:v>
                </c:pt>
                <c:pt idx="1">
                  <c:v>10.238241897114332</c:v>
                </c:pt>
                <c:pt idx="2">
                  <c:v>10.046936462079241</c:v>
                </c:pt>
                <c:pt idx="3">
                  <c:v>10.083823700315641</c:v>
                </c:pt>
                <c:pt idx="4">
                  <c:v>10.279417268073429</c:v>
                </c:pt>
                <c:pt idx="5">
                  <c:v>10.448505828275072</c:v>
                </c:pt>
                <c:pt idx="6">
                  <c:v>10.583218355697689</c:v>
                </c:pt>
                <c:pt idx="7">
                  <c:v>10.721249968819464</c:v>
                </c:pt>
                <c:pt idx="8">
                  <c:v>10.822698586548887</c:v>
                </c:pt>
                <c:pt idx="9">
                  <c:v>10.892934266618957</c:v>
                </c:pt>
                <c:pt idx="10">
                  <c:v>10.956044116685407</c:v>
                </c:pt>
                <c:pt idx="11">
                  <c:v>11.007183083497656</c:v>
                </c:pt>
                <c:pt idx="12">
                  <c:v>11.023662921577868</c:v>
                </c:pt>
                <c:pt idx="13">
                  <c:v>11.022191103063953</c:v>
                </c:pt>
                <c:pt idx="14">
                  <c:v>11.034734710181551</c:v>
                </c:pt>
                <c:pt idx="15">
                  <c:v>11.047325205140934</c:v>
                </c:pt>
                <c:pt idx="16">
                  <c:v>11.052142259738128</c:v>
                </c:pt>
                <c:pt idx="17">
                  <c:v>11.054420606790949</c:v>
                </c:pt>
                <c:pt idx="18">
                  <c:v>11.055709786940028</c:v>
                </c:pt>
                <c:pt idx="19">
                  <c:v>11.055709786940028</c:v>
                </c:pt>
                <c:pt idx="20">
                  <c:v>11.055709786940028</c:v>
                </c:pt>
                <c:pt idx="21">
                  <c:v>11.055709786940028</c:v>
                </c:pt>
                <c:pt idx="22">
                  <c:v>11.055709786940028</c:v>
                </c:pt>
                <c:pt idx="23">
                  <c:v>11.055709786940028</c:v>
                </c:pt>
                <c:pt idx="24">
                  <c:v>11.055709786940028</c:v>
                </c:pt>
                <c:pt idx="25">
                  <c:v>11.055709786940028</c:v>
                </c:pt>
                <c:pt idx="26">
                  <c:v>11.055709786940028</c:v>
                </c:pt>
                <c:pt idx="27">
                  <c:v>11.055709786940028</c:v>
                </c:pt>
                <c:pt idx="28">
                  <c:v>11.055709786940028</c:v>
                </c:pt>
                <c:pt idx="29">
                  <c:v>11.055709786940028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2-49EC-8B86-B5A3A77F0A36}"/>
            </c:ext>
          </c:extLst>
        </c:ser>
        <c:ser>
          <c:idx val="2"/>
          <c:order val="2"/>
          <c:tx>
            <c:strRef>
              <c:f>'SCENARIO COMPARISON'!$B$28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COMPARISON'!$E$19:$AK$19</c:f>
              <c:numCache>
                <c:formatCode>"$"#,##0.00</c:formatCode>
                <c:ptCount val="33"/>
                <c:pt idx="0">
                  <c:v>11.405057487751801</c:v>
                </c:pt>
                <c:pt idx="1">
                  <c:v>12.039629036076505</c:v>
                </c:pt>
                <c:pt idx="2">
                  <c:v>12.588298691468395</c:v>
                </c:pt>
                <c:pt idx="3">
                  <c:v>12.079836568437347</c:v>
                </c:pt>
                <c:pt idx="4">
                  <c:v>11.362905946296468</c:v>
                </c:pt>
                <c:pt idx="5">
                  <c:v>11.048617829616145</c:v>
                </c:pt>
                <c:pt idx="6">
                  <c:v>11.088998748530788</c:v>
                </c:pt>
                <c:pt idx="7">
                  <c:v>11.241037289583117</c:v>
                </c:pt>
                <c:pt idx="8">
                  <c:v>11.317780761091313</c:v>
                </c:pt>
                <c:pt idx="9">
                  <c:v>11.441853070874267</c:v>
                </c:pt>
                <c:pt idx="10">
                  <c:v>11.490394522887049</c:v>
                </c:pt>
                <c:pt idx="11">
                  <c:v>11.443933508542628</c:v>
                </c:pt>
                <c:pt idx="12">
                  <c:v>11.281476244934584</c:v>
                </c:pt>
                <c:pt idx="13">
                  <c:v>10.913337312091191</c:v>
                </c:pt>
                <c:pt idx="14">
                  <c:v>10.532149144326912</c:v>
                </c:pt>
                <c:pt idx="15">
                  <c:v>10.390911922358939</c:v>
                </c:pt>
                <c:pt idx="16">
                  <c:v>10.364397313615157</c:v>
                </c:pt>
                <c:pt idx="17">
                  <c:v>10.385082673618349</c:v>
                </c:pt>
                <c:pt idx="18">
                  <c:v>10.407360731405745</c:v>
                </c:pt>
                <c:pt idx="19">
                  <c:v>10.345749825502644</c:v>
                </c:pt>
                <c:pt idx="20">
                  <c:v>10.26106517687759</c:v>
                </c:pt>
                <c:pt idx="21">
                  <c:v>10.202835832024924</c:v>
                </c:pt>
                <c:pt idx="22">
                  <c:v>10.209928026998348</c:v>
                </c:pt>
                <c:pt idx="23">
                  <c:v>10.280591694127175</c:v>
                </c:pt>
                <c:pt idx="24">
                  <c:v>10.371484102284057</c:v>
                </c:pt>
                <c:pt idx="25">
                  <c:v>10.363777380975908</c:v>
                </c:pt>
                <c:pt idx="26">
                  <c:v>10.293143559349874</c:v>
                </c:pt>
                <c:pt idx="27">
                  <c:v>10.276305847438721</c:v>
                </c:pt>
                <c:pt idx="28">
                  <c:v>10.228404868610625</c:v>
                </c:pt>
                <c:pt idx="29">
                  <c:v>10.235224035150152</c:v>
                </c:pt>
                <c:pt idx="30">
                  <c:v>10.354214535955226</c:v>
                </c:pt>
                <c:pt idx="31">
                  <c:v>10.389108697757891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2-49EC-8B86-B5A3A77F0A36}"/>
            </c:ext>
          </c:extLst>
        </c:ser>
        <c:ser>
          <c:idx val="4"/>
          <c:order val="3"/>
          <c:tx>
            <c:strRef>
              <c:f>'SCENARIO COMPARISON'!$B$21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COMPARISON'!$E$21:$AK$21</c:f>
              <c:numCache>
                <c:formatCode>"$"#,##0.00</c:formatCode>
                <c:ptCount val="33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  <c:pt idx="10">
                  <c:v>11.187554767992784</c:v>
                </c:pt>
                <c:pt idx="11">
                  <c:v>11.223433615753569</c:v>
                </c:pt>
                <c:pt idx="12">
                  <c:v>10.890710050654036</c:v>
                </c:pt>
                <c:pt idx="13">
                  <c:v>10.189106485530573</c:v>
                </c:pt>
                <c:pt idx="14">
                  <c:v>9.8442493367337924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82-49EC-8B86-B5A3A77F0A36}"/>
            </c:ext>
          </c:extLst>
        </c:ser>
        <c:ser>
          <c:idx val="5"/>
          <c:order val="4"/>
          <c:tx>
            <c:strRef>
              <c:f>'SCENARIO COMPARISON'!$B$22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COMPARISON'!$E$22:$AK$22</c:f>
              <c:numCache>
                <c:formatCode>"$"#,##0.00</c:formatCode>
                <c:ptCount val="33"/>
                <c:pt idx="0">
                  <c:v>11.625109945174287</c:v>
                </c:pt>
                <c:pt idx="1">
                  <c:v>13.586086811261799</c:v>
                </c:pt>
                <c:pt idx="2">
                  <c:v>16.497022214340284</c:v>
                </c:pt>
                <c:pt idx="3">
                  <c:v>18.061559605462108</c:v>
                </c:pt>
                <c:pt idx="4">
                  <c:v>16.759242457022438</c:v>
                </c:pt>
                <c:pt idx="5">
                  <c:v>13.729979698912356</c:v>
                </c:pt>
                <c:pt idx="6">
                  <c:v>10.757473166703196</c:v>
                </c:pt>
                <c:pt idx="7">
                  <c:v>9.3595345194645088</c:v>
                </c:pt>
                <c:pt idx="8">
                  <c:v>9.2584323347145112</c:v>
                </c:pt>
                <c:pt idx="9">
                  <c:v>9.3526055590587944</c:v>
                </c:pt>
                <c:pt idx="10">
                  <c:v>9.4175213501850781</c:v>
                </c:pt>
                <c:pt idx="11">
                  <c:v>9.4279024768133652</c:v>
                </c:pt>
                <c:pt idx="12">
                  <c:v>9.4050185148654979</c:v>
                </c:pt>
                <c:pt idx="13">
                  <c:v>9.4036033602014175</c:v>
                </c:pt>
                <c:pt idx="14">
                  <c:v>9.4515503997374601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82-49EC-8B86-B5A3A77F0A36}"/>
            </c:ext>
          </c:extLst>
        </c:ser>
        <c:ser>
          <c:idx val="3"/>
          <c:order val="5"/>
          <c:tx>
            <c:strRef>
              <c:f>'SCENARIO COMPARISON'!$B$20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COMPARISON'!$E$16:$AK$16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COMPARISON'!$E$20:$AK$20</c:f>
              <c:numCache>
                <c:formatCode>"$"#,##0.00</c:formatCode>
                <c:ptCount val="33"/>
                <c:pt idx="0">
                  <c:v>11.649541456839341</c:v>
                </c:pt>
                <c:pt idx="1">
                  <c:v>13.357187412684084</c:v>
                </c:pt>
                <c:pt idx="2">
                  <c:v>16.037370808223777</c:v>
                </c:pt>
                <c:pt idx="3">
                  <c:v>17.593677906037904</c:v>
                </c:pt>
                <c:pt idx="4">
                  <c:v>16.469934330226373</c:v>
                </c:pt>
                <c:pt idx="5">
                  <c:v>13.90317618864044</c:v>
                </c:pt>
                <c:pt idx="6">
                  <c:v>11.511724954665665</c:v>
                </c:pt>
                <c:pt idx="7">
                  <c:v>10.363301082377456</c:v>
                </c:pt>
                <c:pt idx="8">
                  <c:v>10.331756376936749</c:v>
                </c:pt>
                <c:pt idx="9">
                  <c:v>10.514702089028722</c:v>
                </c:pt>
                <c:pt idx="10">
                  <c:v>10.619982071314212</c:v>
                </c:pt>
                <c:pt idx="11">
                  <c:v>10.679063633428564</c:v>
                </c:pt>
                <c:pt idx="12">
                  <c:v>10.442346479901779</c:v>
                </c:pt>
                <c:pt idx="13">
                  <c:v>9.8818624464990403</c:v>
                </c:pt>
                <c:pt idx="14">
                  <c:v>9.6332464460971945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82-49EC-8B86-B5A3A77F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0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'SCENARIO COMPARISON'!$B$27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COMPARISON'!$E$27:$AK$27</c:f>
              <c:numCache>
                <c:formatCode>"$"#,##0.00</c:formatCode>
                <c:ptCount val="33"/>
                <c:pt idx="0">
                  <c:v>11.856416723233989</c:v>
                </c:pt>
                <c:pt idx="1">
                  <c:v>13.019244600909165</c:v>
                </c:pt>
                <c:pt idx="2">
                  <c:v>15.788957347735984</c:v>
                </c:pt>
                <c:pt idx="3">
                  <c:v>17.611524861043804</c:v>
                </c:pt>
                <c:pt idx="4">
                  <c:v>16.655895049880826</c:v>
                </c:pt>
                <c:pt idx="5">
                  <c:v>14.485885576305497</c:v>
                </c:pt>
                <c:pt idx="6">
                  <c:v>12.394275198538498</c:v>
                </c:pt>
                <c:pt idx="7">
                  <c:v>11.541241981532075</c:v>
                </c:pt>
                <c:pt idx="8">
                  <c:v>11.703295944122418</c:v>
                </c:pt>
                <c:pt idx="9">
                  <c:v>11.812884605214581</c:v>
                </c:pt>
                <c:pt idx="10">
                  <c:v>11.901059607527237</c:v>
                </c:pt>
                <c:pt idx="11">
                  <c:v>12.021219771491916</c:v>
                </c:pt>
                <c:pt idx="12">
                  <c:v>12.06535954895473</c:v>
                </c:pt>
                <c:pt idx="13">
                  <c:v>12.076871204734321</c:v>
                </c:pt>
                <c:pt idx="14">
                  <c:v>12.24692529098121</c:v>
                </c:pt>
                <c:pt idx="15">
                  <c:v>12.540987541560732</c:v>
                </c:pt>
                <c:pt idx="16">
                  <c:v>12.79785157216465</c:v>
                </c:pt>
                <c:pt idx="17">
                  <c:v>12.986697025528791</c:v>
                </c:pt>
                <c:pt idx="18">
                  <c:v>12.883274073696169</c:v>
                </c:pt>
                <c:pt idx="19">
                  <c:v>12.55887108106651</c:v>
                </c:pt>
                <c:pt idx="20">
                  <c:v>12.498472530447167</c:v>
                </c:pt>
                <c:pt idx="21">
                  <c:v>12.802386082071033</c:v>
                </c:pt>
                <c:pt idx="22">
                  <c:v>13.267289824962113</c:v>
                </c:pt>
                <c:pt idx="23">
                  <c:v>13.224041866417924</c:v>
                </c:pt>
                <c:pt idx="24">
                  <c:v>12.639132781879182</c:v>
                </c:pt>
                <c:pt idx="25">
                  <c:v>12.348669484826837</c:v>
                </c:pt>
                <c:pt idx="26">
                  <c:v>12.318869176546812</c:v>
                </c:pt>
                <c:pt idx="27">
                  <c:v>12.238976278806199</c:v>
                </c:pt>
                <c:pt idx="28">
                  <c:v>12.250957736480082</c:v>
                </c:pt>
                <c:pt idx="29">
                  <c:v>12.32061578234347</c:v>
                </c:pt>
                <c:pt idx="30">
                  <c:v>12.369501970099062</c:v>
                </c:pt>
                <c:pt idx="31">
                  <c:v>12.425453259139447</c:v>
                </c:pt>
                <c:pt idx="32">
                  <c:v>12.44099621019507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E-4C3E-BE8E-CE322AB3CB6A}"/>
            </c:ext>
          </c:extLst>
        </c:ser>
        <c:ser>
          <c:idx val="0"/>
          <c:order val="1"/>
          <c:tx>
            <c:strRef>
              <c:f>'SCENARIO COMPARISON'!$B$17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COMPARISON'!$E$26:$AK$26</c:f>
              <c:numCache>
                <c:formatCode>"$"#,##0.00</c:formatCode>
                <c:ptCount val="33"/>
                <c:pt idx="0">
                  <c:v>10.448219982070501</c:v>
                </c:pt>
                <c:pt idx="1">
                  <c:v>10.085170897703581</c:v>
                </c:pt>
                <c:pt idx="2">
                  <c:v>9.7849993976196572</c:v>
                </c:pt>
                <c:pt idx="3">
                  <c:v>9.8154639170665554</c:v>
                </c:pt>
                <c:pt idx="4">
                  <c:v>10.036726263602979</c:v>
                </c:pt>
                <c:pt idx="5">
                  <c:v>10.198948748871331</c:v>
                </c:pt>
                <c:pt idx="6">
                  <c:v>10.299036704992941</c:v>
                </c:pt>
                <c:pt idx="7">
                  <c:v>10.415461057797582</c:v>
                </c:pt>
                <c:pt idx="8">
                  <c:v>10.478111663411571</c:v>
                </c:pt>
                <c:pt idx="9">
                  <c:v>10.512412253988705</c:v>
                </c:pt>
                <c:pt idx="10">
                  <c:v>10.593974564572594</c:v>
                </c:pt>
                <c:pt idx="11">
                  <c:v>10.691037912637604</c:v>
                </c:pt>
                <c:pt idx="12">
                  <c:v>10.744891984663038</c:v>
                </c:pt>
                <c:pt idx="13">
                  <c:v>10.768099354927836</c:v>
                </c:pt>
                <c:pt idx="14">
                  <c:v>10.801361474812392</c:v>
                </c:pt>
                <c:pt idx="15">
                  <c:v>10.834543380450759</c:v>
                </c:pt>
                <c:pt idx="16">
                  <c:v>10.851764036588337</c:v>
                </c:pt>
                <c:pt idx="17">
                  <c:v>10.860313800742361</c:v>
                </c:pt>
                <c:pt idx="18">
                  <c:v>10.864002378574943</c:v>
                </c:pt>
                <c:pt idx="19">
                  <c:v>10.864002378574943</c:v>
                </c:pt>
                <c:pt idx="20">
                  <c:v>10.864002378574943</c:v>
                </c:pt>
                <c:pt idx="21">
                  <c:v>10.864002378574943</c:v>
                </c:pt>
                <c:pt idx="22">
                  <c:v>10.864002378574943</c:v>
                </c:pt>
                <c:pt idx="23">
                  <c:v>10.864002378574943</c:v>
                </c:pt>
                <c:pt idx="24">
                  <c:v>10.864002378574943</c:v>
                </c:pt>
                <c:pt idx="25">
                  <c:v>10.864002378574943</c:v>
                </c:pt>
                <c:pt idx="26">
                  <c:v>10.864002378574943</c:v>
                </c:pt>
                <c:pt idx="27">
                  <c:v>10.864002378574943</c:v>
                </c:pt>
                <c:pt idx="28">
                  <c:v>10.864002378574943</c:v>
                </c:pt>
                <c:pt idx="29">
                  <c:v>10.864002378574943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E-4C3E-BE8E-CE322AB3CB6A}"/>
            </c:ext>
          </c:extLst>
        </c:ser>
        <c:ser>
          <c:idx val="2"/>
          <c:order val="2"/>
          <c:tx>
            <c:strRef>
              <c:f>'SCENARIO COMPARISON'!$B$28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COMPARISON'!$E$28:$AK$28</c:f>
              <c:numCache>
                <c:formatCode>"$"#,##0.00</c:formatCode>
                <c:ptCount val="33"/>
                <c:pt idx="0">
                  <c:v>10.931892863662103</c:v>
                </c:pt>
                <c:pt idx="1">
                  <c:v>11.115140381118474</c:v>
                </c:pt>
                <c:pt idx="2">
                  <c:v>11.134234401830398</c:v>
                </c:pt>
                <c:pt idx="3">
                  <c:v>10.809554949056544</c:v>
                </c:pt>
                <c:pt idx="4">
                  <c:v>10.458979439447091</c:v>
                </c:pt>
                <c:pt idx="5">
                  <c:v>10.242899556244627</c:v>
                </c:pt>
                <c:pt idx="6">
                  <c:v>10.264747387410781</c:v>
                </c:pt>
                <c:pt idx="7">
                  <c:v>10.320842346280585</c:v>
                </c:pt>
                <c:pt idx="8">
                  <c:v>10.298551687685359</c:v>
                </c:pt>
                <c:pt idx="9">
                  <c:v>10.426903676172168</c:v>
                </c:pt>
                <c:pt idx="10">
                  <c:v>10.569906922758271</c:v>
                </c:pt>
                <c:pt idx="11">
                  <c:v>10.595038217203419</c:v>
                </c:pt>
                <c:pt idx="12">
                  <c:v>10.521166337944253</c:v>
                </c:pt>
                <c:pt idx="13">
                  <c:v>10.293562885024883</c:v>
                </c:pt>
                <c:pt idx="14">
                  <c:v>10.004569370470801</c:v>
                </c:pt>
                <c:pt idx="15">
                  <c:v>9.9117131524356399</c:v>
                </c:pt>
                <c:pt idx="16">
                  <c:v>10.030937939374954</c:v>
                </c:pt>
                <c:pt idx="17">
                  <c:v>10.191520068249016</c:v>
                </c:pt>
                <c:pt idx="18">
                  <c:v>10.284900331444149</c:v>
                </c:pt>
                <c:pt idx="19">
                  <c:v>10.292938548307919</c:v>
                </c:pt>
                <c:pt idx="20">
                  <c:v>10.348504625503992</c:v>
                </c:pt>
                <c:pt idx="21">
                  <c:v>10.588008427003139</c:v>
                </c:pt>
                <c:pt idx="22">
                  <c:v>10.85347214908821</c:v>
                </c:pt>
                <c:pt idx="23">
                  <c:v>10.99804405790972</c:v>
                </c:pt>
                <c:pt idx="24">
                  <c:v>11.126614688886276</c:v>
                </c:pt>
                <c:pt idx="25">
                  <c:v>11.247766436644939</c:v>
                </c:pt>
                <c:pt idx="26">
                  <c:v>11.271521413244177</c:v>
                </c:pt>
                <c:pt idx="27">
                  <c:v>11.230999372016925</c:v>
                </c:pt>
                <c:pt idx="28">
                  <c:v>11.230969698530874</c:v>
                </c:pt>
                <c:pt idx="29">
                  <c:v>11.299390400481023</c:v>
                </c:pt>
                <c:pt idx="30">
                  <c:v>11.391598365736176</c:v>
                </c:pt>
                <c:pt idx="31">
                  <c:v>11.475993804933088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E-4C3E-BE8E-CE322AB3CB6A}"/>
            </c:ext>
          </c:extLst>
        </c:ser>
        <c:ser>
          <c:idx val="4"/>
          <c:order val="3"/>
          <c:tx>
            <c:strRef>
              <c:f>'SCENARIO COMPARISON'!$B$67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COMPARISON'!$E$30:$AK$30</c:f>
              <c:numCache>
                <c:formatCode>"$"#,##0.00</c:formatCode>
                <c:ptCount val="33"/>
                <c:pt idx="0">
                  <c:v>11.439151865609297</c:v>
                </c:pt>
                <c:pt idx="1">
                  <c:v>12.714235462627286</c:v>
                </c:pt>
                <c:pt idx="2">
                  <c:v>15.18913130240993</c:v>
                </c:pt>
                <c:pt idx="3">
                  <c:v>16.908994543525939</c:v>
                </c:pt>
                <c:pt idx="4">
                  <c:v>16.466262380555655</c:v>
                </c:pt>
                <c:pt idx="5">
                  <c:v>14.37958008876142</c:v>
                </c:pt>
                <c:pt idx="6">
                  <c:v>11.537327593944731</c:v>
                </c:pt>
                <c:pt idx="7">
                  <c:v>10.156010831905853</c:v>
                </c:pt>
                <c:pt idx="8">
                  <c:v>10.267229966418407</c:v>
                </c:pt>
                <c:pt idx="9">
                  <c:v>10.463189407073388</c:v>
                </c:pt>
                <c:pt idx="10">
                  <c:v>10.613128211353864</c:v>
                </c:pt>
                <c:pt idx="11">
                  <c:v>10.686472997112759</c:v>
                </c:pt>
                <c:pt idx="12">
                  <c:v>10.406459103812306</c:v>
                </c:pt>
                <c:pt idx="13">
                  <c:v>9.8086938516738247</c:v>
                </c:pt>
                <c:pt idx="14">
                  <c:v>9.5170618628405599</c:v>
                </c:pt>
                <c:pt idx="15">
                  <c:v>9.481802967086578</c:v>
                </c:pt>
                <c:pt idx="16">
                  <c:v>9.3934929871651676</c:v>
                </c:pt>
                <c:pt idx="17">
                  <c:v>9.3300667738700884</c:v>
                </c:pt>
                <c:pt idx="18">
                  <c:v>9.2983218322471792</c:v>
                </c:pt>
                <c:pt idx="19">
                  <c:v>9.3812501353732589</c:v>
                </c:pt>
                <c:pt idx="20">
                  <c:v>9.5276178303837558</c:v>
                </c:pt>
                <c:pt idx="21">
                  <c:v>9.4939630289260357</c:v>
                </c:pt>
                <c:pt idx="22">
                  <c:v>9.3252504963232319</c:v>
                </c:pt>
                <c:pt idx="23">
                  <c:v>9.2650108468573578</c:v>
                </c:pt>
                <c:pt idx="24">
                  <c:v>9.2221866392758951</c:v>
                </c:pt>
                <c:pt idx="25">
                  <c:v>9.1218830364111696</c:v>
                </c:pt>
                <c:pt idx="26">
                  <c:v>9.1187446595322221</c:v>
                </c:pt>
                <c:pt idx="27">
                  <c:v>9.1377769589562465</c:v>
                </c:pt>
                <c:pt idx="28">
                  <c:v>9.1195023224896801</c:v>
                </c:pt>
                <c:pt idx="29">
                  <c:v>9.180398238155675</c:v>
                </c:pt>
                <c:pt idx="30">
                  <c:v>9.2399581367499053</c:v>
                </c:pt>
                <c:pt idx="31">
                  <c:v>9.1843818686370859</c:v>
                </c:pt>
                <c:pt idx="32">
                  <c:v>9.1278241512887366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E-4C3E-BE8E-CE322AB3CB6A}"/>
            </c:ext>
          </c:extLst>
        </c:ser>
        <c:ser>
          <c:idx val="5"/>
          <c:order val="4"/>
          <c:tx>
            <c:strRef>
              <c:f>'SCENARIO COMPARISON'!$B$31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COMPARISON'!$E$31:$AK$31</c:f>
              <c:numCache>
                <c:formatCode>"$"#,##0.00</c:formatCode>
                <c:ptCount val="33"/>
                <c:pt idx="0">
                  <c:v>11.074375592588927</c:v>
                </c:pt>
                <c:pt idx="1">
                  <c:v>12.496806036228243</c:v>
                </c:pt>
                <c:pt idx="2">
                  <c:v>15.347684592127191</c:v>
                </c:pt>
                <c:pt idx="3">
                  <c:v>17.354354282126504</c:v>
                </c:pt>
                <c:pt idx="4">
                  <c:v>16.446569198428648</c:v>
                </c:pt>
                <c:pt idx="5">
                  <c:v>13.346078396128723</c:v>
                </c:pt>
                <c:pt idx="6">
                  <c:v>10.4294433071314</c:v>
                </c:pt>
                <c:pt idx="7">
                  <c:v>9.3500873114050389</c:v>
                </c:pt>
                <c:pt idx="8">
                  <c:v>9.3089094520720757</c:v>
                </c:pt>
                <c:pt idx="9">
                  <c:v>9.293102013084285</c:v>
                </c:pt>
                <c:pt idx="10">
                  <c:v>9.2686947743677077</c:v>
                </c:pt>
                <c:pt idx="11">
                  <c:v>9.2175030264973561</c:v>
                </c:pt>
                <c:pt idx="12">
                  <c:v>9.1512750746063816</c:v>
                </c:pt>
                <c:pt idx="13">
                  <c:v>9.1428748859079754</c:v>
                </c:pt>
                <c:pt idx="14">
                  <c:v>9.2193396042720188</c:v>
                </c:pt>
                <c:pt idx="15">
                  <c:v>9.3553947590812996</c:v>
                </c:pt>
                <c:pt idx="16">
                  <c:v>9.4944490063661604</c:v>
                </c:pt>
                <c:pt idx="17">
                  <c:v>9.5183914450744531</c:v>
                </c:pt>
                <c:pt idx="18">
                  <c:v>9.2269001762390346</c:v>
                </c:pt>
                <c:pt idx="19">
                  <c:v>8.8339530047824191</c:v>
                </c:pt>
                <c:pt idx="20">
                  <c:v>8.7493646762085824</c:v>
                </c:pt>
                <c:pt idx="21">
                  <c:v>8.957119146558723</c:v>
                </c:pt>
                <c:pt idx="22">
                  <c:v>9.2950179142193932</c:v>
                </c:pt>
                <c:pt idx="23">
                  <c:v>9.4603201185485766</c:v>
                </c:pt>
                <c:pt idx="24">
                  <c:v>9.38212739213429</c:v>
                </c:pt>
                <c:pt idx="25">
                  <c:v>9.315835114785262</c:v>
                </c:pt>
                <c:pt idx="26">
                  <c:v>9.2975189721353431</c:v>
                </c:pt>
                <c:pt idx="27">
                  <c:v>9.3308537368336779</c:v>
                </c:pt>
                <c:pt idx="28">
                  <c:v>9.4676532855159277</c:v>
                </c:pt>
                <c:pt idx="29">
                  <c:v>9.5633425785033737</c:v>
                </c:pt>
                <c:pt idx="30">
                  <c:v>9.5153996950367077</c:v>
                </c:pt>
                <c:pt idx="31">
                  <c:v>9.4429246043594315</c:v>
                </c:pt>
                <c:pt idx="32">
                  <c:v>9.4215629494683881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CE-4C3E-BE8E-CE322AB3CB6A}"/>
            </c:ext>
          </c:extLst>
        </c:ser>
        <c:ser>
          <c:idx val="3"/>
          <c:order val="5"/>
          <c:tx>
            <c:strRef>
              <c:f>'SCENARIO COMPARISON'!$B$29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COMPARISON'!$E$25:$AK$25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COMPARISON'!$E$29:$AK$29</c:f>
              <c:numCache>
                <c:formatCode>"$"#,##0.00</c:formatCode>
                <c:ptCount val="33"/>
                <c:pt idx="0">
                  <c:v>11.40521997895021</c:v>
                </c:pt>
                <c:pt idx="1">
                  <c:v>12.452839285441913</c:v>
                </c:pt>
                <c:pt idx="2">
                  <c:v>14.518499076123106</c:v>
                </c:pt>
                <c:pt idx="3">
                  <c:v>16.04444835619417</c:v>
                </c:pt>
                <c:pt idx="4">
                  <c:v>15.866266029243274</c:v>
                </c:pt>
                <c:pt idx="5">
                  <c:v>14.161177028027359</c:v>
                </c:pt>
                <c:pt idx="6">
                  <c:v>11.49107118149464</c:v>
                </c:pt>
                <c:pt idx="7">
                  <c:v>10.097360128067283</c:v>
                </c:pt>
                <c:pt idx="8">
                  <c:v>10.150228166631305</c:v>
                </c:pt>
                <c:pt idx="9">
                  <c:v>10.278599165344364</c:v>
                </c:pt>
                <c:pt idx="10">
                  <c:v>10.386795532874853</c:v>
                </c:pt>
                <c:pt idx="11">
                  <c:v>10.49836186630405</c:v>
                </c:pt>
                <c:pt idx="12">
                  <c:v>10.290295211103572</c:v>
                </c:pt>
                <c:pt idx="13">
                  <c:v>9.7158647915224403</c:v>
                </c:pt>
                <c:pt idx="14">
                  <c:v>9.3914751913014918</c:v>
                </c:pt>
                <c:pt idx="15">
                  <c:v>9.277083972186329</c:v>
                </c:pt>
                <c:pt idx="16">
                  <c:v>9.1050021845231726</c:v>
                </c:pt>
                <c:pt idx="17">
                  <c:v>8.9887392585026493</c:v>
                </c:pt>
                <c:pt idx="18">
                  <c:v>8.8309737762269531</c:v>
                </c:pt>
                <c:pt idx="19">
                  <c:v>8.7471840859743608</c:v>
                </c:pt>
                <c:pt idx="20">
                  <c:v>8.6287283302415787</c:v>
                </c:pt>
                <c:pt idx="21">
                  <c:v>8.4128191650798989</c:v>
                </c:pt>
                <c:pt idx="22">
                  <c:v>8.4760718800744392</c:v>
                </c:pt>
                <c:pt idx="23">
                  <c:v>8.4200891152691746</c:v>
                </c:pt>
                <c:pt idx="24">
                  <c:v>8.1809349589927187</c:v>
                </c:pt>
                <c:pt idx="25">
                  <c:v>8.3104305932816569</c:v>
                </c:pt>
                <c:pt idx="26">
                  <c:v>8.5604530837777872</c:v>
                </c:pt>
                <c:pt idx="27">
                  <c:v>8.6287856773516296</c:v>
                </c:pt>
                <c:pt idx="28">
                  <c:v>8.6056559055775814</c:v>
                </c:pt>
                <c:pt idx="29">
                  <c:v>8.6392889593445492</c:v>
                </c:pt>
                <c:pt idx="30">
                  <c:v>8.6881409422320317</c:v>
                </c:pt>
                <c:pt idx="31">
                  <c:v>8.6162666421006602</c:v>
                </c:pt>
                <c:pt idx="32">
                  <c:v>8.5277705554077148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E-4C3E-BE8E-CE322AB3C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Sydney Industrial Weighted </a:t>
            </a:r>
            <a:r>
              <a:rPr lang="en-AU" baseline="0"/>
              <a:t>Oil Indexed</a:t>
            </a:r>
            <a:endParaRPr lang="en-AU"/>
          </a:p>
        </c:rich>
      </c:tx>
      <c:layout>
        <c:manualLayout>
          <c:xMode val="edge"/>
          <c:yMode val="edge"/>
          <c:x val="0.2950767252224313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'SCENARIO COMPARISON'!$B$58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COMPARISON'!$C$58:$AH$58</c15:sqref>
                  </c15:fullRef>
                </c:ext>
              </c:extLst>
              <c:f>'SCENARIO COMPARISON'!$D$58:$AH$58</c:f>
              <c:numCache>
                <c:formatCode>"$"#,##0.00</c:formatCode>
                <c:ptCount val="31"/>
                <c:pt idx="0">
                  <c:v>7.4807556327485027</c:v>
                </c:pt>
                <c:pt idx="1">
                  <c:v>10.383350732072058</c:v>
                </c:pt>
                <c:pt idx="2">
                  <c:v>15.981808815116363</c:v>
                </c:pt>
                <c:pt idx="3">
                  <c:v>19.39996949302877</c:v>
                </c:pt>
                <c:pt idx="4">
                  <c:v>19.146593737068738</c:v>
                </c:pt>
                <c:pt idx="5">
                  <c:v>17.082665550537147</c:v>
                </c:pt>
                <c:pt idx="6">
                  <c:v>14.491022244866116</c:v>
                </c:pt>
                <c:pt idx="7">
                  <c:v>11.548869172814676</c:v>
                </c:pt>
                <c:pt idx="8">
                  <c:v>10.564244768744253</c:v>
                </c:pt>
                <c:pt idx="9">
                  <c:v>10.805657379037497</c:v>
                </c:pt>
                <c:pt idx="10">
                  <c:v>10.959607268040479</c:v>
                </c:pt>
                <c:pt idx="11">
                  <c:v>11.10780527130939</c:v>
                </c:pt>
                <c:pt idx="12">
                  <c:v>11.148267631355553</c:v>
                </c:pt>
                <c:pt idx="13">
                  <c:v>10.826747330171695</c:v>
                </c:pt>
                <c:pt idx="14">
                  <c:v>10.13742622504072</c:v>
                </c:pt>
                <c:pt idx="15">
                  <c:v>9.8004273609734494</c:v>
                </c:pt>
                <c:pt idx="16">
                  <c:v>9.8795147018181027</c:v>
                </c:pt>
                <c:pt idx="17">
                  <c:v>9.843350375530358</c:v>
                </c:pt>
                <c:pt idx="18">
                  <c:v>9.8192750133832281</c:v>
                </c:pt>
                <c:pt idx="19">
                  <c:v>9.8506548750824674</c:v>
                </c:pt>
                <c:pt idx="20">
                  <c:v>9.8879718945667143</c:v>
                </c:pt>
                <c:pt idx="21">
                  <c:v>9.9384041548700051</c:v>
                </c:pt>
                <c:pt idx="22">
                  <c:v>9.9422225557822195</c:v>
                </c:pt>
                <c:pt idx="23">
                  <c:v>9.8844327937070968</c:v>
                </c:pt>
                <c:pt idx="24">
                  <c:v>9.8577319820006153</c:v>
                </c:pt>
                <c:pt idx="25">
                  <c:v>9.86643188259624</c:v>
                </c:pt>
                <c:pt idx="26">
                  <c:v>9.8782840354009736</c:v>
                </c:pt>
                <c:pt idx="27">
                  <c:v>9.9172587883270573</c:v>
                </c:pt>
                <c:pt idx="28">
                  <c:v>9.9407913493969851</c:v>
                </c:pt>
                <c:pt idx="29">
                  <c:v>9.9295579474944606</c:v>
                </c:pt>
                <c:pt idx="30">
                  <c:v>9.9540172790948098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F-4BC0-814A-90428E6B2AA4}"/>
            </c:ext>
          </c:extLst>
        </c:ser>
        <c:ser>
          <c:idx val="0"/>
          <c:order val="1"/>
          <c:tx>
            <c:strRef>
              <c:f>'SCENARIO COMPARISON'!$B$54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COMPARISON'!$C$54:$AH$54</c15:sqref>
                  </c15:fullRef>
                </c:ext>
              </c:extLst>
              <c:f>'SCENARIO COMPARISON'!$D$54:$AH$54</c:f>
              <c:numCache>
                <c:formatCode>"$"#,##0.00</c:formatCode>
                <c:ptCount val="31"/>
                <c:pt idx="0">
                  <c:v>9.250505649435544</c:v>
                </c:pt>
                <c:pt idx="1">
                  <c:v>10.312863142609139</c:v>
                </c:pt>
                <c:pt idx="2">
                  <c:v>10.288398925747043</c:v>
                </c:pt>
                <c:pt idx="3">
                  <c:v>10.096572473543402</c:v>
                </c:pt>
                <c:pt idx="4">
                  <c:v>10.099401198698699</c:v>
                </c:pt>
                <c:pt idx="5">
                  <c:v>10.277340021811925</c:v>
                </c:pt>
                <c:pt idx="6">
                  <c:v>10.410769649562594</c:v>
                </c:pt>
                <c:pt idx="7">
                  <c:v>10.565978400741265</c:v>
                </c:pt>
                <c:pt idx="8">
                  <c:v>10.724383182613193</c:v>
                </c:pt>
                <c:pt idx="9">
                  <c:v>10.842850874075456</c:v>
                </c:pt>
                <c:pt idx="10">
                  <c:v>10.926312258690508</c:v>
                </c:pt>
                <c:pt idx="11">
                  <c:v>10.998764792847878</c:v>
                </c:pt>
                <c:pt idx="12">
                  <c:v>11.063659225693828</c:v>
                </c:pt>
                <c:pt idx="13">
                  <c:v>11.093863323485584</c:v>
                </c:pt>
                <c:pt idx="14">
                  <c:v>11.10606323479168</c:v>
                </c:pt>
                <c:pt idx="15">
                  <c:v>11.132282209657488</c:v>
                </c:pt>
                <c:pt idx="16">
                  <c:v>11.158583802936526</c:v>
                </c:pt>
                <c:pt idx="17">
                  <c:v>11.177053818113125</c:v>
                </c:pt>
                <c:pt idx="18">
                  <c:v>11.192979230513389</c:v>
                </c:pt>
                <c:pt idx="19">
                  <c:v>11.207918354705203</c:v>
                </c:pt>
                <c:pt idx="20">
                  <c:v>11.221551866351888</c:v>
                </c:pt>
                <c:pt idx="21">
                  <c:v>11.235185377998574</c:v>
                </c:pt>
                <c:pt idx="22">
                  <c:v>11.248818889645261</c:v>
                </c:pt>
                <c:pt idx="23">
                  <c:v>11.262452401291947</c:v>
                </c:pt>
                <c:pt idx="24">
                  <c:v>11.276085912938633</c:v>
                </c:pt>
                <c:pt idx="25">
                  <c:v>11.28971942458532</c:v>
                </c:pt>
                <c:pt idx="26">
                  <c:v>11.303352936232006</c:v>
                </c:pt>
                <c:pt idx="27">
                  <c:v>11.316986447878692</c:v>
                </c:pt>
                <c:pt idx="28">
                  <c:v>11.330619959525379</c:v>
                </c:pt>
                <c:pt idx="29">
                  <c:v>11.344253471172065</c:v>
                </c:pt>
                <c:pt idx="30">
                  <c:v>11.357886982818751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D-4F4A-A950-5E816F795032}"/>
            </c:ext>
          </c:extLst>
        </c:ser>
        <c:ser>
          <c:idx val="1"/>
          <c:order val="2"/>
          <c:tx>
            <c:strRef>
              <c:f>'SCENARIO COMPARISON'!$B$55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COMPARISON'!$C$55:$AH$55</c15:sqref>
                  </c15:fullRef>
                </c:ext>
              </c:extLst>
              <c:f>'SCENARIO COMPARISON'!$D$55:$AH$55</c:f>
              <c:numCache>
                <c:formatCode>"$"#,##0.00</c:formatCode>
                <c:ptCount val="31"/>
                <c:pt idx="0">
                  <c:v>7.5967101940428083</c:v>
                </c:pt>
                <c:pt idx="1">
                  <c:v>10.450450084372049</c:v>
                </c:pt>
                <c:pt idx="2">
                  <c:v>16.024777948837947</c:v>
                </c:pt>
                <c:pt idx="3">
                  <c:v>19.293169871314984</c:v>
                </c:pt>
                <c:pt idx="4">
                  <c:v>21.508899313037588</c:v>
                </c:pt>
                <c:pt idx="5">
                  <c:v>20.716136985719199</c:v>
                </c:pt>
                <c:pt idx="6">
                  <c:v>17.491249938558973</c:v>
                </c:pt>
                <c:pt idx="7">
                  <c:v>14.778336008617973</c:v>
                </c:pt>
                <c:pt idx="8">
                  <c:v>13.136121453610308</c:v>
                </c:pt>
                <c:pt idx="9">
                  <c:v>12.819543687374454</c:v>
                </c:pt>
                <c:pt idx="10">
                  <c:v>12.903388056330805</c:v>
                </c:pt>
                <c:pt idx="11">
                  <c:v>12.970699001977174</c:v>
                </c:pt>
                <c:pt idx="12">
                  <c:v>13.044057775606698</c:v>
                </c:pt>
                <c:pt idx="13">
                  <c:v>13.091728336470402</c:v>
                </c:pt>
                <c:pt idx="14">
                  <c:v>13.137191165883486</c:v>
                </c:pt>
                <c:pt idx="15">
                  <c:v>13.194620568787444</c:v>
                </c:pt>
                <c:pt idx="16">
                  <c:v>13.253164648689049</c:v>
                </c:pt>
                <c:pt idx="17">
                  <c:v>13.351311483983451</c:v>
                </c:pt>
                <c:pt idx="18">
                  <c:v>13.456869947494827</c:v>
                </c:pt>
                <c:pt idx="19">
                  <c:v>13.357906680172183</c:v>
                </c:pt>
                <c:pt idx="20">
                  <c:v>13.068728957159614</c:v>
                </c:pt>
                <c:pt idx="21">
                  <c:v>12.981512053968194</c:v>
                </c:pt>
                <c:pt idx="22">
                  <c:v>13.240639306187543</c:v>
                </c:pt>
                <c:pt idx="23">
                  <c:v>13.641791328100222</c:v>
                </c:pt>
                <c:pt idx="24">
                  <c:v>13.585024191195005</c:v>
                </c:pt>
                <c:pt idx="25">
                  <c:v>13.011057265090329</c:v>
                </c:pt>
                <c:pt idx="26">
                  <c:v>12.618090797231856</c:v>
                </c:pt>
                <c:pt idx="27">
                  <c:v>12.462572452816099</c:v>
                </c:pt>
                <c:pt idx="28">
                  <c:v>12.357182730707997</c:v>
                </c:pt>
                <c:pt idx="29">
                  <c:v>12.433385164125818</c:v>
                </c:pt>
                <c:pt idx="30">
                  <c:v>12.543739585617701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D-4F4A-A950-5E816F795032}"/>
            </c:ext>
          </c:extLst>
        </c:ser>
        <c:ser>
          <c:idx val="2"/>
          <c:order val="3"/>
          <c:tx>
            <c:strRef>
              <c:f>'SCENARIO COMPARISON'!$B$56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COMPARISON'!$C$56:$AH$56</c15:sqref>
                  </c15:fullRef>
                </c:ext>
              </c:extLst>
              <c:f>'SCENARIO COMPARISON'!$D$56:$AH$56</c:f>
              <c:numCache>
                <c:formatCode>"$"#,##0.00</c:formatCode>
                <c:ptCount val="31"/>
                <c:pt idx="0">
                  <c:v>7.8562599468864498</c:v>
                </c:pt>
                <c:pt idx="1">
                  <c:v>10.463732535554158</c:v>
                </c:pt>
                <c:pt idx="2">
                  <c:v>12.204617432005888</c:v>
                </c:pt>
                <c:pt idx="3">
                  <c:v>11.578617218390178</c:v>
                </c:pt>
                <c:pt idx="4">
                  <c:v>10.694844124767844</c:v>
                </c:pt>
                <c:pt idx="5">
                  <c:v>10.070996207277489</c:v>
                </c:pt>
                <c:pt idx="6">
                  <c:v>10.172522893934666</c:v>
                </c:pt>
                <c:pt idx="7">
                  <c:v>10.160814765353848</c:v>
                </c:pt>
                <c:pt idx="8">
                  <c:v>10.912124253068175</c:v>
                </c:pt>
                <c:pt idx="9">
                  <c:v>11.214839154793088</c:v>
                </c:pt>
                <c:pt idx="10">
                  <c:v>11.335867466127196</c:v>
                </c:pt>
                <c:pt idx="11">
                  <c:v>11.421974731019702</c:v>
                </c:pt>
                <c:pt idx="12">
                  <c:v>11.379156198310241</c:v>
                </c:pt>
                <c:pt idx="13">
                  <c:v>11.22294116986804</c:v>
                </c:pt>
                <c:pt idx="14">
                  <c:v>10.862302519755834</c:v>
                </c:pt>
                <c:pt idx="15">
                  <c:v>10.487866450860503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  <c:pt idx="23">
                  <c:v>10.209928026998348</c:v>
                </c:pt>
                <c:pt idx="24">
                  <c:v>10.280591694127175</c:v>
                </c:pt>
                <c:pt idx="25">
                  <c:v>10.371484102284057</c:v>
                </c:pt>
                <c:pt idx="26">
                  <c:v>10.363777380975908</c:v>
                </c:pt>
                <c:pt idx="27">
                  <c:v>10.293143559349874</c:v>
                </c:pt>
                <c:pt idx="28">
                  <c:v>10.276305847438721</c:v>
                </c:pt>
                <c:pt idx="29">
                  <c:v>10.228404868610625</c:v>
                </c:pt>
                <c:pt idx="30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D-4F4A-A950-5E816F795032}"/>
            </c:ext>
          </c:extLst>
        </c:ser>
        <c:ser>
          <c:idx val="5"/>
          <c:order val="4"/>
          <c:tx>
            <c:strRef>
              <c:f>'SCENARIO COMPARISON'!$B$59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COMPARISON'!$C$59:$AH$59</c15:sqref>
                  </c15:fullRef>
                </c:ext>
              </c:extLst>
              <c:f>'SCENARIO COMPARISON'!$D$59:$AH$59</c:f>
              <c:numCache>
                <c:formatCode>"$"#,##0.00</c:formatCode>
                <c:ptCount val="31"/>
                <c:pt idx="0">
                  <c:v>7.402842623442166</c:v>
                </c:pt>
                <c:pt idx="1">
                  <c:v>10.360999314969401</c:v>
                </c:pt>
                <c:pt idx="2">
                  <c:v>15.97570352760823</c:v>
                </c:pt>
                <c:pt idx="3">
                  <c:v>19.152090503886722</c:v>
                </c:pt>
                <c:pt idx="4">
                  <c:v>19.294152679068233</c:v>
                </c:pt>
                <c:pt idx="5">
                  <c:v>17.225731676123608</c:v>
                </c:pt>
                <c:pt idx="6">
                  <c:v>13.716640755702178</c:v>
                </c:pt>
                <c:pt idx="7">
                  <c:v>10.622409287722386</c:v>
                </c:pt>
                <c:pt idx="8">
                  <c:v>9.3060273892199614</c:v>
                </c:pt>
                <c:pt idx="9">
                  <c:v>9.2449174829681233</c:v>
                </c:pt>
                <c:pt idx="10">
                  <c:v>9.3421455025226141</c:v>
                </c:pt>
                <c:pt idx="11">
                  <c:v>9.4128130498531455</c:v>
                </c:pt>
                <c:pt idx="12">
                  <c:v>9.4253548456417242</c:v>
                </c:pt>
                <c:pt idx="13">
                  <c:v>9.4043403781615424</c:v>
                </c:pt>
                <c:pt idx="14">
                  <c:v>9.4044211292896271</c:v>
                </c:pt>
                <c:pt idx="15">
                  <c:v>9.4535967046234148</c:v>
                </c:pt>
                <c:pt idx="16">
                  <c:v>9.5431545801173385</c:v>
                </c:pt>
                <c:pt idx="17">
                  <c:v>9.6400237950456109</c:v>
                </c:pt>
                <c:pt idx="18">
                  <c:v>9.6815062765092126</c:v>
                </c:pt>
                <c:pt idx="19">
                  <c:v>9.4682761633657222</c:v>
                </c:pt>
                <c:pt idx="20">
                  <c:v>9.1142590431384534</c:v>
                </c:pt>
                <c:pt idx="21">
                  <c:v>9.0169533270892863</c:v>
                </c:pt>
                <c:pt idx="22">
                  <c:v>9.189467892354731</c:v>
                </c:pt>
                <c:pt idx="23">
                  <c:v>9.481313165439202</c:v>
                </c:pt>
                <c:pt idx="24">
                  <c:v>9.6642340835498111</c:v>
                </c:pt>
                <c:pt idx="25">
                  <c:v>9.6685146995201912</c:v>
                </c:pt>
                <c:pt idx="26">
                  <c:v>9.6426687415776176</c:v>
                </c:pt>
                <c:pt idx="27">
                  <c:v>9.6114566618745023</c:v>
                </c:pt>
                <c:pt idx="28">
                  <c:v>9.6244397244846436</c:v>
                </c:pt>
                <c:pt idx="29">
                  <c:v>9.7127271161174313</c:v>
                </c:pt>
                <c:pt idx="30">
                  <c:v>9.7825293032785972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F-4BC0-814A-90428E6B2AA4}"/>
            </c:ext>
          </c:extLst>
        </c:ser>
        <c:ser>
          <c:idx val="3"/>
          <c:order val="5"/>
          <c:tx>
            <c:strRef>
              <c:f>'SCENARIO COMPARISON'!$B$57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COMPARISON'!$C$57:$AH$57</c15:sqref>
                  </c15:fullRef>
                </c:ext>
              </c:extLst>
              <c:f>'SCENARIO COMPARISON'!$D$57:$AH$57</c:f>
              <c:numCache>
                <c:formatCode>"$"#,##0.00</c:formatCode>
                <c:ptCount val="31"/>
                <c:pt idx="0">
                  <c:v>7.4996003501969479</c:v>
                </c:pt>
                <c:pt idx="1">
                  <c:v>10.400504508856013</c:v>
                </c:pt>
                <c:pt idx="2">
                  <c:v>15.762493148828939</c:v>
                </c:pt>
                <c:pt idx="3">
                  <c:v>18.719396425224442</c:v>
                </c:pt>
                <c:pt idx="4">
                  <c:v>18.046654969444589</c:v>
                </c:pt>
                <c:pt idx="5">
                  <c:v>15.765126817096398</c:v>
                </c:pt>
                <c:pt idx="6">
                  <c:v>13.210994731488304</c:v>
                </c:pt>
                <c:pt idx="7">
                  <c:v>10.692229881554795</c:v>
                </c:pt>
                <c:pt idx="8">
                  <c:v>9.978504026489377</c:v>
                </c:pt>
                <c:pt idx="9">
                  <c:v>10.209574010307545</c:v>
                </c:pt>
                <c:pt idx="10">
                  <c:v>10.390726458624837</c:v>
                </c:pt>
                <c:pt idx="11">
                  <c:v>10.541755739588098</c:v>
                </c:pt>
                <c:pt idx="12">
                  <c:v>10.605052259764648</c:v>
                </c:pt>
                <c:pt idx="13">
                  <c:v>10.37639690888674</c:v>
                </c:pt>
                <c:pt idx="14">
                  <c:v>9.8241445785051589</c:v>
                </c:pt>
                <c:pt idx="15">
                  <c:v>9.5818357443963986</c:v>
                </c:pt>
                <c:pt idx="16">
                  <c:v>9.6497014901987068</c:v>
                </c:pt>
                <c:pt idx="17">
                  <c:v>9.5199463305262455</c:v>
                </c:pt>
                <c:pt idx="18">
                  <c:v>9.4197785161277601</c:v>
                </c:pt>
                <c:pt idx="19">
                  <c:v>9.3680247920323332</c:v>
                </c:pt>
                <c:pt idx="20">
                  <c:v>9.3239778620035452</c:v>
                </c:pt>
                <c:pt idx="21">
                  <c:v>9.3429456305721352</c:v>
                </c:pt>
                <c:pt idx="22">
                  <c:v>9.349870776330377</c:v>
                </c:pt>
                <c:pt idx="23">
                  <c:v>9.3354565464153882</c:v>
                </c:pt>
                <c:pt idx="24">
                  <c:v>9.3919773831611444</c:v>
                </c:pt>
                <c:pt idx="25">
                  <c:v>9.4426909295782551</c:v>
                </c:pt>
                <c:pt idx="26">
                  <c:v>9.3801956445971708</c:v>
                </c:pt>
                <c:pt idx="27">
                  <c:v>9.3719541688700279</c:v>
                </c:pt>
                <c:pt idx="28">
                  <c:v>9.3726007535414784</c:v>
                </c:pt>
                <c:pt idx="29">
                  <c:v>9.2984729113426301</c:v>
                </c:pt>
                <c:pt idx="30">
                  <c:v>9.2951793021341995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0D-4F4A-A950-5E816F795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3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$A2021/GJ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75494349513364"/>
          <c:y val="0.1180110036580998"/>
          <c:w val="0.81096953129821425"/>
          <c:h val="0.59220789515404537"/>
        </c:manualLayout>
      </c:layout>
      <c:lineChart>
        <c:grouping val="standard"/>
        <c:varyColors val="0"/>
        <c:ser>
          <c:idx val="1"/>
          <c:order val="0"/>
          <c:tx>
            <c:strRef>
              <c:f>'SCENARIO COMPARISON'!$B$36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COMPARISON'!$E$36:$AK$36</c:f>
              <c:numCache>
                <c:formatCode>"$"#,##0.00</c:formatCode>
                <c:ptCount val="33"/>
                <c:pt idx="0">
                  <c:v>11.957997790940135</c:v>
                </c:pt>
                <c:pt idx="1">
                  <c:v>13.543422479477556</c:v>
                </c:pt>
                <c:pt idx="2">
                  <c:v>16.254153902716904</c:v>
                </c:pt>
                <c:pt idx="3">
                  <c:v>18.142781205372788</c:v>
                </c:pt>
                <c:pt idx="4">
                  <c:v>16.454637909942331</c:v>
                </c:pt>
                <c:pt idx="5">
                  <c:v>12.88248806156685</c:v>
                </c:pt>
                <c:pt idx="6">
                  <c:v>10.883904399410071</c:v>
                </c:pt>
                <c:pt idx="7">
                  <c:v>10.671974706857133</c:v>
                </c:pt>
                <c:pt idx="8">
                  <c:v>10.958482789391661</c:v>
                </c:pt>
                <c:pt idx="9">
                  <c:v>11.212644115820382</c:v>
                </c:pt>
                <c:pt idx="10">
                  <c:v>11.293798062674858</c:v>
                </c:pt>
                <c:pt idx="11">
                  <c:v>11.282646311390952</c:v>
                </c:pt>
                <c:pt idx="12">
                  <c:v>11.313696410839906</c:v>
                </c:pt>
                <c:pt idx="13">
                  <c:v>11.344098819848881</c:v>
                </c:pt>
                <c:pt idx="14">
                  <c:v>11.352867178395583</c:v>
                </c:pt>
                <c:pt idx="15">
                  <c:v>11.353630439384908</c:v>
                </c:pt>
                <c:pt idx="16">
                  <c:v>11.339463800064248</c:v>
                </c:pt>
                <c:pt idx="17">
                  <c:v>11.337488892138573</c:v>
                </c:pt>
                <c:pt idx="18">
                  <c:v>11.202826691261224</c:v>
                </c:pt>
                <c:pt idx="19">
                  <c:v>11.000658194004014</c:v>
                </c:pt>
                <c:pt idx="20">
                  <c:v>11.008703959761528</c:v>
                </c:pt>
                <c:pt idx="21">
                  <c:v>11.247899108636254</c:v>
                </c:pt>
                <c:pt idx="22">
                  <c:v>11.484849662913291</c:v>
                </c:pt>
                <c:pt idx="23">
                  <c:v>11.211323053053947</c:v>
                </c:pt>
                <c:pt idx="24">
                  <c:v>10.661730112058617</c:v>
                </c:pt>
                <c:pt idx="25">
                  <c:v>10.468772911345127</c:v>
                </c:pt>
                <c:pt idx="26">
                  <c:v>10.407362835730867</c:v>
                </c:pt>
                <c:pt idx="27">
                  <c:v>10.27293319989996</c:v>
                </c:pt>
                <c:pt idx="28">
                  <c:v>10.320868355343098</c:v>
                </c:pt>
                <c:pt idx="29">
                  <c:v>10.377702999150541</c:v>
                </c:pt>
                <c:pt idx="30">
                  <c:v>10.314706873670088</c:v>
                </c:pt>
                <c:pt idx="31">
                  <c:v>10.354403776516383</c:v>
                </c:pt>
                <c:pt idx="32">
                  <c:v>10.41355916020099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6-4546-8523-A0FCD7E17D80}"/>
            </c:ext>
          </c:extLst>
        </c:ser>
        <c:ser>
          <c:idx val="0"/>
          <c:order val="1"/>
          <c:tx>
            <c:strRef>
              <c:f>'SCENARIO COMPARISON'!$B$35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COMPARISON'!$E$35:$AK$35</c:f>
              <c:numCache>
                <c:formatCode>"$"#,##0.00</c:formatCode>
                <c:ptCount val="33"/>
                <c:pt idx="0">
                  <c:v>9.1152469296904055</c:v>
                </c:pt>
                <c:pt idx="1">
                  <c:v>8.9807751369389628</c:v>
                </c:pt>
                <c:pt idx="2">
                  <c:v>8.8520617589034885</c:v>
                </c:pt>
                <c:pt idx="3">
                  <c:v>8.768724691608071</c:v>
                </c:pt>
                <c:pt idx="4">
                  <c:v>8.8195632296521431</c:v>
                </c:pt>
                <c:pt idx="5">
                  <c:v>8.9734392085224748</c:v>
                </c:pt>
                <c:pt idx="6">
                  <c:v>9.0659586631246469</c:v>
                </c:pt>
                <c:pt idx="7">
                  <c:v>9.0564013709913027</c:v>
                </c:pt>
                <c:pt idx="8">
                  <c:v>8.984751752768398</c:v>
                </c:pt>
                <c:pt idx="9">
                  <c:v>8.9091357157832718</c:v>
                </c:pt>
                <c:pt idx="10">
                  <c:v>8.8575972089065402</c:v>
                </c:pt>
                <c:pt idx="11">
                  <c:v>8.8288285410801937</c:v>
                </c:pt>
                <c:pt idx="12">
                  <c:v>8.8290142635688067</c:v>
                </c:pt>
                <c:pt idx="13">
                  <c:v>8.8318408044175438</c:v>
                </c:pt>
                <c:pt idx="14">
                  <c:v>8.8198703952048891</c:v>
                </c:pt>
                <c:pt idx="15">
                  <c:v>8.8138341050126243</c:v>
                </c:pt>
                <c:pt idx="16">
                  <c:v>8.8120347726845161</c:v>
                </c:pt>
                <c:pt idx="17">
                  <c:v>8.8106764134137734</c:v>
                </c:pt>
                <c:pt idx="18">
                  <c:v>8.8098298377736217</c:v>
                </c:pt>
                <c:pt idx="19">
                  <c:v>8.8098298377736217</c:v>
                </c:pt>
                <c:pt idx="20">
                  <c:v>8.8098298377736217</c:v>
                </c:pt>
                <c:pt idx="21">
                  <c:v>8.8098298377736217</c:v>
                </c:pt>
                <c:pt idx="22">
                  <c:v>8.8098298377736217</c:v>
                </c:pt>
                <c:pt idx="23">
                  <c:v>8.8098298377736217</c:v>
                </c:pt>
                <c:pt idx="24">
                  <c:v>8.8098298377736217</c:v>
                </c:pt>
                <c:pt idx="25">
                  <c:v>8.8098298377736217</c:v>
                </c:pt>
                <c:pt idx="26">
                  <c:v>8.8098298377736217</c:v>
                </c:pt>
                <c:pt idx="27">
                  <c:v>8.8098298377736217</c:v>
                </c:pt>
                <c:pt idx="28">
                  <c:v>8.8098298377736217</c:v>
                </c:pt>
                <c:pt idx="29">
                  <c:v>8.8098298377736217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6-4546-8523-A0FCD7E17D80}"/>
            </c:ext>
          </c:extLst>
        </c:ser>
        <c:ser>
          <c:idx val="2"/>
          <c:order val="2"/>
          <c:tx>
            <c:strRef>
              <c:f>'SCENARIO COMPARISON'!$B$37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COMPARISON'!$E$37:$AK$37</c:f>
              <c:numCache>
                <c:formatCode>"$"#,##0.00</c:formatCode>
                <c:ptCount val="33"/>
                <c:pt idx="0">
                  <c:v>10.660805926883421</c:v>
                </c:pt>
                <c:pt idx="1">
                  <c:v>10.731294519372291</c:v>
                </c:pt>
                <c:pt idx="2">
                  <c:v>10.66607403351737</c:v>
                </c:pt>
                <c:pt idx="3">
                  <c:v>10.178708216408211</c:v>
                </c:pt>
                <c:pt idx="4">
                  <c:v>9.5200018864995322</c:v>
                </c:pt>
                <c:pt idx="5">
                  <c:v>9.0570515970048326</c:v>
                </c:pt>
                <c:pt idx="6">
                  <c:v>8.9576837143344221</c:v>
                </c:pt>
                <c:pt idx="7">
                  <c:v>9.0322918933120437</c:v>
                </c:pt>
                <c:pt idx="8">
                  <c:v>9.0999148923197009</c:v>
                </c:pt>
                <c:pt idx="9">
                  <c:v>9.2644984492965392</c:v>
                </c:pt>
                <c:pt idx="10">
                  <c:v>9.3509588646073212</c:v>
                </c:pt>
                <c:pt idx="11">
                  <c:v>9.3716640622217042</c:v>
                </c:pt>
                <c:pt idx="12">
                  <c:v>9.3575700405118631</c:v>
                </c:pt>
                <c:pt idx="13">
                  <c:v>9.0663307514809865</c:v>
                </c:pt>
                <c:pt idx="14">
                  <c:v>8.7365794955899201</c:v>
                </c:pt>
                <c:pt idx="15">
                  <c:v>8.7917002531790196</c:v>
                </c:pt>
                <c:pt idx="16">
                  <c:v>8.9013995837341966</c:v>
                </c:pt>
                <c:pt idx="17">
                  <c:v>8.7682652487670119</c:v>
                </c:pt>
                <c:pt idx="18">
                  <c:v>8.6208019193767953</c:v>
                </c:pt>
                <c:pt idx="19">
                  <c:v>8.5231911391390192</c:v>
                </c:pt>
                <c:pt idx="20">
                  <c:v>8.5342808731502924</c:v>
                </c:pt>
                <c:pt idx="21">
                  <c:v>8.7183119847962054</c:v>
                </c:pt>
                <c:pt idx="22">
                  <c:v>8.8718827335364736</c:v>
                </c:pt>
                <c:pt idx="23">
                  <c:v>8.8428633821781464</c:v>
                </c:pt>
                <c:pt idx="24">
                  <c:v>8.7161216930188896</c:v>
                </c:pt>
                <c:pt idx="25">
                  <c:v>8.6902836625672943</c:v>
                </c:pt>
                <c:pt idx="26">
                  <c:v>8.8495182302603954</c:v>
                </c:pt>
                <c:pt idx="27">
                  <c:v>9.0324401838669992</c:v>
                </c:pt>
                <c:pt idx="28">
                  <c:v>9.1006863849965551</c:v>
                </c:pt>
                <c:pt idx="29">
                  <c:v>9.0817133049630492</c:v>
                </c:pt>
                <c:pt idx="30">
                  <c:v>9.0406979237521803</c:v>
                </c:pt>
                <c:pt idx="31">
                  <c:v>9.0726917497780839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6-4546-8523-A0FCD7E17D80}"/>
            </c:ext>
          </c:extLst>
        </c:ser>
        <c:ser>
          <c:idx val="4"/>
          <c:order val="3"/>
          <c:tx>
            <c:strRef>
              <c:f>'SCENARIO COMPARISON'!$B$76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COMPARISON'!$E$39:$AK$39</c:f>
              <c:numCache>
                <c:formatCode>"$"#,##0.00</c:formatCode>
                <c:ptCount val="33"/>
                <c:pt idx="0">
                  <c:v>10.063831315342117</c:v>
                </c:pt>
                <c:pt idx="1">
                  <c:v>10.854314187985093</c:v>
                </c:pt>
                <c:pt idx="2">
                  <c:v>13.090236558693064</c:v>
                </c:pt>
                <c:pt idx="3">
                  <c:v>15.372607136222262</c:v>
                </c:pt>
                <c:pt idx="4">
                  <c:v>15.426233825302036</c:v>
                </c:pt>
                <c:pt idx="5">
                  <c:v>13.245693407410418</c:v>
                </c:pt>
                <c:pt idx="6">
                  <c:v>10.500660011556683</c:v>
                </c:pt>
                <c:pt idx="7">
                  <c:v>9.09818771035353</c:v>
                </c:pt>
                <c:pt idx="8">
                  <c:v>8.9524946749574532</c:v>
                </c:pt>
                <c:pt idx="9">
                  <c:v>9.045344877320078</c:v>
                </c:pt>
                <c:pt idx="10">
                  <c:v>9.167829860684531</c:v>
                </c:pt>
                <c:pt idx="11">
                  <c:v>9.2103209023072452</c:v>
                </c:pt>
                <c:pt idx="12">
                  <c:v>9.0120432250964413</c:v>
                </c:pt>
                <c:pt idx="13">
                  <c:v>8.5829466204627067</c:v>
                </c:pt>
                <c:pt idx="14">
                  <c:v>8.2958667326020166</c:v>
                </c:pt>
                <c:pt idx="15">
                  <c:v>8.2724448235873886</c:v>
                </c:pt>
                <c:pt idx="16">
                  <c:v>8.276798008911614</c:v>
                </c:pt>
                <c:pt idx="17">
                  <c:v>8.2670622241226326</c:v>
                </c:pt>
                <c:pt idx="18">
                  <c:v>8.1623134581726262</c:v>
                </c:pt>
                <c:pt idx="19">
                  <c:v>7.9650862490293122</c:v>
                </c:pt>
                <c:pt idx="20">
                  <c:v>7.8858358985297468</c:v>
                </c:pt>
                <c:pt idx="21">
                  <c:v>8.2161741911806079</c:v>
                </c:pt>
                <c:pt idx="22">
                  <c:v>8.8942979358063585</c:v>
                </c:pt>
                <c:pt idx="23">
                  <c:v>8.9900766920093496</c:v>
                </c:pt>
                <c:pt idx="24">
                  <c:v>8.281783052428473</c:v>
                </c:pt>
                <c:pt idx="25">
                  <c:v>7.7892213960837751</c:v>
                </c:pt>
                <c:pt idx="26">
                  <c:v>7.7791435576150798</c:v>
                </c:pt>
                <c:pt idx="27">
                  <c:v>7.7589744610096076</c:v>
                </c:pt>
                <c:pt idx="28">
                  <c:v>7.8460075306517938</c:v>
                </c:pt>
                <c:pt idx="29">
                  <c:v>8.0598846148721766</c:v>
                </c:pt>
                <c:pt idx="30">
                  <c:v>8.05149177075449</c:v>
                </c:pt>
                <c:pt idx="31">
                  <c:v>7.94201102964188</c:v>
                </c:pt>
                <c:pt idx="32">
                  <c:v>7.8899839698556331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A6-4546-8523-A0FCD7E17D80}"/>
            </c:ext>
          </c:extLst>
        </c:ser>
        <c:ser>
          <c:idx val="5"/>
          <c:order val="4"/>
          <c:tx>
            <c:strRef>
              <c:f>'SCENARIO COMPARISON'!$B$40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COMPARISON'!$E$40:$AK$40</c:f>
              <c:numCache>
                <c:formatCode>"$"#,##0.00</c:formatCode>
                <c:ptCount val="33"/>
                <c:pt idx="0">
                  <c:v>11.404177783730614</c:v>
                </c:pt>
                <c:pt idx="1">
                  <c:v>13.7102310610984</c:v>
                </c:pt>
                <c:pt idx="2">
                  <c:v>16.613034747424901</c:v>
                </c:pt>
                <c:pt idx="3">
                  <c:v>18.075369878467622</c:v>
                </c:pt>
                <c:pt idx="4">
                  <c:v>15.920166031530448</c:v>
                </c:pt>
                <c:pt idx="5">
                  <c:v>11.966372628013948</c:v>
                </c:pt>
                <c:pt idx="6">
                  <c:v>9.0674657837218788</c:v>
                </c:pt>
                <c:pt idx="7">
                  <c:v>7.9182228608872105</c:v>
                </c:pt>
                <c:pt idx="8">
                  <c:v>7.754897888530877</c:v>
                </c:pt>
                <c:pt idx="9">
                  <c:v>7.8120727061322768</c:v>
                </c:pt>
                <c:pt idx="10">
                  <c:v>7.8779897215647718</c:v>
                </c:pt>
                <c:pt idx="11">
                  <c:v>7.8970126084717815</c:v>
                </c:pt>
                <c:pt idx="12">
                  <c:v>7.8996543203692244</c:v>
                </c:pt>
                <c:pt idx="13">
                  <c:v>7.9287994994491164</c:v>
                </c:pt>
                <c:pt idx="14">
                  <c:v>7.9267115708973881</c:v>
                </c:pt>
                <c:pt idx="15">
                  <c:v>7.9030809188799882</c:v>
                </c:pt>
                <c:pt idx="16">
                  <c:v>7.936045358669686</c:v>
                </c:pt>
                <c:pt idx="17">
                  <c:v>7.9806823710211461</c:v>
                </c:pt>
                <c:pt idx="18">
                  <c:v>7.835921062068663</c:v>
                </c:pt>
                <c:pt idx="19">
                  <c:v>7.6231318530246623</c:v>
                </c:pt>
                <c:pt idx="20">
                  <c:v>7.6678972796234905</c:v>
                </c:pt>
                <c:pt idx="21">
                  <c:v>7.8204492948195199</c:v>
                </c:pt>
                <c:pt idx="22">
                  <c:v>7.9279395435617701</c:v>
                </c:pt>
                <c:pt idx="23">
                  <c:v>7.998814867587674</c:v>
                </c:pt>
                <c:pt idx="24">
                  <c:v>8.0248595856764684</c:v>
                </c:pt>
                <c:pt idx="25">
                  <c:v>8.0667362250025825</c:v>
                </c:pt>
                <c:pt idx="26">
                  <c:v>8.0459090392396817</c:v>
                </c:pt>
                <c:pt idx="27">
                  <c:v>7.968031009670332</c:v>
                </c:pt>
                <c:pt idx="28">
                  <c:v>8.1549520305207537</c:v>
                </c:pt>
                <c:pt idx="29">
                  <c:v>8.428301454629775</c:v>
                </c:pt>
                <c:pt idx="30">
                  <c:v>8.3701061782396309</c:v>
                </c:pt>
                <c:pt idx="31">
                  <c:v>8.2569992448228113</c:v>
                </c:pt>
                <c:pt idx="32">
                  <c:v>8.2341915241407797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A6-4546-8523-A0FCD7E17D80}"/>
            </c:ext>
          </c:extLst>
        </c:ser>
        <c:ser>
          <c:idx val="3"/>
          <c:order val="5"/>
          <c:tx>
            <c:strRef>
              <c:f>'SCENARIO COMPARISON'!$B$38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COMPARISON'!$E$34:$AK$34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COMPARISON'!$E$38:$AK$38</c:f>
              <c:numCache>
                <c:formatCode>"$"#,##0.00</c:formatCode>
                <c:ptCount val="33"/>
                <c:pt idx="0">
                  <c:v>11.63479097006871</c:v>
                </c:pt>
                <c:pt idx="1">
                  <c:v>13.216360800537649</c:v>
                </c:pt>
                <c:pt idx="2">
                  <c:v>15.219073425476633</c:v>
                </c:pt>
                <c:pt idx="3">
                  <c:v>16.6305740096346</c:v>
                </c:pt>
                <c:pt idx="4">
                  <c:v>15.180067912299654</c:v>
                </c:pt>
                <c:pt idx="5">
                  <c:v>11.756384596042825</c:v>
                </c:pt>
                <c:pt idx="6">
                  <c:v>9.4105836021949045</c:v>
                </c:pt>
                <c:pt idx="7">
                  <c:v>8.6781028911900702</c:v>
                </c:pt>
                <c:pt idx="8">
                  <c:v>8.62494133437702</c:v>
                </c:pt>
                <c:pt idx="9">
                  <c:v>8.7869492639718985</c:v>
                </c:pt>
                <c:pt idx="10">
                  <c:v>8.8830840075112789</c:v>
                </c:pt>
                <c:pt idx="11">
                  <c:v>8.8943332631214105</c:v>
                </c:pt>
                <c:pt idx="12">
                  <c:v>8.6539521202235701</c:v>
                </c:pt>
                <c:pt idx="13">
                  <c:v>8.1349111523444506</c:v>
                </c:pt>
                <c:pt idx="14">
                  <c:v>7.8466103037502313</c:v>
                </c:pt>
                <c:pt idx="15">
                  <c:v>7.5941464703830528</c:v>
                </c:pt>
                <c:pt idx="16">
                  <c:v>7.0529257232438338</c:v>
                </c:pt>
                <c:pt idx="17">
                  <c:v>6.815327783362541</c:v>
                </c:pt>
                <c:pt idx="18">
                  <c:v>6.9655019965567639</c:v>
                </c:pt>
                <c:pt idx="19">
                  <c:v>6.9785467367868037</c:v>
                </c:pt>
                <c:pt idx="20">
                  <c:v>6.8575298241454803</c:v>
                </c:pt>
                <c:pt idx="21">
                  <c:v>7.2201512599623436</c:v>
                </c:pt>
                <c:pt idx="22">
                  <c:v>7.8211603879882912</c:v>
                </c:pt>
                <c:pt idx="23">
                  <c:v>7.471062514086471</c:v>
                </c:pt>
                <c:pt idx="24">
                  <c:v>6.7144635661903038</c:v>
                </c:pt>
                <c:pt idx="25">
                  <c:v>6.6451347986141451</c:v>
                </c:pt>
                <c:pt idx="26">
                  <c:v>6.6636319626652707</c:v>
                </c:pt>
                <c:pt idx="27">
                  <c:v>6.496661881248289</c:v>
                </c:pt>
                <c:pt idx="28">
                  <c:v>6.8701053432549761</c:v>
                </c:pt>
                <c:pt idx="29">
                  <c:v>7.430202078103509</c:v>
                </c:pt>
                <c:pt idx="30">
                  <c:v>7.4765260455606573</c:v>
                </c:pt>
                <c:pt idx="31">
                  <c:v>7.3057121282846511</c:v>
                </c:pt>
                <c:pt idx="32">
                  <c:v>7.2031938117751357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6-4546-8523-A0FCD7E1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16810969168272"/>
          <c:y val="0.11352713373514878"/>
          <c:w val="0.83491920875035852"/>
          <c:h val="0.58032279547146171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COMPARISON'!$B$82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COMPARISON'!$E$82:$AK$82</c:f>
              <c:numCache>
                <c:formatCode>"$"#,##0.00</c:formatCode>
                <c:ptCount val="33"/>
                <c:pt idx="0">
                  <c:v>9.9610668080806377</c:v>
                </c:pt>
                <c:pt idx="1">
                  <c:v>10.384524624511926</c:v>
                </c:pt>
                <c:pt idx="2">
                  <c:v>10.804337036184499</c:v>
                </c:pt>
                <c:pt idx="3">
                  <c:v>11.259604376192172</c:v>
                </c:pt>
                <c:pt idx="4">
                  <c:v>11.325731525403878</c:v>
                </c:pt>
                <c:pt idx="5">
                  <c:v>11.274745608476355</c:v>
                </c:pt>
                <c:pt idx="6">
                  <c:v>11.235208974395118</c:v>
                </c:pt>
                <c:pt idx="7">
                  <c:v>11.27154285853193</c:v>
                </c:pt>
                <c:pt idx="8">
                  <c:v>11.444774290621066</c:v>
                </c:pt>
                <c:pt idx="9">
                  <c:v>11.705911641875538</c:v>
                </c:pt>
                <c:pt idx="10">
                  <c:v>11.925022691772796</c:v>
                </c:pt>
                <c:pt idx="11">
                  <c:v>12.148603858350146</c:v>
                </c:pt>
                <c:pt idx="12">
                  <c:v>12.305256370526521</c:v>
                </c:pt>
                <c:pt idx="13">
                  <c:v>12.384441620522932</c:v>
                </c:pt>
                <c:pt idx="14">
                  <c:v>12.607385995236456</c:v>
                </c:pt>
                <c:pt idx="15">
                  <c:v>12.760008978681405</c:v>
                </c:pt>
                <c:pt idx="16">
                  <c:v>12.859438414551988</c:v>
                </c:pt>
                <c:pt idx="17">
                  <c:v>12.915415761136394</c:v>
                </c:pt>
                <c:pt idx="18">
                  <c:v>12.944897534849542</c:v>
                </c:pt>
                <c:pt idx="19">
                  <c:v>12.960200613170272</c:v>
                </c:pt>
                <c:pt idx="20">
                  <c:v>12.975503691490999</c:v>
                </c:pt>
                <c:pt idx="21">
                  <c:v>12.99080676981173</c:v>
                </c:pt>
                <c:pt idx="22">
                  <c:v>13.006109848132461</c:v>
                </c:pt>
                <c:pt idx="23">
                  <c:v>13.021412926453191</c:v>
                </c:pt>
                <c:pt idx="24">
                  <c:v>13.036716004773918</c:v>
                </c:pt>
                <c:pt idx="25">
                  <c:v>13.052019083094649</c:v>
                </c:pt>
                <c:pt idx="26">
                  <c:v>13.06732216141538</c:v>
                </c:pt>
                <c:pt idx="27">
                  <c:v>13.08262523973611</c:v>
                </c:pt>
                <c:pt idx="28">
                  <c:v>13.097928318056837</c:v>
                </c:pt>
                <c:pt idx="29">
                  <c:v>13.113231396377568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7-4CE5-B395-96793E4B5042}"/>
            </c:ext>
          </c:extLst>
        </c:ser>
        <c:ser>
          <c:idx val="1"/>
          <c:order val="1"/>
          <c:tx>
            <c:strRef>
              <c:f>'SCENARIO COMPARISON'!$B$83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COMPARISON'!$E$83:$AK$83</c:f>
              <c:numCache>
                <c:formatCode>"$"#,##0.00</c:formatCode>
                <c:ptCount val="33"/>
                <c:pt idx="0">
                  <c:v>9.2446879159750388</c:v>
                </c:pt>
                <c:pt idx="1">
                  <c:v>14.369367457780498</c:v>
                </c:pt>
                <c:pt idx="2">
                  <c:v>16.915635355023266</c:v>
                </c:pt>
                <c:pt idx="3">
                  <c:v>18.852556399502902</c:v>
                </c:pt>
                <c:pt idx="4">
                  <c:v>18.603871036012002</c:v>
                </c:pt>
                <c:pt idx="5">
                  <c:v>15.98680872735244</c:v>
                </c:pt>
                <c:pt idx="6">
                  <c:v>14.006720094009872</c:v>
                </c:pt>
                <c:pt idx="7">
                  <c:v>13.765184421832153</c:v>
                </c:pt>
                <c:pt idx="8">
                  <c:v>14.33085959228454</c:v>
                </c:pt>
                <c:pt idx="9">
                  <c:v>14.586852127123905</c:v>
                </c:pt>
                <c:pt idx="10">
                  <c:v>14.820011212047639</c:v>
                </c:pt>
                <c:pt idx="11">
                  <c:v>15.041758976003127</c:v>
                </c:pt>
                <c:pt idx="12">
                  <c:v>15.11590283186726</c:v>
                </c:pt>
                <c:pt idx="13">
                  <c:v>15.142223222557831</c:v>
                </c:pt>
                <c:pt idx="14">
                  <c:v>15.348982991977607</c:v>
                </c:pt>
                <c:pt idx="15">
                  <c:v>15.639251736898288</c:v>
                </c:pt>
                <c:pt idx="16">
                  <c:v>15.984860748595917</c:v>
                </c:pt>
                <c:pt idx="17">
                  <c:v>16.374897965792677</c:v>
                </c:pt>
                <c:pt idx="18">
                  <c:v>16.432282750979546</c:v>
                </c:pt>
                <c:pt idx="19">
                  <c:v>16.243240253393807</c:v>
                </c:pt>
                <c:pt idx="20">
                  <c:v>16.274980721597938</c:v>
                </c:pt>
                <c:pt idx="21">
                  <c:v>16.61798393295209</c:v>
                </c:pt>
                <c:pt idx="22">
                  <c:v>17.183698709712719</c:v>
                </c:pt>
                <c:pt idx="23">
                  <c:v>17.434356942619772</c:v>
                </c:pt>
                <c:pt idx="24">
                  <c:v>17.147912688515337</c:v>
                </c:pt>
                <c:pt idx="25">
                  <c:v>16.887598848591644</c:v>
                </c:pt>
                <c:pt idx="26">
                  <c:v>16.78214999243459</c:v>
                </c:pt>
                <c:pt idx="27">
                  <c:v>16.745206276918505</c:v>
                </c:pt>
                <c:pt idx="28">
                  <c:v>16.866798174912461</c:v>
                </c:pt>
                <c:pt idx="29">
                  <c:v>16.972686042844678</c:v>
                </c:pt>
                <c:pt idx="30">
                  <c:v>16.986680812789821</c:v>
                </c:pt>
                <c:pt idx="31">
                  <c:v>17.057475624815009</c:v>
                </c:pt>
                <c:pt idx="32">
                  <c:v>17.136902435158031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7-4CE5-B395-96793E4B5042}"/>
            </c:ext>
          </c:extLst>
        </c:ser>
        <c:ser>
          <c:idx val="2"/>
          <c:order val="2"/>
          <c:tx>
            <c:strRef>
              <c:f>'SCENARIO COMPARISON'!$B$84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COMPARISON'!$E$84:$AK$84</c:f>
              <c:numCache>
                <c:formatCode>"$"#,##0.00</c:formatCode>
                <c:ptCount val="33"/>
                <c:pt idx="0">
                  <c:v>9.0806534497762179</c:v>
                </c:pt>
                <c:pt idx="1">
                  <c:v>11.239237690822758</c:v>
                </c:pt>
                <c:pt idx="2">
                  <c:v>10.969202996972836</c:v>
                </c:pt>
                <c:pt idx="3">
                  <c:v>10.049508633008912</c:v>
                </c:pt>
                <c:pt idx="4">
                  <c:v>9.3440941237691071</c:v>
                </c:pt>
                <c:pt idx="5">
                  <c:v>9.6559408327146059</c:v>
                </c:pt>
                <c:pt idx="6">
                  <c:v>9.8594933457578691</c:v>
                </c:pt>
                <c:pt idx="7">
                  <c:v>11.077505282710145</c:v>
                </c:pt>
                <c:pt idx="8">
                  <c:v>11.559146548325909</c:v>
                </c:pt>
                <c:pt idx="9">
                  <c:v>11.620369454441761</c:v>
                </c:pt>
                <c:pt idx="10">
                  <c:v>11.674740286472751</c:v>
                </c:pt>
                <c:pt idx="11">
                  <c:v>11.717710480361607</c:v>
                </c:pt>
                <c:pt idx="12">
                  <c:v>11.836749846444615</c:v>
                </c:pt>
                <c:pt idx="13">
                  <c:v>11.984138325511221</c:v>
                </c:pt>
                <c:pt idx="14">
                  <c:v>12.053179767600046</c:v>
                </c:pt>
                <c:pt idx="15">
                  <c:v>12.191803913597589</c:v>
                </c:pt>
                <c:pt idx="16">
                  <c:v>12.443386199180875</c:v>
                </c:pt>
                <c:pt idx="17">
                  <c:v>12.753971550585693</c:v>
                </c:pt>
                <c:pt idx="18">
                  <c:v>12.893184898843632</c:v>
                </c:pt>
                <c:pt idx="19">
                  <c:v>12.81689949498174</c:v>
                </c:pt>
                <c:pt idx="20">
                  <c:v>12.903260534206655</c:v>
                </c:pt>
                <c:pt idx="21">
                  <c:v>13.288925722177439</c:v>
                </c:pt>
                <c:pt idx="22">
                  <c:v>13.606595580778858</c:v>
                </c:pt>
                <c:pt idx="23">
                  <c:v>13.780077438445669</c:v>
                </c:pt>
                <c:pt idx="24">
                  <c:v>13.938655655686798</c:v>
                </c:pt>
                <c:pt idx="25">
                  <c:v>14.068620194924566</c:v>
                </c:pt>
                <c:pt idx="26">
                  <c:v>14.151017987610032</c:v>
                </c:pt>
                <c:pt idx="27">
                  <c:v>14.235851351695228</c:v>
                </c:pt>
                <c:pt idx="28">
                  <c:v>14.310227757086274</c:v>
                </c:pt>
                <c:pt idx="29">
                  <c:v>14.470631324088554</c:v>
                </c:pt>
                <c:pt idx="30">
                  <c:v>14.571457342874577</c:v>
                </c:pt>
                <c:pt idx="31">
                  <c:v>14.690525656930909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7-4CE5-B395-96793E4B5042}"/>
            </c:ext>
          </c:extLst>
        </c:ser>
        <c:ser>
          <c:idx val="3"/>
          <c:order val="3"/>
          <c:tx>
            <c:strRef>
              <c:f>'SCENARIO COMPARISON'!$B$85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COMPARISON'!$E$85:$AK$85</c:f>
              <c:numCache>
                <c:formatCode>"$"#,##0.00</c:formatCode>
                <c:ptCount val="33"/>
                <c:pt idx="0">
                  <c:v>9.1668303801143018</c:v>
                </c:pt>
                <c:pt idx="1">
                  <c:v>14.367064928225719</c:v>
                </c:pt>
                <c:pt idx="2">
                  <c:v>16.983053182821966</c:v>
                </c:pt>
                <c:pt idx="3">
                  <c:v>16.347150076604141</c:v>
                </c:pt>
                <c:pt idx="4">
                  <c:v>14.55060355851996</c:v>
                </c:pt>
                <c:pt idx="5">
                  <c:v>12.323733645127572</c:v>
                </c:pt>
                <c:pt idx="6">
                  <c:v>9.967388994901647</c:v>
                </c:pt>
                <c:pt idx="7">
                  <c:v>10.181272807833768</c:v>
                </c:pt>
                <c:pt idx="8">
                  <c:v>11.190077108361212</c:v>
                </c:pt>
                <c:pt idx="9">
                  <c:v>11.529127862827416</c:v>
                </c:pt>
                <c:pt idx="10">
                  <c:v>11.751570759588486</c:v>
                </c:pt>
                <c:pt idx="11">
                  <c:v>11.795055716885532</c:v>
                </c:pt>
                <c:pt idx="12">
                  <c:v>11.667303625826055</c:v>
                </c:pt>
                <c:pt idx="13">
                  <c:v>11.47549870657658</c:v>
                </c:pt>
                <c:pt idx="14">
                  <c:v>11.59423550817688</c:v>
                </c:pt>
                <c:pt idx="15">
                  <c:v>11.946813873930388</c:v>
                </c:pt>
                <c:pt idx="16">
                  <c:v>12.091418785510353</c:v>
                </c:pt>
                <c:pt idx="17">
                  <c:v>12.139199751080724</c:v>
                </c:pt>
                <c:pt idx="18">
                  <c:v>12.106773568052613</c:v>
                </c:pt>
                <c:pt idx="19">
                  <c:v>12.047953520816435</c:v>
                </c:pt>
                <c:pt idx="20">
                  <c:v>12.105567209602288</c:v>
                </c:pt>
                <c:pt idx="21">
                  <c:v>12.213833364023493</c:v>
                </c:pt>
                <c:pt idx="22">
                  <c:v>12.280206747291352</c:v>
                </c:pt>
                <c:pt idx="23">
                  <c:v>12.321404785571318</c:v>
                </c:pt>
                <c:pt idx="24">
                  <c:v>12.435094547258043</c:v>
                </c:pt>
                <c:pt idx="25">
                  <c:v>12.611316208664888</c:v>
                </c:pt>
                <c:pt idx="26">
                  <c:v>12.685228643541546</c:v>
                </c:pt>
                <c:pt idx="27">
                  <c:v>12.733123994016946</c:v>
                </c:pt>
                <c:pt idx="28">
                  <c:v>12.75593321373675</c:v>
                </c:pt>
                <c:pt idx="29">
                  <c:v>12.669392642370777</c:v>
                </c:pt>
                <c:pt idx="30">
                  <c:v>12.733093610230647</c:v>
                </c:pt>
                <c:pt idx="31">
                  <c:v>13.193393737167902</c:v>
                </c:pt>
                <c:pt idx="32">
                  <c:v>13.671568610888908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77-4CE5-B395-96793E4B5042}"/>
            </c:ext>
          </c:extLst>
        </c:ser>
        <c:ser>
          <c:idx val="4"/>
          <c:order val="4"/>
          <c:tx>
            <c:strRef>
              <c:f>'SCENARIO COMPARISON'!$B$86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COMPARISON'!$E$86:$AK$86</c:f>
              <c:numCache>
                <c:formatCode>"$"#,##0.00</c:formatCode>
                <c:ptCount val="33"/>
                <c:pt idx="0">
                  <c:v>9.1479563875644665</c:v>
                </c:pt>
                <c:pt idx="1">
                  <c:v>14.283549592850147</c:v>
                </c:pt>
                <c:pt idx="2">
                  <c:v>16.911279325428342</c:v>
                </c:pt>
                <c:pt idx="3">
                  <c:v>16.526183306865558</c:v>
                </c:pt>
                <c:pt idx="4">
                  <c:v>14.899436070981658</c:v>
                </c:pt>
                <c:pt idx="5">
                  <c:v>12.704040083165083</c:v>
                </c:pt>
                <c:pt idx="6">
                  <c:v>10.335426814818714</c:v>
                </c:pt>
                <c:pt idx="7">
                  <c:v>10.487945376653808</c:v>
                </c:pt>
                <c:pt idx="8">
                  <c:v>11.523934293957417</c:v>
                </c:pt>
                <c:pt idx="9">
                  <c:v>11.932621388669368</c:v>
                </c:pt>
                <c:pt idx="10">
                  <c:v>12.222972284004161</c:v>
                </c:pt>
                <c:pt idx="11">
                  <c:v>12.227724616331525</c:v>
                </c:pt>
                <c:pt idx="12">
                  <c:v>11.899342519852549</c:v>
                </c:pt>
                <c:pt idx="13">
                  <c:v>11.471743003922612</c:v>
                </c:pt>
                <c:pt idx="14">
                  <c:v>11.502014050068738</c:v>
                </c:pt>
                <c:pt idx="15">
                  <c:v>11.881363763971521</c:v>
                </c:pt>
                <c:pt idx="16">
                  <c:v>12.140652167041175</c:v>
                </c:pt>
                <c:pt idx="17">
                  <c:v>12.351533589680457</c:v>
                </c:pt>
                <c:pt idx="18">
                  <c:v>12.477602958429067</c:v>
                </c:pt>
                <c:pt idx="19">
                  <c:v>12.441328859663823</c:v>
                </c:pt>
                <c:pt idx="20">
                  <c:v>12.338548583618653</c:v>
                </c:pt>
                <c:pt idx="21">
                  <c:v>12.354812979790662</c:v>
                </c:pt>
                <c:pt idx="22">
                  <c:v>12.430707982767338</c:v>
                </c:pt>
                <c:pt idx="23">
                  <c:v>12.375868659576156</c:v>
                </c:pt>
                <c:pt idx="24">
                  <c:v>12.343699183768557</c:v>
                </c:pt>
                <c:pt idx="25">
                  <c:v>12.53546409439064</c:v>
                </c:pt>
                <c:pt idx="26">
                  <c:v>12.670530652904134</c:v>
                </c:pt>
                <c:pt idx="27">
                  <c:v>12.633906002897344</c:v>
                </c:pt>
                <c:pt idx="28">
                  <c:v>12.584294791984693</c:v>
                </c:pt>
                <c:pt idx="29">
                  <c:v>12.525444527955614</c:v>
                </c:pt>
                <c:pt idx="30">
                  <c:v>12.540501906938591</c:v>
                </c:pt>
                <c:pt idx="31">
                  <c:v>12.705913343268744</c:v>
                </c:pt>
                <c:pt idx="32">
                  <c:v>12.85633071792871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77-4CE5-B395-96793E4B5042}"/>
            </c:ext>
          </c:extLst>
        </c:ser>
        <c:ser>
          <c:idx val="5"/>
          <c:order val="5"/>
          <c:tx>
            <c:strRef>
              <c:f>'SCENARIO COMPARISON'!$B$87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COMPARISON'!$E$87:$AK$87</c:f>
              <c:numCache>
                <c:formatCode>"$"#,##0.00</c:formatCode>
                <c:ptCount val="33"/>
                <c:pt idx="0">
                  <c:v>9.0824994145940003</c:v>
                </c:pt>
                <c:pt idx="1">
                  <c:v>14.355150064566146</c:v>
                </c:pt>
                <c:pt idx="2">
                  <c:v>17.134062769674625</c:v>
                </c:pt>
                <c:pt idx="3">
                  <c:v>17.280609557223421</c:v>
                </c:pt>
                <c:pt idx="4">
                  <c:v>15.575427253331533</c:v>
                </c:pt>
                <c:pt idx="5">
                  <c:v>12.599034509469778</c:v>
                </c:pt>
                <c:pt idx="6">
                  <c:v>10.252744609178119</c:v>
                </c:pt>
                <c:pt idx="7">
                  <c:v>9.8633241064994266</c:v>
                </c:pt>
                <c:pt idx="8">
                  <c:v>10.318959095567472</c:v>
                </c:pt>
                <c:pt idx="9">
                  <c:v>10.547772952323918</c:v>
                </c:pt>
                <c:pt idx="10">
                  <c:v>10.640735992309203</c:v>
                </c:pt>
                <c:pt idx="11">
                  <c:v>10.621889271366808</c:v>
                </c:pt>
                <c:pt idx="12">
                  <c:v>10.5624287868838</c:v>
                </c:pt>
                <c:pt idx="13">
                  <c:v>10.556189206565723</c:v>
                </c:pt>
                <c:pt idx="14">
                  <c:v>10.616690966639009</c:v>
                </c:pt>
                <c:pt idx="15">
                  <c:v>10.727496298775094</c:v>
                </c:pt>
                <c:pt idx="16">
                  <c:v>10.870334451303751</c:v>
                </c:pt>
                <c:pt idx="17">
                  <c:v>10.945157285080693</c:v>
                </c:pt>
                <c:pt idx="18">
                  <c:v>10.856755652257583</c:v>
                </c:pt>
                <c:pt idx="19">
                  <c:v>10.690395294292234</c:v>
                </c:pt>
                <c:pt idx="20">
                  <c:v>10.653410302425215</c:v>
                </c:pt>
                <c:pt idx="21">
                  <c:v>10.733048508189832</c:v>
                </c:pt>
                <c:pt idx="22">
                  <c:v>10.852314038950929</c:v>
                </c:pt>
                <c:pt idx="23">
                  <c:v>10.951434310515445</c:v>
                </c:pt>
                <c:pt idx="24">
                  <c:v>11.170223848925581</c:v>
                </c:pt>
                <c:pt idx="25">
                  <c:v>11.529181964752425</c:v>
                </c:pt>
                <c:pt idx="26">
                  <c:v>11.733594315273947</c:v>
                </c:pt>
                <c:pt idx="27">
                  <c:v>11.970500381184863</c:v>
                </c:pt>
                <c:pt idx="28">
                  <c:v>12.406918949246613</c:v>
                </c:pt>
                <c:pt idx="29">
                  <c:v>12.731569286242337</c:v>
                </c:pt>
                <c:pt idx="30">
                  <c:v>12.838912528447512</c:v>
                </c:pt>
                <c:pt idx="31">
                  <c:v>12.932393464527077</c:v>
                </c:pt>
                <c:pt idx="32">
                  <c:v>13.048157793980899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77-4CE5-B395-96793E4B5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16810969168272"/>
          <c:y val="0.17393939393939395"/>
          <c:w val="0.83491920875035852"/>
          <c:h val="0.51991057088013259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COMPARISON'!$B$91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COMPARISON'!$E$91:$AK$91</c:f>
              <c:numCache>
                <c:formatCode>"$"#,##0.00</c:formatCode>
                <c:ptCount val="33"/>
                <c:pt idx="0">
                  <c:v>10.772623025733454</c:v>
                </c:pt>
                <c:pt idx="1">
                  <c:v>10.794268394477843</c:v>
                </c:pt>
                <c:pt idx="2">
                  <c:v>10.681897580876818</c:v>
                </c:pt>
                <c:pt idx="3">
                  <c:v>10.768404673789435</c:v>
                </c:pt>
                <c:pt idx="4">
                  <c:v>10.932961842542678</c:v>
                </c:pt>
                <c:pt idx="5">
                  <c:v>11.066028571479329</c:v>
                </c:pt>
                <c:pt idx="6">
                  <c:v>11.186476111326318</c:v>
                </c:pt>
                <c:pt idx="7">
                  <c:v>11.31385337337511</c:v>
                </c:pt>
                <c:pt idx="8">
                  <c:v>11.419282614636664</c:v>
                </c:pt>
                <c:pt idx="9">
                  <c:v>11.499303088955651</c:v>
                </c:pt>
                <c:pt idx="10">
                  <c:v>11.567531497707618</c:v>
                </c:pt>
                <c:pt idx="11">
                  <c:v>11.632719964745492</c:v>
                </c:pt>
                <c:pt idx="12">
                  <c:v>11.65798361534463</c:v>
                </c:pt>
                <c:pt idx="13">
                  <c:v>11.663718276063241</c:v>
                </c:pt>
                <c:pt idx="14">
                  <c:v>11.690952269568818</c:v>
                </c:pt>
                <c:pt idx="15">
                  <c:v>11.71757167445578</c:v>
                </c:pt>
                <c:pt idx="16">
                  <c:v>11.735982876258134</c:v>
                </c:pt>
                <c:pt idx="17">
                  <c:v>11.751092632824513</c:v>
                </c:pt>
                <c:pt idx="18">
                  <c:v>11.764778044659796</c:v>
                </c:pt>
                <c:pt idx="19">
                  <c:v>11.777146591308336</c:v>
                </c:pt>
                <c:pt idx="20">
                  <c:v>11.789515137956876</c:v>
                </c:pt>
                <c:pt idx="21">
                  <c:v>11.801883684605416</c:v>
                </c:pt>
                <c:pt idx="22">
                  <c:v>11.814252231253956</c:v>
                </c:pt>
                <c:pt idx="23">
                  <c:v>11.826620777902496</c:v>
                </c:pt>
                <c:pt idx="24">
                  <c:v>11.838989324551036</c:v>
                </c:pt>
                <c:pt idx="25">
                  <c:v>11.851357871199577</c:v>
                </c:pt>
                <c:pt idx="26">
                  <c:v>11.863726417848117</c:v>
                </c:pt>
                <c:pt idx="27">
                  <c:v>11.876094964496657</c:v>
                </c:pt>
                <c:pt idx="28">
                  <c:v>11.888463511145197</c:v>
                </c:pt>
                <c:pt idx="29">
                  <c:v>11.900832057793737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A-49F7-818E-90973F2D3FEA}"/>
            </c:ext>
          </c:extLst>
        </c:ser>
        <c:ser>
          <c:idx val="1"/>
          <c:order val="1"/>
          <c:tx>
            <c:strRef>
              <c:f>'SCENARIO COMPARISON'!$B$92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COMPARISON'!$E$92:$AK$92</c:f>
              <c:numCache>
                <c:formatCode>"$"#,##0.00</c:formatCode>
                <c:ptCount val="33"/>
                <c:pt idx="0">
                  <c:v>12.014748491482782</c:v>
                </c:pt>
                <c:pt idx="1">
                  <c:v>17.545094561381937</c:v>
                </c:pt>
                <c:pt idx="2">
                  <c:v>20.792397463064813</c:v>
                </c:pt>
                <c:pt idx="3">
                  <c:v>23.055219829915298</c:v>
                </c:pt>
                <c:pt idx="4">
                  <c:v>22.430860295588833</c:v>
                </c:pt>
                <c:pt idx="5">
                  <c:v>19.461128882631485</c:v>
                </c:pt>
                <c:pt idx="6">
                  <c:v>17.002488753459321</c:v>
                </c:pt>
                <c:pt idx="7">
                  <c:v>15.59097694973822</c:v>
                </c:pt>
                <c:pt idx="8">
                  <c:v>15.392918312851082</c:v>
                </c:pt>
                <c:pt idx="9">
                  <c:v>15.515160941588153</c:v>
                </c:pt>
                <c:pt idx="10">
                  <c:v>15.613975523804093</c:v>
                </c:pt>
                <c:pt idx="11">
                  <c:v>15.692630426176963</c:v>
                </c:pt>
                <c:pt idx="12">
                  <c:v>15.736965331201862</c:v>
                </c:pt>
                <c:pt idx="13">
                  <c:v>15.813358177230867</c:v>
                </c:pt>
                <c:pt idx="14">
                  <c:v>15.94173260516768</c:v>
                </c:pt>
                <c:pt idx="15">
                  <c:v>16.090762181039914</c:v>
                </c:pt>
                <c:pt idx="16">
                  <c:v>16.306123230192586</c:v>
                </c:pt>
                <c:pt idx="17">
                  <c:v>16.48955301536601</c:v>
                </c:pt>
                <c:pt idx="18">
                  <c:v>16.419399484647048</c:v>
                </c:pt>
                <c:pt idx="19">
                  <c:v>16.163103144669847</c:v>
                </c:pt>
                <c:pt idx="20">
                  <c:v>16.077483097766066</c:v>
                </c:pt>
                <c:pt idx="21">
                  <c:v>16.306246444799882</c:v>
                </c:pt>
                <c:pt idx="22">
                  <c:v>16.687720015153936</c:v>
                </c:pt>
                <c:pt idx="23">
                  <c:v>16.598570094157303</c:v>
                </c:pt>
                <c:pt idx="24">
                  <c:v>15.933482493906226</c:v>
                </c:pt>
                <c:pt idx="25">
                  <c:v>15.432612191957485</c:v>
                </c:pt>
                <c:pt idx="26">
                  <c:v>15.207328866723504</c:v>
                </c:pt>
                <c:pt idx="27">
                  <c:v>15.088875907349978</c:v>
                </c:pt>
                <c:pt idx="28">
                  <c:v>15.183936733616459</c:v>
                </c:pt>
                <c:pt idx="29">
                  <c:v>15.287190684259112</c:v>
                </c:pt>
                <c:pt idx="30">
                  <c:v>15.320147720891551</c:v>
                </c:pt>
                <c:pt idx="31">
                  <c:v>15.4181157547256</c:v>
                </c:pt>
                <c:pt idx="32">
                  <c:v>15.474061959313296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A-49F7-818E-90973F2D3FEA}"/>
            </c:ext>
          </c:extLst>
        </c:ser>
        <c:ser>
          <c:idx val="2"/>
          <c:order val="2"/>
          <c:tx>
            <c:strRef>
              <c:f>'SCENARIO COMPARISON'!$B$93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COMPARISON'!$E$93:$AK$93</c:f>
              <c:numCache>
                <c:formatCode>"$"#,##0.00</c:formatCode>
                <c:ptCount val="33"/>
                <c:pt idx="0">
                  <c:v>12.132872894976533</c:v>
                </c:pt>
                <c:pt idx="1">
                  <c:v>14.044292367043386</c:v>
                </c:pt>
                <c:pt idx="2">
                  <c:v>13.634622721073457</c:v>
                </c:pt>
                <c:pt idx="3">
                  <c:v>12.89293713080184</c:v>
                </c:pt>
                <c:pt idx="4">
                  <c:v>12.361099198593767</c:v>
                </c:pt>
                <c:pt idx="5">
                  <c:v>12.544419329451951</c:v>
                </c:pt>
                <c:pt idx="6">
                  <c:v>12.644417331220762</c:v>
                </c:pt>
                <c:pt idx="7">
                  <c:v>13.44774063229729</c:v>
                </c:pt>
                <c:pt idx="8">
                  <c:v>13.710238992107644</c:v>
                </c:pt>
                <c:pt idx="9">
                  <c:v>13.809975072869619</c:v>
                </c:pt>
                <c:pt idx="10">
                  <c:v>13.864620475673494</c:v>
                </c:pt>
                <c:pt idx="11">
                  <c:v>13.769647822114042</c:v>
                </c:pt>
                <c:pt idx="12">
                  <c:v>13.611732079508608</c:v>
                </c:pt>
                <c:pt idx="13">
                  <c:v>13.290891687524661</c:v>
                </c:pt>
                <c:pt idx="14">
                  <c:v>12.96114637432812</c:v>
                </c:pt>
                <c:pt idx="15">
                  <c:v>12.933033127358769</c:v>
                </c:pt>
                <c:pt idx="16">
                  <c:v>12.984500493342336</c:v>
                </c:pt>
                <c:pt idx="17">
                  <c:v>13.019943606440767</c:v>
                </c:pt>
                <c:pt idx="18">
                  <c:v>13.022165940013085</c:v>
                </c:pt>
                <c:pt idx="19">
                  <c:v>12.973488353017565</c:v>
                </c:pt>
                <c:pt idx="20">
                  <c:v>12.897201928111159</c:v>
                </c:pt>
                <c:pt idx="21">
                  <c:v>12.82547301885379</c:v>
                </c:pt>
                <c:pt idx="22">
                  <c:v>12.822479079371586</c:v>
                </c:pt>
                <c:pt idx="23">
                  <c:v>12.877108000074553</c:v>
                </c:pt>
                <c:pt idx="24">
                  <c:v>12.954230529483537</c:v>
                </c:pt>
                <c:pt idx="25">
                  <c:v>12.946321865451605</c:v>
                </c:pt>
                <c:pt idx="26">
                  <c:v>12.880930303310949</c:v>
                </c:pt>
                <c:pt idx="27">
                  <c:v>12.869918927123596</c:v>
                </c:pt>
                <c:pt idx="28">
                  <c:v>12.822894360044716</c:v>
                </c:pt>
                <c:pt idx="29">
                  <c:v>12.826558023200072</c:v>
                </c:pt>
                <c:pt idx="30">
                  <c:v>12.964077085734488</c:v>
                </c:pt>
                <c:pt idx="31">
                  <c:v>12.998051751664242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A-49F7-818E-90973F2D3FEA}"/>
            </c:ext>
          </c:extLst>
        </c:ser>
        <c:ser>
          <c:idx val="3"/>
          <c:order val="3"/>
          <c:tx>
            <c:strRef>
              <c:f>'SCENARIO COMPARISON'!$B$94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COMPARISON'!$E$94:$AK$94</c:f>
              <c:numCache>
                <c:formatCode>"$"#,##0.00</c:formatCode>
                <c:ptCount val="33"/>
                <c:pt idx="0">
                  <c:v>11.954498353163837</c:v>
                </c:pt>
                <c:pt idx="1">
                  <c:v>17.320616216322712</c:v>
                </c:pt>
                <c:pt idx="2">
                  <c:v>20.336505113146256</c:v>
                </c:pt>
                <c:pt idx="3">
                  <c:v>19.773759262853048</c:v>
                </c:pt>
                <c:pt idx="4">
                  <c:v>17.665009320093439</c:v>
                </c:pt>
                <c:pt idx="5">
                  <c:v>15.254512761447945</c:v>
                </c:pt>
                <c:pt idx="6">
                  <c:v>12.857004569809648</c:v>
                </c:pt>
                <c:pt idx="7">
                  <c:v>12.401677998235128</c:v>
                </c:pt>
                <c:pt idx="8">
                  <c:v>12.838525460258047</c:v>
                </c:pt>
                <c:pt idx="9">
                  <c:v>13.053923251577826</c:v>
                </c:pt>
                <c:pt idx="10">
                  <c:v>13.166559521952083</c:v>
                </c:pt>
                <c:pt idx="11">
                  <c:v>13.188348118436391</c:v>
                </c:pt>
                <c:pt idx="12">
                  <c:v>12.950141108106182</c:v>
                </c:pt>
                <c:pt idx="13">
                  <c:v>12.416023009538643</c:v>
                </c:pt>
                <c:pt idx="14">
                  <c:v>12.25708694544001</c:v>
                </c:pt>
                <c:pt idx="15">
                  <c:v>12.390520570141593</c:v>
                </c:pt>
                <c:pt idx="16">
                  <c:v>12.239505945692105</c:v>
                </c:pt>
                <c:pt idx="17">
                  <c:v>12.095745138904714</c:v>
                </c:pt>
                <c:pt idx="18">
                  <c:v>11.986642155438147</c:v>
                </c:pt>
                <c:pt idx="19">
                  <c:v>11.896702543994047</c:v>
                </c:pt>
                <c:pt idx="20">
                  <c:v>11.914267222210416</c:v>
                </c:pt>
                <c:pt idx="21">
                  <c:v>11.921812949306878</c:v>
                </c:pt>
                <c:pt idx="22">
                  <c:v>11.898939234700464</c:v>
                </c:pt>
                <c:pt idx="23">
                  <c:v>11.958336294745653</c:v>
                </c:pt>
                <c:pt idx="24">
                  <c:v>12.020269847658552</c:v>
                </c:pt>
                <c:pt idx="25">
                  <c:v>11.967632616239261</c:v>
                </c:pt>
                <c:pt idx="26">
                  <c:v>11.962679631623436</c:v>
                </c:pt>
                <c:pt idx="27">
                  <c:v>11.962180721082248</c:v>
                </c:pt>
                <c:pt idx="28">
                  <c:v>11.889267450932659</c:v>
                </c:pt>
                <c:pt idx="29">
                  <c:v>11.888548642217028</c:v>
                </c:pt>
                <c:pt idx="30">
                  <c:v>11.923234697978636</c:v>
                </c:pt>
                <c:pt idx="31">
                  <c:v>11.93148776063429</c:v>
                </c:pt>
                <c:pt idx="32">
                  <c:v>11.92933246695957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A-49F7-818E-90973F2D3FEA}"/>
            </c:ext>
          </c:extLst>
        </c:ser>
        <c:ser>
          <c:idx val="4"/>
          <c:order val="4"/>
          <c:tx>
            <c:strRef>
              <c:f>'SCENARIO COMPARISON'!$B$95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COMPARISON'!$E$95:$AK$95</c:f>
              <c:numCache>
                <c:formatCode>"$"#,##0.00</c:formatCode>
                <c:ptCount val="33"/>
                <c:pt idx="0">
                  <c:v>11.918635960907931</c:v>
                </c:pt>
                <c:pt idx="1">
                  <c:v>17.495740616288909</c:v>
                </c:pt>
                <c:pt idx="2">
                  <c:v>20.92932931683978</c:v>
                </c:pt>
                <c:pt idx="3">
                  <c:v>20.75319791367183</c:v>
                </c:pt>
                <c:pt idx="4">
                  <c:v>18.88521521751365</c:v>
                </c:pt>
                <c:pt idx="5">
                  <c:v>16.53849378232227</c:v>
                </c:pt>
                <c:pt idx="6">
                  <c:v>13.855382990349163</c:v>
                </c:pt>
                <c:pt idx="7">
                  <c:v>13.175673467856495</c:v>
                </c:pt>
                <c:pt idx="8">
                  <c:v>13.598760402553557</c:v>
                </c:pt>
                <c:pt idx="9">
                  <c:v>13.801311460217043</c:v>
                </c:pt>
                <c:pt idx="10">
                  <c:v>13.953848143701389</c:v>
                </c:pt>
                <c:pt idx="11">
                  <c:v>13.942155959346065</c:v>
                </c:pt>
                <c:pt idx="12">
                  <c:v>13.553490155249673</c:v>
                </c:pt>
                <c:pt idx="13">
                  <c:v>12.845659538358806</c:v>
                </c:pt>
                <c:pt idx="14">
                  <c:v>12.552985226183409</c:v>
                </c:pt>
                <c:pt idx="15">
                  <c:v>12.690448814223533</c:v>
                </c:pt>
                <c:pt idx="16">
                  <c:v>12.719911562744835</c:v>
                </c:pt>
                <c:pt idx="17">
                  <c:v>12.75328918563776</c:v>
                </c:pt>
                <c:pt idx="18">
                  <c:v>12.77795518771924</c:v>
                </c:pt>
                <c:pt idx="19">
                  <c:v>12.787962728340244</c:v>
                </c:pt>
                <c:pt idx="20">
                  <c:v>12.848078995706967</c:v>
                </c:pt>
                <c:pt idx="21">
                  <c:v>12.851874754775441</c:v>
                </c:pt>
                <c:pt idx="22">
                  <c:v>12.745783773122792</c:v>
                </c:pt>
                <c:pt idx="23">
                  <c:v>12.674270367901421</c:v>
                </c:pt>
                <c:pt idx="24">
                  <c:v>12.691730128134477</c:v>
                </c:pt>
                <c:pt idx="25">
                  <c:v>12.732137937903325</c:v>
                </c:pt>
                <c:pt idx="26">
                  <c:v>12.771405750273065</c:v>
                </c:pt>
                <c:pt idx="27">
                  <c:v>12.779492374678687</c:v>
                </c:pt>
                <c:pt idx="28">
                  <c:v>12.7651980710062</c:v>
                </c:pt>
                <c:pt idx="29">
                  <c:v>12.794359951045958</c:v>
                </c:pt>
                <c:pt idx="30">
                  <c:v>12.826827947870918</c:v>
                </c:pt>
                <c:pt idx="31">
                  <c:v>12.802352525999709</c:v>
                </c:pt>
                <c:pt idx="32">
                  <c:v>12.780458090380582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AA-49F7-818E-90973F2D3FEA}"/>
            </c:ext>
          </c:extLst>
        </c:ser>
        <c:ser>
          <c:idx val="5"/>
          <c:order val="5"/>
          <c:tx>
            <c:strRef>
              <c:f>'SCENARIO COMPARISON'!$B$96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COMPARISON'!$E$96:$AK$96</c:f>
              <c:numCache>
                <c:formatCode>"$"#,##0.00</c:formatCode>
                <c:ptCount val="33"/>
                <c:pt idx="0">
                  <c:v>11.873683057240472</c:v>
                </c:pt>
                <c:pt idx="1">
                  <c:v>17.452477614516017</c:v>
                </c:pt>
                <c:pt idx="2">
                  <c:v>20.606319806746061</c:v>
                </c:pt>
                <c:pt idx="3">
                  <c:v>20.80147051130508</c:v>
                </c:pt>
                <c:pt idx="4">
                  <c:v>18.908199846473551</c:v>
                </c:pt>
                <c:pt idx="5">
                  <c:v>15.635678892978417</c:v>
                </c:pt>
                <c:pt idx="6">
                  <c:v>12.730661977885498</c:v>
                </c:pt>
                <c:pt idx="7">
                  <c:v>11.503264281797263</c:v>
                </c:pt>
                <c:pt idx="8">
                  <c:v>11.428789406771866</c:v>
                </c:pt>
                <c:pt idx="9">
                  <c:v>11.498980093889434</c:v>
                </c:pt>
                <c:pt idx="10">
                  <c:v>11.553505559724517</c:v>
                </c:pt>
                <c:pt idx="11">
                  <c:v>11.522871851224906</c:v>
                </c:pt>
                <c:pt idx="12">
                  <c:v>11.461785335451509</c:v>
                </c:pt>
                <c:pt idx="13">
                  <c:v>11.446938210665067</c:v>
                </c:pt>
                <c:pt idx="14">
                  <c:v>11.494952592931213</c:v>
                </c:pt>
                <c:pt idx="15">
                  <c:v>11.617983327921058</c:v>
                </c:pt>
                <c:pt idx="16">
                  <c:v>11.791007736981561</c:v>
                </c:pt>
                <c:pt idx="17">
                  <c:v>11.872860768408337</c:v>
                </c:pt>
                <c:pt idx="18">
                  <c:v>11.654996095384357</c:v>
                </c:pt>
                <c:pt idx="19">
                  <c:v>11.316978595800137</c:v>
                </c:pt>
                <c:pt idx="20">
                  <c:v>11.230156126894407</c:v>
                </c:pt>
                <c:pt idx="21">
                  <c:v>11.364054315247815</c:v>
                </c:pt>
                <c:pt idx="22">
                  <c:v>11.600549591999703</c:v>
                </c:pt>
                <c:pt idx="23">
                  <c:v>11.767435266091384</c:v>
                </c:pt>
                <c:pt idx="24">
                  <c:v>11.767260978600881</c:v>
                </c:pt>
                <c:pt idx="25">
                  <c:v>11.705729673377144</c:v>
                </c:pt>
                <c:pt idx="26">
                  <c:v>11.645615602145044</c:v>
                </c:pt>
                <c:pt idx="27">
                  <c:v>11.654495698132092</c:v>
                </c:pt>
                <c:pt idx="28">
                  <c:v>11.740613912050806</c:v>
                </c:pt>
                <c:pt idx="29">
                  <c:v>11.809020358584027</c:v>
                </c:pt>
                <c:pt idx="30">
                  <c:v>11.834715425841937</c:v>
                </c:pt>
                <c:pt idx="31">
                  <c:v>11.870502569723151</c:v>
                </c:pt>
                <c:pt idx="32">
                  <c:v>11.903047356818364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AA-49F7-818E-90973F2D3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</a:t>
                </a:r>
              </a:p>
              <a:p>
                <a:pPr>
                  <a:defRPr>
                    <a:ln>
                      <a:solidFill>
                        <a:sysClr val="windowText" lastClr="000000"/>
                      </a:solidFill>
                    </a:ln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16802954651302"/>
          <c:y val="0.12774177481546148"/>
          <c:w val="0.83491920875035852"/>
          <c:h val="0.51991057088013259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COMPARISON'!$B$100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COMPARISON'!$E$100:$AK$100</c:f>
              <c:numCache>
                <c:formatCode>"$"#,##0.00</c:formatCode>
                <c:ptCount val="33"/>
                <c:pt idx="0">
                  <c:v>11.601409441341028</c:v>
                </c:pt>
                <c:pt idx="1">
                  <c:v>11.516817813227636</c:v>
                </c:pt>
                <c:pt idx="2">
                  <c:v>11.340213538732833</c:v>
                </c:pt>
                <c:pt idx="3">
                  <c:v>11.416941650447086</c:v>
                </c:pt>
                <c:pt idx="4">
                  <c:v>11.612251720215248</c:v>
                </c:pt>
                <c:pt idx="5">
                  <c:v>11.672221201377248</c:v>
                </c:pt>
                <c:pt idx="6">
                  <c:v>11.708930163485917</c:v>
                </c:pt>
                <c:pt idx="7">
                  <c:v>11.77006219224892</c:v>
                </c:pt>
                <c:pt idx="8">
                  <c:v>11.801565782848661</c:v>
                </c:pt>
                <c:pt idx="9">
                  <c:v>11.82661658631058</c:v>
                </c:pt>
                <c:pt idx="10">
                  <c:v>11.889549994094402</c:v>
                </c:pt>
                <c:pt idx="11">
                  <c:v>11.993339882395194</c:v>
                </c:pt>
                <c:pt idx="12">
                  <c:v>12.052768836681379</c:v>
                </c:pt>
                <c:pt idx="13">
                  <c:v>12.083000729673007</c:v>
                </c:pt>
                <c:pt idx="14">
                  <c:v>12.123970762911012</c:v>
                </c:pt>
                <c:pt idx="15">
                  <c:v>12.165376172596236</c:v>
                </c:pt>
                <c:pt idx="16">
                  <c:v>12.192771062240485</c:v>
                </c:pt>
                <c:pt idx="17">
                  <c:v>12.212770114060838</c:v>
                </c:pt>
                <c:pt idx="18">
                  <c:v>12.228595477883358</c:v>
                </c:pt>
                <c:pt idx="19">
                  <c:v>12.241082122513875</c:v>
                </c:pt>
                <c:pt idx="20">
                  <c:v>12.253568767144394</c:v>
                </c:pt>
                <c:pt idx="21">
                  <c:v>12.266055411774911</c:v>
                </c:pt>
                <c:pt idx="22">
                  <c:v>12.27854205640543</c:v>
                </c:pt>
                <c:pt idx="23">
                  <c:v>12.291028701035946</c:v>
                </c:pt>
                <c:pt idx="24">
                  <c:v>12.303515345666465</c:v>
                </c:pt>
                <c:pt idx="25">
                  <c:v>12.316001990296982</c:v>
                </c:pt>
                <c:pt idx="26">
                  <c:v>12.328488634927501</c:v>
                </c:pt>
                <c:pt idx="27">
                  <c:v>12.34097527955802</c:v>
                </c:pt>
                <c:pt idx="28">
                  <c:v>12.353461924188537</c:v>
                </c:pt>
                <c:pt idx="29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3-4F45-8494-740ECBE2A2D5}"/>
            </c:ext>
          </c:extLst>
        </c:ser>
        <c:ser>
          <c:idx val="1"/>
          <c:order val="1"/>
          <c:tx>
            <c:strRef>
              <c:f>'SCENARIO COMPARISON'!$B$101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COMPARISON'!$E$101:$AK$101</c:f>
              <c:numCache>
                <c:formatCode>"$"#,##0.00</c:formatCode>
                <c:ptCount val="33"/>
                <c:pt idx="0">
                  <c:v>12.161845837310711</c:v>
                </c:pt>
                <c:pt idx="1">
                  <c:v>16.774550679241205</c:v>
                </c:pt>
                <c:pt idx="2">
                  <c:v>19.414344242978064</c:v>
                </c:pt>
                <c:pt idx="3">
                  <c:v>21.028879013839596</c:v>
                </c:pt>
                <c:pt idx="4">
                  <c:v>19.560407775009267</c:v>
                </c:pt>
                <c:pt idx="5">
                  <c:v>16.247482302033106</c:v>
                </c:pt>
                <c:pt idx="6">
                  <c:v>14.088002756844261</c:v>
                </c:pt>
                <c:pt idx="7">
                  <c:v>13.36565795614238</c:v>
                </c:pt>
                <c:pt idx="8">
                  <c:v>13.582499326468296</c:v>
                </c:pt>
                <c:pt idx="9">
                  <c:v>13.678368264300671</c:v>
                </c:pt>
                <c:pt idx="10">
                  <c:v>13.738855767515179</c:v>
                </c:pt>
                <c:pt idx="11">
                  <c:v>13.851845362205907</c:v>
                </c:pt>
                <c:pt idx="12">
                  <c:v>13.881528513959863</c:v>
                </c:pt>
                <c:pt idx="13">
                  <c:v>13.877909833981484</c:v>
                </c:pt>
                <c:pt idx="14">
                  <c:v>14.113040186832571</c:v>
                </c:pt>
                <c:pt idx="15">
                  <c:v>14.538021203934724</c:v>
                </c:pt>
                <c:pt idx="16">
                  <c:v>14.909176032850247</c:v>
                </c:pt>
                <c:pt idx="17">
                  <c:v>15.13400141227341</c:v>
                </c:pt>
                <c:pt idx="18">
                  <c:v>15.115399526950315</c:v>
                </c:pt>
                <c:pt idx="19">
                  <c:v>14.93183515888402</c:v>
                </c:pt>
                <c:pt idx="20">
                  <c:v>14.888415653456244</c:v>
                </c:pt>
                <c:pt idx="21">
                  <c:v>15.068215000255149</c:v>
                </c:pt>
                <c:pt idx="22">
                  <c:v>15.359520687836637</c:v>
                </c:pt>
                <c:pt idx="23">
                  <c:v>15.265969554825785</c:v>
                </c:pt>
                <c:pt idx="24">
                  <c:v>14.729710857163345</c:v>
                </c:pt>
                <c:pt idx="25">
                  <c:v>14.385723729737245</c:v>
                </c:pt>
                <c:pt idx="26">
                  <c:v>14.293797743752823</c:v>
                </c:pt>
                <c:pt idx="27">
                  <c:v>14.247459913532593</c:v>
                </c:pt>
                <c:pt idx="28">
                  <c:v>14.277539130007078</c:v>
                </c:pt>
                <c:pt idx="29">
                  <c:v>14.328697438339109</c:v>
                </c:pt>
                <c:pt idx="30">
                  <c:v>14.393571809157859</c:v>
                </c:pt>
                <c:pt idx="31">
                  <c:v>14.472477157282185</c:v>
                </c:pt>
                <c:pt idx="32">
                  <c:v>14.492797320250085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3-4F45-8494-740ECBE2A2D5}"/>
            </c:ext>
          </c:extLst>
        </c:ser>
        <c:ser>
          <c:idx val="2"/>
          <c:order val="2"/>
          <c:tx>
            <c:strRef>
              <c:f>'SCENARIO COMPARISON'!$B$102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COMPARISON'!$E$102:$AK$102</c:f>
              <c:numCache>
                <c:formatCode>"$"#,##0.00</c:formatCode>
                <c:ptCount val="33"/>
                <c:pt idx="0">
                  <c:v>11.871156683084283</c:v>
                </c:pt>
                <c:pt idx="1">
                  <c:v>13.292188229080816</c:v>
                </c:pt>
                <c:pt idx="2">
                  <c:v>12.307384604377846</c:v>
                </c:pt>
                <c:pt idx="3">
                  <c:v>11.578933855146541</c:v>
                </c:pt>
                <c:pt idx="4">
                  <c:v>11.259054425334069</c:v>
                </c:pt>
                <c:pt idx="5">
                  <c:v>11.36147981746308</c:v>
                </c:pt>
                <c:pt idx="6">
                  <c:v>11.343948976560432</c:v>
                </c:pt>
                <c:pt idx="7">
                  <c:v>11.876724475524634</c:v>
                </c:pt>
                <c:pt idx="8">
                  <c:v>11.982896683076321</c:v>
                </c:pt>
                <c:pt idx="9">
                  <c:v>12.058971402014219</c:v>
                </c:pt>
                <c:pt idx="10">
                  <c:v>12.189191292050959</c:v>
                </c:pt>
                <c:pt idx="11">
                  <c:v>12.164497032561199</c:v>
                </c:pt>
                <c:pt idx="12">
                  <c:v>12.095954680594431</c:v>
                </c:pt>
                <c:pt idx="13">
                  <c:v>11.937150295612335</c:v>
                </c:pt>
                <c:pt idx="14">
                  <c:v>11.741765671406306</c:v>
                </c:pt>
                <c:pt idx="15">
                  <c:v>11.822156653964576</c:v>
                </c:pt>
                <c:pt idx="16">
                  <c:v>12.106797284571972</c:v>
                </c:pt>
                <c:pt idx="17">
                  <c:v>12.364212270675328</c:v>
                </c:pt>
                <c:pt idx="18">
                  <c:v>12.471888697175968</c:v>
                </c:pt>
                <c:pt idx="19">
                  <c:v>12.544569746959517</c:v>
                </c:pt>
                <c:pt idx="20">
                  <c:v>12.728728256750623</c:v>
                </c:pt>
                <c:pt idx="21">
                  <c:v>13.101660999137541</c:v>
                </c:pt>
                <c:pt idx="22">
                  <c:v>13.492378010412796</c:v>
                </c:pt>
                <c:pt idx="23">
                  <c:v>13.628024835673658</c:v>
                </c:pt>
                <c:pt idx="24">
                  <c:v>13.662200402043295</c:v>
                </c:pt>
                <c:pt idx="25">
                  <c:v>13.814218138308895</c:v>
                </c:pt>
                <c:pt idx="26">
                  <c:v>13.864946288250856</c:v>
                </c:pt>
                <c:pt idx="27">
                  <c:v>13.738485890216333</c:v>
                </c:pt>
                <c:pt idx="28">
                  <c:v>13.719062833373895</c:v>
                </c:pt>
                <c:pt idx="29">
                  <c:v>13.831200393654967</c:v>
                </c:pt>
                <c:pt idx="30">
                  <c:v>13.849178241648337</c:v>
                </c:pt>
                <c:pt idx="31">
                  <c:v>13.965877336099579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3-4F45-8494-740ECBE2A2D5}"/>
            </c:ext>
          </c:extLst>
        </c:ser>
        <c:ser>
          <c:idx val="3"/>
          <c:order val="3"/>
          <c:tx>
            <c:strRef>
              <c:f>'SCENARIO COMPARISON'!$B$103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COMPARISON'!$E$103:$AK$103</c:f>
              <c:numCache>
                <c:formatCode>"$"#,##0.00</c:formatCode>
                <c:ptCount val="33"/>
                <c:pt idx="0">
                  <c:v>12.068809259655117</c:v>
                </c:pt>
                <c:pt idx="1">
                  <c:v>16.644591476632755</c:v>
                </c:pt>
                <c:pt idx="2">
                  <c:v>18.967710722277321</c:v>
                </c:pt>
                <c:pt idx="3">
                  <c:v>18.423881284059252</c:v>
                </c:pt>
                <c:pt idx="4">
                  <c:v>17.158092703062092</c:v>
                </c:pt>
                <c:pt idx="5">
                  <c:v>15.326862374259344</c:v>
                </c:pt>
                <c:pt idx="6">
                  <c:v>12.603678760846233</c:v>
                </c:pt>
                <c:pt idx="7">
                  <c:v>11.741697295065356</c:v>
                </c:pt>
                <c:pt idx="8">
                  <c:v>12.09922611208324</c:v>
                </c:pt>
                <c:pt idx="9">
                  <c:v>12.213557698590352</c:v>
                </c:pt>
                <c:pt idx="10">
                  <c:v>12.303394238464906</c:v>
                </c:pt>
                <c:pt idx="11">
                  <c:v>12.39031823800426</c:v>
                </c:pt>
                <c:pt idx="12">
                  <c:v>12.200992934555208</c:v>
                </c:pt>
                <c:pt idx="13">
                  <c:v>11.650265835901283</c:v>
                </c:pt>
                <c:pt idx="14">
                  <c:v>11.457978015302649</c:v>
                </c:pt>
                <c:pt idx="15">
                  <c:v>11.528234851747737</c:v>
                </c:pt>
                <c:pt idx="16">
                  <c:v>11.340722257396278</c:v>
                </c:pt>
                <c:pt idx="17">
                  <c:v>11.151397261558497</c:v>
                </c:pt>
                <c:pt idx="18">
                  <c:v>10.911317907236597</c:v>
                </c:pt>
                <c:pt idx="19">
                  <c:v>10.774181863143042</c:v>
                </c:pt>
                <c:pt idx="20">
                  <c:v>10.684975499201105</c:v>
                </c:pt>
                <c:pt idx="21">
                  <c:v>10.499303091463185</c:v>
                </c:pt>
                <c:pt idx="22">
                  <c:v>10.549156030961987</c:v>
                </c:pt>
                <c:pt idx="23">
                  <c:v>10.513705559245299</c:v>
                </c:pt>
                <c:pt idx="24">
                  <c:v>10.325472123103589</c:v>
                </c:pt>
                <c:pt idx="25">
                  <c:v>10.461577733737197</c:v>
                </c:pt>
                <c:pt idx="26">
                  <c:v>10.70095376014128</c:v>
                </c:pt>
                <c:pt idx="27">
                  <c:v>10.759907625337453</c:v>
                </c:pt>
                <c:pt idx="28">
                  <c:v>10.732709502627914</c:v>
                </c:pt>
                <c:pt idx="29">
                  <c:v>10.786779704067802</c:v>
                </c:pt>
                <c:pt idx="30">
                  <c:v>10.867758154877698</c:v>
                </c:pt>
                <c:pt idx="31">
                  <c:v>10.815585427751824</c:v>
                </c:pt>
                <c:pt idx="32">
                  <c:v>10.725858826303281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C3-4F45-8494-740ECBE2A2D5}"/>
            </c:ext>
          </c:extLst>
        </c:ser>
        <c:ser>
          <c:idx val="4"/>
          <c:order val="4"/>
          <c:tx>
            <c:strRef>
              <c:f>'SCENARIO COMPARISON'!$B$104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COMPARISON'!$E$104:$AK$104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C3-4F45-8494-740ECBE2A2D5}"/>
            </c:ext>
          </c:extLst>
        </c:ser>
        <c:ser>
          <c:idx val="5"/>
          <c:order val="5"/>
          <c:tx>
            <c:strRef>
              <c:f>'SCENARIO COMPARISON'!$B$105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COMPARISON'!$E$105:$AK$105</c:f>
              <c:numCache>
                <c:formatCode>"$"#,##0.00</c:formatCode>
                <c:ptCount val="33"/>
                <c:pt idx="0">
                  <c:v>11.926768027884926</c:v>
                </c:pt>
                <c:pt idx="1">
                  <c:v>16.89515010323943</c:v>
                </c:pt>
                <c:pt idx="2">
                  <c:v>20.082197111540975</c:v>
                </c:pt>
                <c:pt idx="3">
                  <c:v>20.601360502517871</c:v>
                </c:pt>
                <c:pt idx="4">
                  <c:v>18.890456589692096</c:v>
                </c:pt>
                <c:pt idx="5">
                  <c:v>15.119902115196526</c:v>
                </c:pt>
                <c:pt idx="6">
                  <c:v>12.193337616338003</c:v>
                </c:pt>
                <c:pt idx="7">
                  <c:v>11.257996559159851</c:v>
                </c:pt>
                <c:pt idx="8">
                  <c:v>11.233548783636969</c:v>
                </c:pt>
                <c:pt idx="9">
                  <c:v>11.209171133487375</c:v>
                </c:pt>
                <c:pt idx="10">
                  <c:v>11.178594075674431</c:v>
                </c:pt>
                <c:pt idx="11">
                  <c:v>11.079510527543215</c:v>
                </c:pt>
                <c:pt idx="12">
                  <c:v>10.961672776264869</c:v>
                </c:pt>
                <c:pt idx="13">
                  <c:v>10.941396184895838</c:v>
                </c:pt>
                <c:pt idx="14">
                  <c:v>11.043240055471456</c:v>
                </c:pt>
                <c:pt idx="15">
                  <c:v>11.234128799848115</c:v>
                </c:pt>
                <c:pt idx="16">
                  <c:v>11.454122934222967</c:v>
                </c:pt>
                <c:pt idx="17">
                  <c:v>11.517318151021179</c:v>
                </c:pt>
                <c:pt idx="18">
                  <c:v>11.212475382633205</c:v>
                </c:pt>
                <c:pt idx="19">
                  <c:v>10.79735428595194</c:v>
                </c:pt>
                <c:pt idx="20">
                  <c:v>10.700595444367636</c:v>
                </c:pt>
                <c:pt idx="21">
                  <c:v>10.884391975375035</c:v>
                </c:pt>
                <c:pt idx="22">
                  <c:v>11.182017338226469</c:v>
                </c:pt>
                <c:pt idx="23">
                  <c:v>11.352514906800657</c:v>
                </c:pt>
                <c:pt idx="24">
                  <c:v>11.303662995972854</c:v>
                </c:pt>
                <c:pt idx="25">
                  <c:v>11.206160517755325</c:v>
                </c:pt>
                <c:pt idx="26">
                  <c:v>11.141327978468761</c:v>
                </c:pt>
                <c:pt idx="27">
                  <c:v>11.158313777491932</c:v>
                </c:pt>
                <c:pt idx="28">
                  <c:v>11.284302240000935</c:v>
                </c:pt>
                <c:pt idx="29">
                  <c:v>11.359548579548097</c:v>
                </c:pt>
                <c:pt idx="30">
                  <c:v>11.295295034119734</c:v>
                </c:pt>
                <c:pt idx="31">
                  <c:v>11.214124714065036</c:v>
                </c:pt>
                <c:pt idx="32">
                  <c:v>11.183177813224438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C3-4F45-8494-740ECBE2A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16810969168272"/>
          <c:y val="0.17393939393939395"/>
          <c:w val="0.83491920875035852"/>
          <c:h val="0.51991057088013259"/>
        </c:manualLayout>
      </c:layout>
      <c:lineChart>
        <c:grouping val="standard"/>
        <c:varyColors val="0"/>
        <c:ser>
          <c:idx val="0"/>
          <c:order val="0"/>
          <c:tx>
            <c:strRef>
              <c:f>'SCENARIO COMPARISON'!$B$109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COMPARISON'!$E$109:$AK$109</c:f>
              <c:numCache>
                <c:formatCode>"$"#,##0.00</c:formatCode>
                <c:ptCount val="33"/>
                <c:pt idx="0">
                  <c:v>9.2025603930060402</c:v>
                </c:pt>
                <c:pt idx="1">
                  <c:v>9.2670147409099144</c:v>
                </c:pt>
                <c:pt idx="2">
                  <c:v>9.1523066655241383</c:v>
                </c:pt>
                <c:pt idx="3">
                  <c:v>9.0356714099261968</c:v>
                </c:pt>
                <c:pt idx="4">
                  <c:v>9.0605509953774277</c:v>
                </c:pt>
                <c:pt idx="5">
                  <c:v>9.1515122839780858</c:v>
                </c:pt>
                <c:pt idx="6">
                  <c:v>9.2625286359410168</c:v>
                </c:pt>
                <c:pt idx="7">
                  <c:v>9.2816140469484392</c:v>
                </c:pt>
                <c:pt idx="8">
                  <c:v>9.2411226154366801</c:v>
                </c:pt>
                <c:pt idx="9">
                  <c:v>9.1954793151473009</c:v>
                </c:pt>
                <c:pt idx="10">
                  <c:v>9.1708593197360724</c:v>
                </c:pt>
                <c:pt idx="11">
                  <c:v>9.1596957422440006</c:v>
                </c:pt>
                <c:pt idx="12">
                  <c:v>9.1735745609301329</c:v>
                </c:pt>
                <c:pt idx="13">
                  <c:v>9.1876094689003587</c:v>
                </c:pt>
                <c:pt idx="14">
                  <c:v>9.1850500369306776</c:v>
                </c:pt>
                <c:pt idx="15">
                  <c:v>9.1858092236077145</c:v>
                </c:pt>
                <c:pt idx="16">
                  <c:v>9.1883137041764869</c:v>
                </c:pt>
                <c:pt idx="17">
                  <c:v>9.2091356824315671</c:v>
                </c:pt>
                <c:pt idx="18">
                  <c:v>9.2304650165993163</c:v>
                </c:pt>
                <c:pt idx="19">
                  <c:v>9.2526102842111477</c:v>
                </c:pt>
                <c:pt idx="20">
                  <c:v>9.2747555518229809</c:v>
                </c:pt>
                <c:pt idx="21">
                  <c:v>9.2969008194348124</c:v>
                </c:pt>
                <c:pt idx="22">
                  <c:v>9.3190460870466438</c:v>
                </c:pt>
                <c:pt idx="23">
                  <c:v>9.3411913546584753</c:v>
                </c:pt>
                <c:pt idx="24">
                  <c:v>9.3633366222703067</c:v>
                </c:pt>
                <c:pt idx="25">
                  <c:v>9.3854818898821382</c:v>
                </c:pt>
                <c:pt idx="26">
                  <c:v>9.4076271574939696</c:v>
                </c:pt>
                <c:pt idx="27">
                  <c:v>9.429772425105801</c:v>
                </c:pt>
                <c:pt idx="28">
                  <c:v>9.4519176927176325</c:v>
                </c:pt>
                <c:pt idx="29">
                  <c:v>9.4740629603294639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A-4AA5-876D-92E918BDB06F}"/>
            </c:ext>
          </c:extLst>
        </c:ser>
        <c:ser>
          <c:idx val="1"/>
          <c:order val="1"/>
          <c:tx>
            <c:strRef>
              <c:f>'SCENARIO COMPARISON'!$B$110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COMPARISON'!$E$110:$AK$110</c:f>
              <c:numCache>
                <c:formatCode>"$"#,##0.00</c:formatCode>
                <c:ptCount val="33"/>
                <c:pt idx="0">
                  <c:v>11.77073626733246</c:v>
                </c:pt>
                <c:pt idx="1">
                  <c:v>15.673841359304296</c:v>
                </c:pt>
                <c:pt idx="2">
                  <c:v>18.178401041465651</c:v>
                </c:pt>
                <c:pt idx="3">
                  <c:v>19.951530077457839</c:v>
                </c:pt>
                <c:pt idx="4">
                  <c:v>17.864132656816544</c:v>
                </c:pt>
                <c:pt idx="5">
                  <c:v>13.617339457508836</c:v>
                </c:pt>
                <c:pt idx="6">
                  <c:v>11.514357830088104</c:v>
                </c:pt>
                <c:pt idx="7">
                  <c:v>11.361634948666881</c:v>
                </c:pt>
                <c:pt idx="8">
                  <c:v>11.68457659923275</c:v>
                </c:pt>
                <c:pt idx="9">
                  <c:v>11.926657543364856</c:v>
                </c:pt>
                <c:pt idx="10">
                  <c:v>12.000545618825878</c:v>
                </c:pt>
                <c:pt idx="11">
                  <c:v>11.977994536768383</c:v>
                </c:pt>
                <c:pt idx="12">
                  <c:v>12.000277959881611</c:v>
                </c:pt>
                <c:pt idx="13">
                  <c:v>12.026135428679609</c:v>
                </c:pt>
                <c:pt idx="14">
                  <c:v>12.032974082899628</c:v>
                </c:pt>
                <c:pt idx="15">
                  <c:v>12.048465180687771</c:v>
                </c:pt>
                <c:pt idx="16">
                  <c:v>12.062784920131065</c:v>
                </c:pt>
                <c:pt idx="17">
                  <c:v>12.078466854441663</c:v>
                </c:pt>
                <c:pt idx="18">
                  <c:v>11.94382295665141</c:v>
                </c:pt>
                <c:pt idx="19">
                  <c:v>11.731445284332047</c:v>
                </c:pt>
                <c:pt idx="20">
                  <c:v>11.735843833533256</c:v>
                </c:pt>
                <c:pt idx="21">
                  <c:v>11.982003080460471</c:v>
                </c:pt>
                <c:pt idx="22">
                  <c:v>12.223876096782819</c:v>
                </c:pt>
                <c:pt idx="23">
                  <c:v>11.951048479300647</c:v>
                </c:pt>
                <c:pt idx="24">
                  <c:v>11.400169733669854</c:v>
                </c:pt>
                <c:pt idx="25">
                  <c:v>11.208712784711881</c:v>
                </c:pt>
                <c:pt idx="26">
                  <c:v>11.154180111775537</c:v>
                </c:pt>
                <c:pt idx="27">
                  <c:v>11.025164890804161</c:v>
                </c:pt>
                <c:pt idx="28">
                  <c:v>11.067966483366618</c:v>
                </c:pt>
                <c:pt idx="29">
                  <c:v>11.118901460414392</c:v>
                </c:pt>
                <c:pt idx="30">
                  <c:v>11.059178480564256</c:v>
                </c:pt>
                <c:pt idx="31">
                  <c:v>11.09519574320557</c:v>
                </c:pt>
                <c:pt idx="32">
                  <c:v>11.147033269347782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A-4AA5-876D-92E918BDB06F}"/>
            </c:ext>
          </c:extLst>
        </c:ser>
        <c:ser>
          <c:idx val="2"/>
          <c:order val="2"/>
          <c:tx>
            <c:strRef>
              <c:f>'SCENARIO COMPARISON'!$B$111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COMPARISON'!$E$111:$AK$111</c:f>
              <c:numCache>
                <c:formatCode>"$"#,##0.00</c:formatCode>
                <c:ptCount val="33"/>
                <c:pt idx="0">
                  <c:v>11.148686879123172</c:v>
                </c:pt>
                <c:pt idx="1">
                  <c:v>11.918925687395973</c:v>
                </c:pt>
                <c:pt idx="2">
                  <c:v>11.030975842684917</c:v>
                </c:pt>
                <c:pt idx="3">
                  <c:v>10.190666540210934</c:v>
                </c:pt>
                <c:pt idx="4">
                  <c:v>9.5386403843603755</c:v>
                </c:pt>
                <c:pt idx="5">
                  <c:v>9.3591992180659282</c:v>
                </c:pt>
                <c:pt idx="6">
                  <c:v>9.2600672755531637</c:v>
                </c:pt>
                <c:pt idx="7">
                  <c:v>9.6847227652508163</c:v>
                </c:pt>
                <c:pt idx="8">
                  <c:v>9.8743439022208328</c:v>
                </c:pt>
                <c:pt idx="9">
                  <c:v>10.020053003188355</c:v>
                </c:pt>
                <c:pt idx="10">
                  <c:v>10.109399321142732</c:v>
                </c:pt>
                <c:pt idx="11">
                  <c:v>10.114789624283299</c:v>
                </c:pt>
                <c:pt idx="12">
                  <c:v>10.0929957081279</c:v>
                </c:pt>
                <c:pt idx="13">
                  <c:v>9.811507377927656</c:v>
                </c:pt>
                <c:pt idx="14">
                  <c:v>9.5131148403098891</c:v>
                </c:pt>
                <c:pt idx="15">
                  <c:v>9.6380403681544138</c:v>
                </c:pt>
                <c:pt idx="16">
                  <c:v>9.7892301312060219</c:v>
                </c:pt>
                <c:pt idx="17">
                  <c:v>9.6784824950159329</c:v>
                </c:pt>
                <c:pt idx="18">
                  <c:v>9.5404524650537272</c:v>
                </c:pt>
                <c:pt idx="19">
                  <c:v>9.4572851916236473</c:v>
                </c:pt>
                <c:pt idx="20">
                  <c:v>9.5055870429612028</c:v>
                </c:pt>
                <c:pt idx="21">
                  <c:v>9.7715563697539203</c:v>
                </c:pt>
                <c:pt idx="22">
                  <c:v>10.009988877814113</c:v>
                </c:pt>
                <c:pt idx="23">
                  <c:v>10.005527987390597</c:v>
                </c:pt>
                <c:pt idx="24">
                  <c:v>9.8620505232425426</c:v>
                </c:pt>
                <c:pt idx="25">
                  <c:v>9.8378569910972082</c:v>
                </c:pt>
                <c:pt idx="26">
                  <c:v>10.019205351309774</c:v>
                </c:pt>
                <c:pt idx="27">
                  <c:v>10.214349195113622</c:v>
                </c:pt>
                <c:pt idx="28">
                  <c:v>10.303923867279746</c:v>
                </c:pt>
                <c:pt idx="29">
                  <c:v>10.311583488813701</c:v>
                </c:pt>
                <c:pt idx="30">
                  <c:v>10.284380795149001</c:v>
                </c:pt>
                <c:pt idx="31">
                  <c:v>10.304096800293866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A-4AA5-876D-92E918BDB06F}"/>
            </c:ext>
          </c:extLst>
        </c:ser>
        <c:ser>
          <c:idx val="3"/>
          <c:order val="3"/>
          <c:tx>
            <c:strRef>
              <c:f>'SCENARIO COMPARISON'!$B$112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COMPARISON'!$E$112:$AK$112</c:f>
              <c:numCache>
                <c:formatCode>"$"#,##0.00</c:formatCode>
                <c:ptCount val="33"/>
                <c:pt idx="0">
                  <c:v>11.812073547955373</c:v>
                </c:pt>
                <c:pt idx="1">
                  <c:v>15.883262780874473</c:v>
                </c:pt>
                <c:pt idx="2">
                  <c:v>18.038215977748262</c:v>
                </c:pt>
                <c:pt idx="3">
                  <c:v>18.2749172495929</c:v>
                </c:pt>
                <c:pt idx="4">
                  <c:v>16.219659962391159</c:v>
                </c:pt>
                <c:pt idx="5">
                  <c:v>12.687264116706519</c:v>
                </c:pt>
                <c:pt idx="6">
                  <c:v>10.021612948928704</c:v>
                </c:pt>
                <c:pt idx="7">
                  <c:v>9.3213306422697677</c:v>
                </c:pt>
                <c:pt idx="8">
                  <c:v>9.3368218709468938</c:v>
                </c:pt>
                <c:pt idx="9">
                  <c:v>9.4853966123560731</c:v>
                </c:pt>
                <c:pt idx="10">
                  <c:v>9.6067621958521965</c:v>
                </c:pt>
                <c:pt idx="11">
                  <c:v>9.629851765091205</c:v>
                </c:pt>
                <c:pt idx="12">
                  <c:v>9.4210540975964765</c:v>
                </c:pt>
                <c:pt idx="13">
                  <c:v>8.9665736398441087</c:v>
                </c:pt>
                <c:pt idx="14">
                  <c:v>8.749757442932653</c:v>
                </c:pt>
                <c:pt idx="15">
                  <c:v>8.5917886643230137</c:v>
                </c:pt>
                <c:pt idx="16">
                  <c:v>8.1413067439366884</c:v>
                </c:pt>
                <c:pt idx="17">
                  <c:v>8.014351651513433</c:v>
                </c:pt>
                <c:pt idx="18">
                  <c:v>8.2456269820901333</c:v>
                </c:pt>
                <c:pt idx="19">
                  <c:v>8.2920431974876969</c:v>
                </c:pt>
                <c:pt idx="20">
                  <c:v>8.1606893790722665</c:v>
                </c:pt>
                <c:pt idx="21">
                  <c:v>8.5020172836845163</c:v>
                </c:pt>
                <c:pt idx="22">
                  <c:v>9.119969921960065</c:v>
                </c:pt>
                <c:pt idx="23">
                  <c:v>8.8765168799626277</c:v>
                </c:pt>
                <c:pt idx="24">
                  <c:v>8.179052371090723</c:v>
                </c:pt>
                <c:pt idx="25">
                  <c:v>7.9780921504224098</c:v>
                </c:pt>
                <c:pt idx="26">
                  <c:v>7.8967757018750806</c:v>
                </c:pt>
                <c:pt idx="27">
                  <c:v>7.7388728299405534</c:v>
                </c:pt>
                <c:pt idx="28">
                  <c:v>8.1212153883417066</c:v>
                </c:pt>
                <c:pt idx="29">
                  <c:v>8.7061501618546266</c:v>
                </c:pt>
                <c:pt idx="30">
                  <c:v>8.7906109195517015</c:v>
                </c:pt>
                <c:pt idx="31">
                  <c:v>8.6321899594382074</c:v>
                </c:pt>
                <c:pt idx="32">
                  <c:v>8.5090793976883159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A-4AA5-876D-92E918BDB06F}"/>
            </c:ext>
          </c:extLst>
        </c:ser>
        <c:ser>
          <c:idx val="4"/>
          <c:order val="4"/>
          <c:tx>
            <c:strRef>
              <c:f>'SCENARIO COMPARISON'!$B$113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COMPARISON'!$E$113:$AK$113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8A-4AA5-876D-92E918BDB06F}"/>
            </c:ext>
          </c:extLst>
        </c:ser>
        <c:ser>
          <c:idx val="5"/>
          <c:order val="5"/>
          <c:tx>
            <c:strRef>
              <c:f>'SCENARIO COMPARISON'!$B$114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'SCENARIO COMPARISON'!$E$81:$AK$81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'SCENARIO COMPARISON'!$E$114:$AK$114</c:f>
              <c:numCache>
                <c:formatCode>"$"#,##0.00</c:formatCode>
                <c:ptCount val="33"/>
                <c:pt idx="0">
                  <c:v>11.608703622893421</c:v>
                </c:pt>
                <c:pt idx="1">
                  <c:v>16.421153445205984</c:v>
                </c:pt>
                <c:pt idx="2">
                  <c:v>19.449948375679476</c:v>
                </c:pt>
                <c:pt idx="3">
                  <c:v>20.022378282244901</c:v>
                </c:pt>
                <c:pt idx="4">
                  <c:v>17.451741207570311</c:v>
                </c:pt>
                <c:pt idx="5">
                  <c:v>13.092765362815822</c:v>
                </c:pt>
                <c:pt idx="6">
                  <c:v>9.8889767266416211</c:v>
                </c:pt>
                <c:pt idx="7">
                  <c:v>8.6462142461181948</c:v>
                </c:pt>
                <c:pt idx="8">
                  <c:v>8.4599508890948041</c:v>
                </c:pt>
                <c:pt idx="9">
                  <c:v>8.528046486864266</c:v>
                </c:pt>
                <c:pt idx="10">
                  <c:v>8.6129437845589027</c:v>
                </c:pt>
                <c:pt idx="11">
                  <c:v>8.6347234564435862</c:v>
                </c:pt>
                <c:pt idx="12">
                  <c:v>8.6229612867174321</c:v>
                </c:pt>
                <c:pt idx="13">
                  <c:v>8.6442526159429267</c:v>
                </c:pt>
                <c:pt idx="14">
                  <c:v>8.6435614430222749</c:v>
                </c:pt>
                <c:pt idx="15">
                  <c:v>8.6237352211133942</c:v>
                </c:pt>
                <c:pt idx="16">
                  <c:v>8.6901305828493314</c:v>
                </c:pt>
                <c:pt idx="17">
                  <c:v>8.7831367090572829</c:v>
                </c:pt>
                <c:pt idx="18">
                  <c:v>8.6567537961718628</c:v>
                </c:pt>
                <c:pt idx="19">
                  <c:v>8.4320243077220347</c:v>
                </c:pt>
                <c:pt idx="20">
                  <c:v>8.4708364041606288</c:v>
                </c:pt>
                <c:pt idx="21">
                  <c:v>8.6189916265213675</c:v>
                </c:pt>
                <c:pt idx="22">
                  <c:v>8.7075071230836691</c:v>
                </c:pt>
                <c:pt idx="23">
                  <c:v>8.7705783596362838</c:v>
                </c:pt>
                <c:pt idx="24">
                  <c:v>8.80930631090812</c:v>
                </c:pt>
                <c:pt idx="25">
                  <c:v>8.8668230928517655</c:v>
                </c:pt>
                <c:pt idx="26">
                  <c:v>8.8494061032094642</c:v>
                </c:pt>
                <c:pt idx="27">
                  <c:v>8.7598889942788443</c:v>
                </c:pt>
                <c:pt idx="28">
                  <c:v>8.9324490357823692</c:v>
                </c:pt>
                <c:pt idx="29">
                  <c:v>9.201528484917521</c:v>
                </c:pt>
                <c:pt idx="30">
                  <c:v>9.148762379659205</c:v>
                </c:pt>
                <c:pt idx="31">
                  <c:v>9.0433110737204974</c:v>
                </c:pt>
                <c:pt idx="32">
                  <c:v>9.0252024716084343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A-4AA5-876D-92E918BDB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12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Weighted 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PROGRESSIVE CHANGE'!$B$79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CHANGE'!$E$79:$AK$79</c:f>
              <c:numCache>
                <c:formatCode>"$"#,##0.00</c:formatCode>
                <c:ptCount val="33"/>
                <c:pt idx="0">
                  <c:v>9.206991395878644</c:v>
                </c:pt>
                <c:pt idx="1">
                  <c:v>14.34616149265838</c:v>
                </c:pt>
                <c:pt idx="2">
                  <c:v>16.910713794000927</c:v>
                </c:pt>
                <c:pt idx="3">
                  <c:v>18.837570248127264</c:v>
                </c:pt>
                <c:pt idx="4">
                  <c:v>18.544420830256509</c:v>
                </c:pt>
                <c:pt idx="5">
                  <c:v>15.890165272667574</c:v>
                </c:pt>
                <c:pt idx="6">
                  <c:v>13.7333333038075</c:v>
                </c:pt>
                <c:pt idx="7">
                  <c:v>13.110617474256198</c:v>
                </c:pt>
                <c:pt idx="8">
                  <c:v>13.468463002542746</c:v>
                </c:pt>
                <c:pt idx="9">
                  <c:v>13.731247322315395</c:v>
                </c:pt>
                <c:pt idx="10">
                  <c:v>13.92767463880719</c:v>
                </c:pt>
                <c:pt idx="11">
                  <c:v>14.080743968812419</c:v>
                </c:pt>
                <c:pt idx="12">
                  <c:v>14.142311762119826</c:v>
                </c:pt>
                <c:pt idx="13">
                  <c:v>14.157445664765385</c:v>
                </c:pt>
                <c:pt idx="14">
                  <c:v>14.227077785025664</c:v>
                </c:pt>
                <c:pt idx="15">
                  <c:v>14.329980608361486</c:v>
                </c:pt>
                <c:pt idx="16">
                  <c:v>14.514110315893006</c:v>
                </c:pt>
                <c:pt idx="17">
                  <c:v>14.741075552931095</c:v>
                </c:pt>
                <c:pt idx="18">
                  <c:v>14.659935193540823</c:v>
                </c:pt>
                <c:pt idx="19">
                  <c:v>14.367963121217812</c:v>
                </c:pt>
                <c:pt idx="20">
                  <c:v>14.349840162731605</c:v>
                </c:pt>
                <c:pt idx="21">
                  <c:v>14.654857434071824</c:v>
                </c:pt>
                <c:pt idx="22">
                  <c:v>15.095810886754183</c:v>
                </c:pt>
                <c:pt idx="23">
                  <c:v>15.183928609507452</c:v>
                </c:pt>
                <c:pt idx="24">
                  <c:v>14.810565160067855</c:v>
                </c:pt>
                <c:pt idx="25">
                  <c:v>14.514618255669008</c:v>
                </c:pt>
                <c:pt idx="26">
                  <c:v>14.38673838042026</c:v>
                </c:pt>
                <c:pt idx="27">
                  <c:v>14.307551446697266</c:v>
                </c:pt>
                <c:pt idx="28">
                  <c:v>14.353484539693852</c:v>
                </c:pt>
                <c:pt idx="29">
                  <c:v>14.431283948142397</c:v>
                </c:pt>
                <c:pt idx="30">
                  <c:v>14.44646834415606</c:v>
                </c:pt>
                <c:pt idx="31">
                  <c:v>14.499536396908688</c:v>
                </c:pt>
                <c:pt idx="32">
                  <c:v>14.573604176324515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B-4449-9C53-38681985114A}"/>
            </c:ext>
          </c:extLst>
        </c:ser>
        <c:ser>
          <c:idx val="2"/>
          <c:order val="1"/>
          <c:tx>
            <c:strRef>
              <c:f>'2023 PROGRESSIVE CHANGE'!$B$80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CHANGE'!$E$80:$AK$80</c:f>
              <c:numCache>
                <c:formatCode>"$"#,##0.00</c:formatCode>
                <c:ptCount val="33"/>
                <c:pt idx="0">
                  <c:v>10.450450084372049</c:v>
                </c:pt>
                <c:pt idx="1">
                  <c:v>16.024777948837947</c:v>
                </c:pt>
                <c:pt idx="2">
                  <c:v>19.293169871314984</c:v>
                </c:pt>
                <c:pt idx="3">
                  <c:v>21.508899313037588</c:v>
                </c:pt>
                <c:pt idx="4">
                  <c:v>20.716136985719199</c:v>
                </c:pt>
                <c:pt idx="5">
                  <c:v>17.491249938558973</c:v>
                </c:pt>
                <c:pt idx="6">
                  <c:v>14.778336008617973</c:v>
                </c:pt>
                <c:pt idx="7">
                  <c:v>13.136121453610308</c:v>
                </c:pt>
                <c:pt idx="8">
                  <c:v>12.819543687374454</c:v>
                </c:pt>
                <c:pt idx="9">
                  <c:v>12.903388056330805</c:v>
                </c:pt>
                <c:pt idx="10">
                  <c:v>12.970699001977174</c:v>
                </c:pt>
                <c:pt idx="11">
                  <c:v>13.044057775606698</c:v>
                </c:pt>
                <c:pt idx="12">
                  <c:v>13.091728336470402</c:v>
                </c:pt>
                <c:pt idx="13">
                  <c:v>13.137191165883486</c:v>
                </c:pt>
                <c:pt idx="14">
                  <c:v>13.194620568787444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B-4449-9C53-38681985114A}"/>
            </c:ext>
          </c:extLst>
        </c:ser>
        <c:ser>
          <c:idx val="3"/>
          <c:order val="2"/>
          <c:tx>
            <c:strRef>
              <c:f>'2023 PROGRESSIVE CHANGE'!$B$81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CHANGE'!$E$81:$AK$81</c:f>
              <c:numCache>
                <c:formatCode>"$"#,##0.00</c:formatCode>
                <c:ptCount val="33"/>
                <c:pt idx="0">
                  <c:v>10.64929585345593</c:v>
                </c:pt>
                <c:pt idx="1">
                  <c:v>15.312561245746227</c:v>
                </c:pt>
                <c:pt idx="2">
                  <c:v>18.002186632695039</c:v>
                </c:pt>
                <c:pt idx="3">
                  <c:v>19.601234633672671</c:v>
                </c:pt>
                <c:pt idx="4">
                  <c:v>18.053243836322601</c:v>
                </c:pt>
                <c:pt idx="5">
                  <c:v>14.63784151075976</c:v>
                </c:pt>
                <c:pt idx="6">
                  <c:v>12.374458579813115</c:v>
                </c:pt>
                <c:pt idx="7">
                  <c:v>11.545074361515184</c:v>
                </c:pt>
                <c:pt idx="8">
                  <c:v>11.708900008274803</c:v>
                </c:pt>
                <c:pt idx="9">
                  <c:v>11.822849067460346</c:v>
                </c:pt>
                <c:pt idx="10">
                  <c:v>11.910192855892328</c:v>
                </c:pt>
                <c:pt idx="11">
                  <c:v>12.032260387989259</c:v>
                </c:pt>
                <c:pt idx="12">
                  <c:v>12.077525841969569</c:v>
                </c:pt>
                <c:pt idx="13">
                  <c:v>12.089901093213914</c:v>
                </c:pt>
                <c:pt idx="14">
                  <c:v>12.260729105893798</c:v>
                </c:pt>
                <c:pt idx="15">
                  <c:v>12.540987541560732</c:v>
                </c:pt>
                <c:pt idx="16">
                  <c:v>12.79785157216465</c:v>
                </c:pt>
                <c:pt idx="17">
                  <c:v>12.986697025528791</c:v>
                </c:pt>
                <c:pt idx="18">
                  <c:v>12.883274073696169</c:v>
                </c:pt>
                <c:pt idx="19">
                  <c:v>12.55887108106651</c:v>
                </c:pt>
                <c:pt idx="20">
                  <c:v>12.498472530447167</c:v>
                </c:pt>
                <c:pt idx="21">
                  <c:v>12.802386082071033</c:v>
                </c:pt>
                <c:pt idx="22">
                  <c:v>13.267289824962113</c:v>
                </c:pt>
                <c:pt idx="23">
                  <c:v>13.224041866417924</c:v>
                </c:pt>
                <c:pt idx="24">
                  <c:v>12.639132781879182</c:v>
                </c:pt>
                <c:pt idx="25">
                  <c:v>12.348669484826837</c:v>
                </c:pt>
                <c:pt idx="26">
                  <c:v>12.318869176546812</c:v>
                </c:pt>
                <c:pt idx="27">
                  <c:v>12.238976278806199</c:v>
                </c:pt>
                <c:pt idx="28">
                  <c:v>12.250957736480082</c:v>
                </c:pt>
                <c:pt idx="29">
                  <c:v>12.32061578234347</c:v>
                </c:pt>
                <c:pt idx="30">
                  <c:v>12.369501970099062</c:v>
                </c:pt>
                <c:pt idx="31">
                  <c:v>12.425453259139447</c:v>
                </c:pt>
                <c:pt idx="32">
                  <c:v>12.44099621019507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B-4449-9C53-38681985114A}"/>
            </c:ext>
          </c:extLst>
        </c:ser>
        <c:ser>
          <c:idx val="4"/>
          <c:order val="3"/>
          <c:tx>
            <c:strRef>
              <c:f>'2023 PROGRESSIVE CHANGE'!$B$82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CHANGE'!$E$82:$AK$82</c:f>
              <c:numCache>
                <c:formatCode>"$"#,##0.00</c:formatCode>
                <c:ptCount val="33"/>
                <c:pt idx="0">
                  <c:v>10.767793629346887</c:v>
                </c:pt>
                <c:pt idx="1">
                  <c:v>14.649934545025928</c:v>
                </c:pt>
                <c:pt idx="2">
                  <c:v>17.254317229736163</c:v>
                </c:pt>
                <c:pt idx="3">
                  <c:v>19.086069760754157</c:v>
                </c:pt>
                <c:pt idx="4">
                  <c:v>17.059109384895713</c:v>
                </c:pt>
                <c:pt idx="5">
                  <c:v>12.8620863809528</c:v>
                </c:pt>
                <c:pt idx="6">
                  <c:v>10.781077089986596</c:v>
                </c:pt>
                <c:pt idx="7">
                  <c:v>10.624368355565551</c:v>
                </c:pt>
                <c:pt idx="8">
                  <c:v>10.945998333872867</c:v>
                </c:pt>
                <c:pt idx="9">
                  <c:v>11.202942481683845</c:v>
                </c:pt>
                <c:pt idx="10">
                  <c:v>11.289484851668178</c:v>
                </c:pt>
                <c:pt idx="11">
                  <c:v>11.280387301621827</c:v>
                </c:pt>
                <c:pt idx="12">
                  <c:v>11.313182838601094</c:v>
                </c:pt>
                <c:pt idx="13">
                  <c:v>11.344985991283401</c:v>
                </c:pt>
                <c:pt idx="14">
                  <c:v>11.354895956036589</c:v>
                </c:pt>
                <c:pt idx="15">
                  <c:v>11.353630439384908</c:v>
                </c:pt>
                <c:pt idx="16">
                  <c:v>11.339463800064248</c:v>
                </c:pt>
                <c:pt idx="17">
                  <c:v>11.337488892138573</c:v>
                </c:pt>
                <c:pt idx="18">
                  <c:v>11.202826691261224</c:v>
                </c:pt>
                <c:pt idx="19">
                  <c:v>11.000658194004014</c:v>
                </c:pt>
                <c:pt idx="20">
                  <c:v>11.008703959761528</c:v>
                </c:pt>
                <c:pt idx="21">
                  <c:v>11.247899108636254</c:v>
                </c:pt>
                <c:pt idx="22">
                  <c:v>11.484849662913291</c:v>
                </c:pt>
                <c:pt idx="23">
                  <c:v>11.211323053053947</c:v>
                </c:pt>
                <c:pt idx="24">
                  <c:v>10.661730112058617</c:v>
                </c:pt>
                <c:pt idx="25">
                  <c:v>10.468772911345127</c:v>
                </c:pt>
                <c:pt idx="26">
                  <c:v>10.407362835730867</c:v>
                </c:pt>
                <c:pt idx="27">
                  <c:v>10.27293319989996</c:v>
                </c:pt>
                <c:pt idx="28">
                  <c:v>10.320868355343098</c:v>
                </c:pt>
                <c:pt idx="29">
                  <c:v>10.377702999150541</c:v>
                </c:pt>
                <c:pt idx="30">
                  <c:v>10.314706873670088</c:v>
                </c:pt>
                <c:pt idx="31">
                  <c:v>10.354403776516383</c:v>
                </c:pt>
                <c:pt idx="32">
                  <c:v>10.41355916020099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1B-4449-9C53-38681985114A}"/>
            </c:ext>
          </c:extLst>
        </c:ser>
        <c:ser>
          <c:idx val="5"/>
          <c:order val="4"/>
          <c:tx>
            <c:strRef>
              <c:f>'2023 PROGRESSIVE CHANGE'!$B$83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CHANGE'!$E$83:$AK$83</c:f>
              <c:numCache>
                <c:formatCode>"$"#,##0.00</c:formatCode>
                <c:ptCount val="33"/>
                <c:pt idx="0">
                  <c:v>10.450450084372049</c:v>
                </c:pt>
                <c:pt idx="1">
                  <c:v>16.024777948837947</c:v>
                </c:pt>
                <c:pt idx="2">
                  <c:v>19.293169871314984</c:v>
                </c:pt>
                <c:pt idx="3">
                  <c:v>21.508899313037588</c:v>
                </c:pt>
                <c:pt idx="4">
                  <c:v>20.716136985719199</c:v>
                </c:pt>
                <c:pt idx="5">
                  <c:v>17.491249938558973</c:v>
                </c:pt>
                <c:pt idx="6">
                  <c:v>14.778336008617973</c:v>
                </c:pt>
                <c:pt idx="7">
                  <c:v>13.136121453610308</c:v>
                </c:pt>
                <c:pt idx="8">
                  <c:v>12.819543687374454</c:v>
                </c:pt>
                <c:pt idx="9">
                  <c:v>12.903388056330805</c:v>
                </c:pt>
                <c:pt idx="10">
                  <c:v>12.970699001977174</c:v>
                </c:pt>
                <c:pt idx="11">
                  <c:v>13.044057775606698</c:v>
                </c:pt>
                <c:pt idx="12">
                  <c:v>13.091728336470402</c:v>
                </c:pt>
                <c:pt idx="13">
                  <c:v>13.137191165883486</c:v>
                </c:pt>
                <c:pt idx="14">
                  <c:v>13.194620568787444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1B-4449-9C53-38681985114A}"/>
            </c:ext>
          </c:extLst>
        </c:ser>
        <c:ser>
          <c:idx val="6"/>
          <c:order val="5"/>
          <c:tx>
            <c:strRef>
              <c:f>'2023 PROGRESSIVE CHANGE'!$B$84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CHANGE'!$E$84:$AK$84</c:f>
              <c:numCache>
                <c:formatCode>"$"#,##0.00</c:formatCode>
                <c:ptCount val="33"/>
                <c:pt idx="0">
                  <c:v>11.161628979878508</c:v>
                </c:pt>
                <c:pt idx="1">
                  <c:v>16.218595112611847</c:v>
                </c:pt>
                <c:pt idx="2">
                  <c:v>18.803578743097617</c:v>
                </c:pt>
                <c:pt idx="3">
                  <c:v>20.835966756913081</c:v>
                </c:pt>
                <c:pt idx="4">
                  <c:v>20.601344233054085</c:v>
                </c:pt>
                <c:pt idx="5">
                  <c:v>17.941683082600402</c:v>
                </c:pt>
                <c:pt idx="6">
                  <c:v>15.806710671782133</c:v>
                </c:pt>
                <c:pt idx="7">
                  <c:v>15.230459110195167</c:v>
                </c:pt>
                <c:pt idx="8">
                  <c:v>15.553669155185815</c:v>
                </c:pt>
                <c:pt idx="9">
                  <c:v>15.777808100625343</c:v>
                </c:pt>
                <c:pt idx="10">
                  <c:v>16.001624944875818</c:v>
                </c:pt>
                <c:pt idx="11">
                  <c:v>16.145117432056701</c:v>
                </c:pt>
                <c:pt idx="12">
                  <c:v>16.15482770435964</c:v>
                </c:pt>
                <c:pt idx="13">
                  <c:v>16.162135672305745</c:v>
                </c:pt>
                <c:pt idx="14">
                  <c:v>16.268782187947181</c:v>
                </c:pt>
                <c:pt idx="15">
                  <c:v>16.404378556699125</c:v>
                </c:pt>
                <c:pt idx="16">
                  <c:v>16.693062865567452</c:v>
                </c:pt>
                <c:pt idx="17">
                  <c:v>17.00960781565152</c:v>
                </c:pt>
                <c:pt idx="18">
                  <c:v>16.890125710901135</c:v>
                </c:pt>
                <c:pt idx="19">
                  <c:v>16.598153638578125</c:v>
                </c:pt>
                <c:pt idx="20">
                  <c:v>16.580030680091916</c:v>
                </c:pt>
                <c:pt idx="21">
                  <c:v>16.885047951432135</c:v>
                </c:pt>
                <c:pt idx="22">
                  <c:v>17.326001404114496</c:v>
                </c:pt>
                <c:pt idx="23">
                  <c:v>17.414119126867764</c:v>
                </c:pt>
                <c:pt idx="24">
                  <c:v>17.040755677428166</c:v>
                </c:pt>
                <c:pt idx="25">
                  <c:v>16.74480877302932</c:v>
                </c:pt>
                <c:pt idx="26">
                  <c:v>16.616928897780571</c:v>
                </c:pt>
                <c:pt idx="27">
                  <c:v>16.537741964057577</c:v>
                </c:pt>
                <c:pt idx="28">
                  <c:v>16.583675057054165</c:v>
                </c:pt>
                <c:pt idx="29">
                  <c:v>16.66147446550271</c:v>
                </c:pt>
                <c:pt idx="30">
                  <c:v>16.676658861516373</c:v>
                </c:pt>
                <c:pt idx="31">
                  <c:v>16.729726914269001</c:v>
                </c:pt>
                <c:pt idx="32">
                  <c:v>16.803794693684829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B-4449-9C53-38681985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Wellhead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PROGRESSIVE CHANGE'!$B$30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CHANGE'!$C$7:$AH$7</c:f>
              <c:numCache>
                <c:formatCode>"$"#,##0.00</c:formatCode>
                <c:ptCount val="32"/>
                <c:pt idx="0">
                  <c:v>0</c:v>
                </c:pt>
                <c:pt idx="1">
                  <c:v>9.7533969381013321</c:v>
                </c:pt>
                <c:pt idx="2">
                  <c:v>10.246161025618662</c:v>
                </c:pt>
                <c:pt idx="3">
                  <c:v>11.845865299069471</c:v>
                </c:pt>
                <c:pt idx="4">
                  <c:v>14.592144736176969</c:v>
                </c:pt>
                <c:pt idx="5">
                  <c:v>16.634134872275791</c:v>
                </c:pt>
                <c:pt idx="6">
                  <c:v>16.722336694661458</c:v>
                </c:pt>
                <c:pt idx="7">
                  <c:v>15.207524405809675</c:v>
                </c:pt>
                <c:pt idx="8">
                  <c:v>12.954814388803298</c:v>
                </c:pt>
                <c:pt idx="9">
                  <c:v>11.639444200753299</c:v>
                </c:pt>
                <c:pt idx="10">
                  <c:v>11.624846462746053</c:v>
                </c:pt>
                <c:pt idx="11">
                  <c:v>11.893144678137457</c:v>
                </c:pt>
                <c:pt idx="12">
                  <c:v>12.025543283531549</c:v>
                </c:pt>
                <c:pt idx="13">
                  <c:v>12.065907489548964</c:v>
                </c:pt>
                <c:pt idx="14">
                  <c:v>12.104962503673137</c:v>
                </c:pt>
                <c:pt idx="15">
                  <c:v>12.100319353319467</c:v>
                </c:pt>
                <c:pt idx="16">
                  <c:v>11.949729921559317</c:v>
                </c:pt>
                <c:pt idx="17">
                  <c:v>11.762594954954579</c:v>
                </c:pt>
                <c:pt idx="18">
                  <c:v>11.68910514673977</c:v>
                </c:pt>
                <c:pt idx="19">
                  <c:v>11.655909957788801</c:v>
                </c:pt>
                <c:pt idx="20">
                  <c:v>11.353770499789929</c:v>
                </c:pt>
                <c:pt idx="21">
                  <c:v>10.897587494451535</c:v>
                </c:pt>
                <c:pt idx="22">
                  <c:v>10.799913835002416</c:v>
                </c:pt>
                <c:pt idx="23">
                  <c:v>11.044329411765776</c:v>
                </c:pt>
                <c:pt idx="24">
                  <c:v>11.286242175866445</c:v>
                </c:pt>
                <c:pt idx="25">
                  <c:v>11.11504736484817</c:v>
                </c:pt>
                <c:pt idx="26">
                  <c:v>10.603015488968795</c:v>
                </c:pt>
                <c:pt idx="27">
                  <c:v>10.25022060109583</c:v>
                </c:pt>
                <c:pt idx="28">
                  <c:v>10.086554912265955</c:v>
                </c:pt>
                <c:pt idx="29">
                  <c:v>9.9399743427192888</c:v>
                </c:pt>
                <c:pt idx="30">
                  <c:v>9.8652035176130415</c:v>
                </c:pt>
                <c:pt idx="31">
                  <c:v>9.898191392053489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7-4E28-8B4D-D51E79E68A68}"/>
            </c:ext>
          </c:extLst>
        </c:ser>
        <c:ser>
          <c:idx val="2"/>
          <c:order val="1"/>
          <c:tx>
            <c:strRef>
              <c:f>'2023 PROGRESSIVE CHANGE'!$B$31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CHANGE'!$C$8:$AH$8</c:f>
              <c:numCache>
                <c:formatCode>"$"#,##0.00</c:formatCode>
                <c:ptCount val="32"/>
                <c:pt idx="0">
                  <c:v>0</c:v>
                </c:pt>
                <c:pt idx="1">
                  <c:v>9.5169245873418582</c:v>
                </c:pt>
                <c:pt idx="2">
                  <c:v>10.122089814711002</c:v>
                </c:pt>
                <c:pt idx="3">
                  <c:v>12.106487297633578</c:v>
                </c:pt>
                <c:pt idx="4">
                  <c:v>15.471587869337611</c:v>
                </c:pt>
                <c:pt idx="5">
                  <c:v>17.786834697376449</c:v>
                </c:pt>
                <c:pt idx="6">
                  <c:v>17.364977058672899</c:v>
                </c:pt>
                <c:pt idx="7">
                  <c:v>15.188701578902448</c:v>
                </c:pt>
                <c:pt idx="8">
                  <c:v>12.405230594994208</c:v>
                </c:pt>
                <c:pt idx="9">
                  <c:v>10.458752006552862</c:v>
                </c:pt>
                <c:pt idx="10">
                  <c:v>9.9938232846656376</c:v>
                </c:pt>
                <c:pt idx="11">
                  <c:v>10.03381780549933</c:v>
                </c:pt>
                <c:pt idx="12">
                  <c:v>10.065929900753375</c:v>
                </c:pt>
                <c:pt idx="13">
                  <c:v>10.131437553738316</c:v>
                </c:pt>
                <c:pt idx="14">
                  <c:v>10.180695756431412</c:v>
                </c:pt>
                <c:pt idx="15">
                  <c:v>10.193161570821964</c:v>
                </c:pt>
                <c:pt idx="16">
                  <c:v>10.177047112653367</c:v>
                </c:pt>
                <c:pt idx="17">
                  <c:v>10.152686324828348</c:v>
                </c:pt>
                <c:pt idx="18">
                  <c:v>10.1311925146964</c:v>
                </c:pt>
                <c:pt idx="19">
                  <c:v>10.157267655518639</c:v>
                </c:pt>
                <c:pt idx="20">
                  <c:v>10.028898266119409</c:v>
                </c:pt>
                <c:pt idx="21">
                  <c:v>9.7061584881361078</c:v>
                </c:pt>
                <c:pt idx="22">
                  <c:v>9.6173116724057763</c:v>
                </c:pt>
                <c:pt idx="23">
                  <c:v>9.9074313878638751</c:v>
                </c:pt>
                <c:pt idx="24">
                  <c:v>10.328669221624528</c:v>
                </c:pt>
                <c:pt idx="25">
                  <c:v>10.304955219333884</c:v>
                </c:pt>
                <c:pt idx="26">
                  <c:v>9.823995241002125</c:v>
                </c:pt>
                <c:pt idx="27">
                  <c:v>9.5411663062089396</c:v>
                </c:pt>
                <c:pt idx="28">
                  <c:v>9.4568571356510702</c:v>
                </c:pt>
                <c:pt idx="29">
                  <c:v>9.3648010706682268</c:v>
                </c:pt>
                <c:pt idx="30">
                  <c:v>9.4217547268443607</c:v>
                </c:pt>
                <c:pt idx="31">
                  <c:v>9.5393566048286775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7-4E28-8B4D-D51E79E68A68}"/>
            </c:ext>
          </c:extLst>
        </c:ser>
        <c:ser>
          <c:idx val="3"/>
          <c:order val="2"/>
          <c:tx>
            <c:strRef>
              <c:f>'2023 PROGRESSIVE CHANGE'!$B$32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CHANGE'!$C$9:$AH$9</c:f>
              <c:numCache>
                <c:formatCode>"$"#,##0.00</c:formatCode>
                <c:ptCount val="32"/>
                <c:pt idx="0">
                  <c:v>0</c:v>
                </c:pt>
                <c:pt idx="1">
                  <c:v>9.6031101066683746</c:v>
                </c:pt>
                <c:pt idx="2">
                  <c:v>9.8099254501574968</c:v>
                </c:pt>
                <c:pt idx="3">
                  <c:v>11.041162125014754</c:v>
                </c:pt>
                <c:pt idx="4">
                  <c:v>13.878297695823134</c:v>
                </c:pt>
                <c:pt idx="5">
                  <c:v>15.679911495366881</c:v>
                </c:pt>
                <c:pt idx="6">
                  <c:v>14.616691135602784</c:v>
                </c:pt>
                <c:pt idx="7">
                  <c:v>12.308029725397558</c:v>
                </c:pt>
                <c:pt idx="8">
                  <c:v>10.075837301109015</c:v>
                </c:pt>
                <c:pt idx="9">
                  <c:v>9.0779789633966672</c:v>
                </c:pt>
                <c:pt idx="10">
                  <c:v>9.1683022613660938</c:v>
                </c:pt>
                <c:pt idx="11">
                  <c:v>9.30235345986884</c:v>
                </c:pt>
                <c:pt idx="12">
                  <c:v>9.4268652139658862</c:v>
                </c:pt>
                <c:pt idx="13">
                  <c:v>9.5593078941301179</c:v>
                </c:pt>
                <c:pt idx="14">
                  <c:v>9.6245306413202556</c:v>
                </c:pt>
                <c:pt idx="15">
                  <c:v>9.6576822038922625</c:v>
                </c:pt>
                <c:pt idx="16">
                  <c:v>9.7407347500886274</c:v>
                </c:pt>
                <c:pt idx="17">
                  <c:v>9.8389862816270028</c:v>
                </c:pt>
                <c:pt idx="18">
                  <c:v>9.9412140199865071</c:v>
                </c:pt>
                <c:pt idx="19">
                  <c:v>10.081378368281932</c:v>
                </c:pt>
                <c:pt idx="20">
                  <c:v>9.8631918884749172</c:v>
                </c:pt>
                <c:pt idx="21">
                  <c:v>9.3482331990698846</c:v>
                </c:pt>
                <c:pt idx="22">
                  <c:v>9.2648618751996672</c:v>
                </c:pt>
                <c:pt idx="23">
                  <c:v>9.7367028604623123</c:v>
                </c:pt>
                <c:pt idx="24">
                  <c:v>10.436486051309698</c:v>
                </c:pt>
                <c:pt idx="25">
                  <c:v>10.461298658467747</c:v>
                </c:pt>
                <c:pt idx="26">
                  <c:v>9.8105652420147589</c:v>
                </c:pt>
                <c:pt idx="27">
                  <c:v>9.5925200818377068</c:v>
                </c:pt>
                <c:pt idx="28">
                  <c:v>9.6467762732523195</c:v>
                </c:pt>
                <c:pt idx="29">
                  <c:v>9.521483121912846</c:v>
                </c:pt>
                <c:pt idx="30">
                  <c:v>9.5089781785798095</c:v>
                </c:pt>
                <c:pt idx="31">
                  <c:v>9.6036665056347275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7-4E28-8B4D-D51E79E68A68}"/>
            </c:ext>
          </c:extLst>
        </c:ser>
        <c:ser>
          <c:idx val="4"/>
          <c:order val="3"/>
          <c:tx>
            <c:strRef>
              <c:f>'2023 PROGRESSIVE CHANGE'!$B$33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CHANGE'!$C$10:$AH$10</c:f>
              <c:numCache>
                <c:formatCode>"$"#,##0.00</c:formatCode>
                <c:ptCount val="32"/>
                <c:pt idx="0">
                  <c:v>0</c:v>
                </c:pt>
                <c:pt idx="1">
                  <c:v>10.114949670620968</c:v>
                </c:pt>
                <c:pt idx="2">
                  <c:v>10.55379081695178</c:v>
                </c:pt>
                <c:pt idx="3">
                  <c:v>12.109863834277585</c:v>
                </c:pt>
                <c:pt idx="4">
                  <c:v>14.960356148154837</c:v>
                </c:pt>
                <c:pt idx="5">
                  <c:v>16.931061445540461</c:v>
                </c:pt>
                <c:pt idx="6">
                  <c:v>15.327535272323276</c:v>
                </c:pt>
                <c:pt idx="7">
                  <c:v>11.825068028696133</c:v>
                </c:pt>
                <c:pt idx="8">
                  <c:v>9.8572475497122607</c:v>
                </c:pt>
                <c:pt idx="9">
                  <c:v>9.6397373160918072</c:v>
                </c:pt>
                <c:pt idx="10">
                  <c:v>9.9244089433164397</c:v>
                </c:pt>
                <c:pt idx="11">
                  <c:v>10.199380048361816</c:v>
                </c:pt>
                <c:pt idx="12">
                  <c:v>10.298251108785442</c:v>
                </c:pt>
                <c:pt idx="13">
                  <c:v>10.305935473107079</c:v>
                </c:pt>
                <c:pt idx="14">
                  <c:v>10.351703446782318</c:v>
                </c:pt>
                <c:pt idx="15">
                  <c:v>10.39043033065084</c:v>
                </c:pt>
                <c:pt idx="16">
                  <c:v>10.403498791223937</c:v>
                </c:pt>
                <c:pt idx="17">
                  <c:v>10.380801333757722</c:v>
                </c:pt>
                <c:pt idx="18">
                  <c:v>10.326751285148212</c:v>
                </c:pt>
                <c:pt idx="19">
                  <c:v>10.300055261509895</c:v>
                </c:pt>
                <c:pt idx="20">
                  <c:v>10.165367434717789</c:v>
                </c:pt>
                <c:pt idx="21">
                  <c:v>9.9774926709982594</c:v>
                </c:pt>
                <c:pt idx="22">
                  <c:v>9.9906448573326205</c:v>
                </c:pt>
                <c:pt idx="23">
                  <c:v>10.220089662885135</c:v>
                </c:pt>
                <c:pt idx="24">
                  <c:v>10.450148341922825</c:v>
                </c:pt>
                <c:pt idx="25">
                  <c:v>10.175643081905822</c:v>
                </c:pt>
                <c:pt idx="26">
                  <c:v>9.6278503792969339</c:v>
                </c:pt>
                <c:pt idx="27">
                  <c:v>9.4327926955667216</c:v>
                </c:pt>
                <c:pt idx="28">
                  <c:v>9.3617536576992961</c:v>
                </c:pt>
                <c:pt idx="29">
                  <c:v>9.2197433698770723</c:v>
                </c:pt>
                <c:pt idx="30">
                  <c:v>9.2748659601000689</c:v>
                </c:pt>
                <c:pt idx="31">
                  <c:v>9.3399606507879351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37-4E28-8B4D-D51E79E68A68}"/>
            </c:ext>
          </c:extLst>
        </c:ser>
        <c:ser>
          <c:idx val="5"/>
          <c:order val="4"/>
          <c:tx>
            <c:strRef>
              <c:f>'2023 PROGRESSIVE CHANGE'!$B$34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CHANGE'!$C$11:$AH$11</c:f>
              <c:numCache>
                <c:formatCode>"$"#,##0.00</c:formatCode>
                <c:ptCount val="32"/>
                <c:pt idx="0">
                  <c:v>0</c:v>
                </c:pt>
                <c:pt idx="1">
                  <c:v>9.5169245873418582</c:v>
                </c:pt>
                <c:pt idx="2">
                  <c:v>10.122089814711002</c:v>
                </c:pt>
                <c:pt idx="3">
                  <c:v>12.106487297633578</c:v>
                </c:pt>
                <c:pt idx="4">
                  <c:v>15.471587869337611</c:v>
                </c:pt>
                <c:pt idx="5">
                  <c:v>17.786834697376449</c:v>
                </c:pt>
                <c:pt idx="6">
                  <c:v>17.364977058672899</c:v>
                </c:pt>
                <c:pt idx="7">
                  <c:v>15.188701578902448</c:v>
                </c:pt>
                <c:pt idx="8">
                  <c:v>12.405230594994208</c:v>
                </c:pt>
                <c:pt idx="9">
                  <c:v>10.458752006552862</c:v>
                </c:pt>
                <c:pt idx="10">
                  <c:v>9.9938232846656376</c:v>
                </c:pt>
                <c:pt idx="11">
                  <c:v>10.03381780549933</c:v>
                </c:pt>
                <c:pt idx="12">
                  <c:v>10.065929900753375</c:v>
                </c:pt>
                <c:pt idx="13">
                  <c:v>10.131437553738316</c:v>
                </c:pt>
                <c:pt idx="14">
                  <c:v>10.180695756431412</c:v>
                </c:pt>
                <c:pt idx="15">
                  <c:v>10.193161570821964</c:v>
                </c:pt>
                <c:pt idx="16">
                  <c:v>10.177047112653367</c:v>
                </c:pt>
                <c:pt idx="17">
                  <c:v>10.152686324828348</c:v>
                </c:pt>
                <c:pt idx="18">
                  <c:v>10.1311925146964</c:v>
                </c:pt>
                <c:pt idx="19">
                  <c:v>10.157267655518639</c:v>
                </c:pt>
                <c:pt idx="20">
                  <c:v>10.028898266119409</c:v>
                </c:pt>
                <c:pt idx="21">
                  <c:v>9.7061584881361078</c:v>
                </c:pt>
                <c:pt idx="22">
                  <c:v>9.6173116724057763</c:v>
                </c:pt>
                <c:pt idx="23">
                  <c:v>9.9074313878638751</c:v>
                </c:pt>
                <c:pt idx="24">
                  <c:v>10.328669221624528</c:v>
                </c:pt>
                <c:pt idx="25">
                  <c:v>10.304955219333884</c:v>
                </c:pt>
                <c:pt idx="26">
                  <c:v>9.823995241002125</c:v>
                </c:pt>
                <c:pt idx="27">
                  <c:v>9.5411663062089396</c:v>
                </c:pt>
                <c:pt idx="28">
                  <c:v>9.4568571356510702</c:v>
                </c:pt>
                <c:pt idx="29">
                  <c:v>9.3648010706682268</c:v>
                </c:pt>
                <c:pt idx="30">
                  <c:v>9.4217547268443607</c:v>
                </c:pt>
                <c:pt idx="31">
                  <c:v>9.5393566048286775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37-4E28-8B4D-D51E79E68A68}"/>
            </c:ext>
          </c:extLst>
        </c:ser>
        <c:ser>
          <c:idx val="6"/>
          <c:order val="5"/>
          <c:tx>
            <c:strRef>
              <c:f>'2023 PROGRESSIVE CHANGE'!$B$35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CHANGE'!$C$12:$AH$12</c:f>
              <c:numCache>
                <c:formatCode>"$"#,##0.00</c:formatCode>
                <c:ptCount val="32"/>
                <c:pt idx="0">
                  <c:v>0</c:v>
                </c:pt>
                <c:pt idx="1">
                  <c:v>9.7517498792778028</c:v>
                </c:pt>
                <c:pt idx="2">
                  <c:v>10.244439192210283</c:v>
                </c:pt>
                <c:pt idx="3">
                  <c:v>11.844215984403471</c:v>
                </c:pt>
                <c:pt idx="4">
                  <c:v>14.590477533103096</c:v>
                </c:pt>
                <c:pt idx="5">
                  <c:v>16.632374379549866</c:v>
                </c:pt>
                <c:pt idx="6">
                  <c:v>16.720524447138416</c:v>
                </c:pt>
                <c:pt idx="7">
                  <c:v>15.205716331008096</c:v>
                </c:pt>
                <c:pt idx="8">
                  <c:v>12.952986975308971</c:v>
                </c:pt>
                <c:pt idx="9">
                  <c:v>11.637575636392128</c:v>
                </c:pt>
                <c:pt idx="10">
                  <c:v>11.623008296836511</c:v>
                </c:pt>
                <c:pt idx="11">
                  <c:v>11.891340580580284</c:v>
                </c:pt>
                <c:pt idx="12">
                  <c:v>12.023715018120695</c:v>
                </c:pt>
                <c:pt idx="13">
                  <c:v>12.064087663408491</c:v>
                </c:pt>
                <c:pt idx="14">
                  <c:v>12.103188388958118</c:v>
                </c:pt>
                <c:pt idx="15">
                  <c:v>12.098552134341636</c:v>
                </c:pt>
                <c:pt idx="16">
                  <c:v>11.947930069265938</c:v>
                </c:pt>
                <c:pt idx="17">
                  <c:v>11.760766255799819</c:v>
                </c:pt>
                <c:pt idx="18">
                  <c:v>11.687184276788541</c:v>
                </c:pt>
                <c:pt idx="19">
                  <c:v>11.653910118252366</c:v>
                </c:pt>
                <c:pt idx="20">
                  <c:v>11.351804460671293</c:v>
                </c:pt>
                <c:pt idx="21">
                  <c:v>10.895621455332902</c:v>
                </c:pt>
                <c:pt idx="22">
                  <c:v>10.797947795883779</c:v>
                </c:pt>
                <c:pt idx="23">
                  <c:v>11.042363372647142</c:v>
                </c:pt>
                <c:pt idx="24">
                  <c:v>11.28427613674781</c:v>
                </c:pt>
                <c:pt idx="25">
                  <c:v>11.113081325729535</c:v>
                </c:pt>
                <c:pt idx="26">
                  <c:v>10.601049449850159</c:v>
                </c:pt>
                <c:pt idx="27">
                  <c:v>10.248254561977195</c:v>
                </c:pt>
                <c:pt idx="28">
                  <c:v>10.084588873147318</c:v>
                </c:pt>
                <c:pt idx="29">
                  <c:v>9.9380083036006539</c:v>
                </c:pt>
                <c:pt idx="30">
                  <c:v>9.8632374784944084</c:v>
                </c:pt>
                <c:pt idx="31">
                  <c:v>9.8962253529348558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37-4E28-8B4D-D51E79E68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Transmission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PROGRESSIVE CHANGE'!$B$17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CHANGE'!$C$17:$AH$17</c:f>
              <c:numCache>
                <c:formatCode>"$"#,##0.00</c:formatCode>
                <c:ptCount val="32"/>
                <c:pt idx="0">
                  <c:v>0</c:v>
                </c:pt>
                <c:pt idx="1">
                  <c:v>0.53789353204191948</c:v>
                </c:pt>
                <c:pt idx="2">
                  <c:v>0.53875147918003186</c:v>
                </c:pt>
                <c:pt idx="3">
                  <c:v>0.51563365752079904</c:v>
                </c:pt>
                <c:pt idx="4">
                  <c:v>0.48646323624471288</c:v>
                </c:pt>
                <c:pt idx="5">
                  <c:v>0.50251999909981226</c:v>
                </c:pt>
                <c:pt idx="6">
                  <c:v>0.57345669415563028</c:v>
                </c:pt>
                <c:pt idx="7">
                  <c:v>0.63279375179096264</c:v>
                </c:pt>
                <c:pt idx="8">
                  <c:v>0.9147650715371306</c:v>
                </c:pt>
                <c:pt idx="9">
                  <c:v>1.5228891160504543</c:v>
                </c:pt>
                <c:pt idx="10">
                  <c:v>1.8544546504016604</c:v>
                </c:pt>
                <c:pt idx="11">
                  <c:v>1.8436192287691358</c:v>
                </c:pt>
                <c:pt idx="12">
                  <c:v>1.9022200534680613</c:v>
                </c:pt>
                <c:pt idx="13">
                  <c:v>2.0117876849849878</c:v>
                </c:pt>
                <c:pt idx="14">
                  <c:v>2.0318511795770053</c:v>
                </c:pt>
                <c:pt idx="15">
                  <c:v>2.0496977862857721</c:v>
                </c:pt>
                <c:pt idx="16">
                  <c:v>2.2684673602217762</c:v>
                </c:pt>
                <c:pt idx="17">
                  <c:v>2.5673856534069075</c:v>
                </c:pt>
                <c:pt idx="18">
                  <c:v>2.8250051691532372</c:v>
                </c:pt>
                <c:pt idx="19">
                  <c:v>3.0851655951422954</c:v>
                </c:pt>
                <c:pt idx="20">
                  <c:v>3.3061646937508939</c:v>
                </c:pt>
                <c:pt idx="21">
                  <c:v>3.470375626766276</c:v>
                </c:pt>
                <c:pt idx="22">
                  <c:v>3.5499263277291888</c:v>
                </c:pt>
                <c:pt idx="23">
                  <c:v>3.6105280223060463</c:v>
                </c:pt>
                <c:pt idx="24">
                  <c:v>3.8095687108877394</c:v>
                </c:pt>
                <c:pt idx="25">
                  <c:v>4.0688812446592815</c:v>
                </c:pt>
                <c:pt idx="26">
                  <c:v>4.2075496710990592</c:v>
                </c:pt>
                <c:pt idx="27">
                  <c:v>4.2643976545731785</c:v>
                </c:pt>
                <c:pt idx="28">
                  <c:v>4.3001834681543052</c:v>
                </c:pt>
                <c:pt idx="29">
                  <c:v>4.3675771039779772</c:v>
                </c:pt>
                <c:pt idx="30">
                  <c:v>4.4882810220808107</c:v>
                </c:pt>
                <c:pt idx="31">
                  <c:v>4.5330925560889082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4-4024-946F-2BC263C3F6DD}"/>
            </c:ext>
          </c:extLst>
        </c:ser>
        <c:ser>
          <c:idx val="2"/>
          <c:order val="1"/>
          <c:tx>
            <c:strRef>
              <c:f>'2023 PROGRESSIVE CHANGE'!$B$18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CHANGE'!$C$18:$AH$18</c:f>
              <c:numCache>
                <c:formatCode>"$"#,##0.00</c:formatCode>
                <c:ptCount val="32"/>
                <c:pt idx="0">
                  <c:v>0</c:v>
                </c:pt>
                <c:pt idx="1">
                  <c:v>1.8131742643961437</c:v>
                </c:pt>
                <c:pt idx="2">
                  <c:v>1.8008208493095881</c:v>
                </c:pt>
                <c:pt idx="3">
                  <c:v>1.7559285950703818</c:v>
                </c:pt>
                <c:pt idx="4">
                  <c:v>1.7344030140322824</c:v>
                </c:pt>
                <c:pt idx="5">
                  <c:v>1.7824708018188984</c:v>
                </c:pt>
                <c:pt idx="6">
                  <c:v>1.954359672476814</c:v>
                </c:pt>
                <c:pt idx="7">
                  <c:v>2.2147972402031448</c:v>
                </c:pt>
                <c:pt idx="8">
                  <c:v>2.474334719811019</c:v>
                </c:pt>
                <c:pt idx="9">
                  <c:v>2.7098132096376322</c:v>
                </c:pt>
                <c:pt idx="10">
                  <c:v>2.8307857833887518</c:v>
                </c:pt>
                <c:pt idx="11">
                  <c:v>2.869978919034986</c:v>
                </c:pt>
                <c:pt idx="12">
                  <c:v>2.9021347070439227</c:v>
                </c:pt>
                <c:pt idx="13">
                  <c:v>2.9075404700504559</c:v>
                </c:pt>
                <c:pt idx="14">
                  <c:v>2.9041357633656721</c:v>
                </c:pt>
                <c:pt idx="15">
                  <c:v>2.935706057011553</c:v>
                </c:pt>
                <c:pt idx="16">
                  <c:v>3.0081197029792857</c:v>
                </c:pt>
                <c:pt idx="17">
                  <c:v>3.1004783238607017</c:v>
                </c:pt>
                <c:pt idx="18">
                  <c:v>3.2201189692870518</c:v>
                </c:pt>
                <c:pt idx="19">
                  <c:v>3.2996022919761869</c:v>
                </c:pt>
                <c:pt idx="20">
                  <c:v>3.3290084140527751</c:v>
                </c:pt>
                <c:pt idx="21">
                  <c:v>3.3625704690235061</c:v>
                </c:pt>
                <c:pt idx="22">
                  <c:v>3.3642003815624175</c:v>
                </c:pt>
                <c:pt idx="23">
                  <c:v>3.3332079183236676</c:v>
                </c:pt>
                <c:pt idx="24">
                  <c:v>3.3131221064756939</c:v>
                </c:pt>
                <c:pt idx="25">
                  <c:v>3.2800689718611205</c:v>
                </c:pt>
                <c:pt idx="26">
                  <c:v>3.1870620240882044</c:v>
                </c:pt>
                <c:pt idx="27">
                  <c:v>3.0769244910229157</c:v>
                </c:pt>
                <c:pt idx="28">
                  <c:v>3.0057153171650284</c:v>
                </c:pt>
                <c:pt idx="29">
                  <c:v>2.9923816600397704</c:v>
                </c:pt>
                <c:pt idx="30">
                  <c:v>3.011630437281458</c:v>
                </c:pt>
                <c:pt idx="31">
                  <c:v>3.004382980789023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4-4024-946F-2BC263C3F6DD}"/>
            </c:ext>
          </c:extLst>
        </c:ser>
        <c:ser>
          <c:idx val="3"/>
          <c:order val="2"/>
          <c:tx>
            <c:strRef>
              <c:f>'2023 PROGRESSIVE CHANGE'!$B$19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CHANGE'!$C$19:$AH$19</c:f>
              <c:numCache>
                <c:formatCode>"$"#,##0.00</c:formatCode>
                <c:ptCount val="32"/>
                <c:pt idx="0">
                  <c:v>0</c:v>
                </c:pt>
                <c:pt idx="1">
                  <c:v>2.0589042008869889</c:v>
                </c:pt>
                <c:pt idx="2">
                  <c:v>2.0464912730764926</c:v>
                </c:pt>
                <c:pt idx="3">
                  <c:v>1.9780824758944098</c:v>
                </c:pt>
                <c:pt idx="4">
                  <c:v>1.9106596519128503</c:v>
                </c:pt>
                <c:pt idx="5">
                  <c:v>1.9316133656769243</c:v>
                </c:pt>
                <c:pt idx="6">
                  <c:v>2.0392039142780418</c:v>
                </c:pt>
                <c:pt idx="7">
                  <c:v>2.1778558509079389</c:v>
                </c:pt>
                <c:pt idx="8">
                  <c:v>2.3184378974294839</c:v>
                </c:pt>
                <c:pt idx="9">
                  <c:v>2.4632630181354065</c:v>
                </c:pt>
                <c:pt idx="10">
                  <c:v>2.5349936827563235</c:v>
                </c:pt>
                <c:pt idx="11">
                  <c:v>2.510531145345742</c:v>
                </c:pt>
                <c:pt idx="12">
                  <c:v>2.4741943935613522</c:v>
                </c:pt>
                <c:pt idx="13">
                  <c:v>2.461911877361799</c:v>
                </c:pt>
                <c:pt idx="14">
                  <c:v>2.4408289076344749</c:v>
                </c:pt>
                <c:pt idx="15">
                  <c:v>2.4191890008420587</c:v>
                </c:pt>
                <c:pt idx="16">
                  <c:v>2.5061905408925824</c:v>
                </c:pt>
                <c:pt idx="17">
                  <c:v>2.7020012599337293</c:v>
                </c:pt>
                <c:pt idx="18">
                  <c:v>2.856637552178142</c:v>
                </c:pt>
                <c:pt idx="19">
                  <c:v>2.9053186572468586</c:v>
                </c:pt>
                <c:pt idx="20">
                  <c:v>3.0200821852212525</c:v>
                </c:pt>
                <c:pt idx="21">
                  <c:v>3.2106378819966248</c:v>
                </c:pt>
                <c:pt idx="22">
                  <c:v>3.2336106552474999</c:v>
                </c:pt>
                <c:pt idx="23">
                  <c:v>3.0656832216087206</c:v>
                </c:pt>
                <c:pt idx="24">
                  <c:v>2.830803773652415</c:v>
                </c:pt>
                <c:pt idx="25">
                  <c:v>2.7627432079501761</c:v>
                </c:pt>
                <c:pt idx="26">
                  <c:v>2.8285675398644234</c:v>
                </c:pt>
                <c:pt idx="27">
                  <c:v>2.7561494029891307</c:v>
                </c:pt>
                <c:pt idx="28">
                  <c:v>2.6720929032944927</c:v>
                </c:pt>
                <c:pt idx="29">
                  <c:v>2.7174931568933531</c:v>
                </c:pt>
                <c:pt idx="30">
                  <c:v>2.7419795579002719</c:v>
                </c:pt>
                <c:pt idx="31">
                  <c:v>2.7169492767087422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4-4024-946F-2BC263C3F6DD}"/>
            </c:ext>
          </c:extLst>
        </c:ser>
        <c:ser>
          <c:idx val="4"/>
          <c:order val="3"/>
          <c:tx>
            <c:strRef>
              <c:f>'2023 PROGRESSIVE CHANGE'!$B$20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CHANGE'!$C$20:$AH$20</c:f>
              <c:numCache>
                <c:formatCode>"$"#,##0.00</c:formatCode>
                <c:ptCount val="32"/>
                <c:pt idx="0">
                  <c:v>0</c:v>
                </c:pt>
                <c:pt idx="1">
                  <c:v>1.1385688836919037</c:v>
                </c:pt>
                <c:pt idx="2">
                  <c:v>1.4042069739883545</c:v>
                </c:pt>
                <c:pt idx="3">
                  <c:v>1.4335586451999716</c:v>
                </c:pt>
                <c:pt idx="4">
                  <c:v>1.2937977545620667</c:v>
                </c:pt>
                <c:pt idx="5">
                  <c:v>1.2117197598323279</c:v>
                </c:pt>
                <c:pt idx="6">
                  <c:v>1.1271026376190545</c:v>
                </c:pt>
                <c:pt idx="7">
                  <c:v>1.057420032870716</c:v>
                </c:pt>
                <c:pt idx="8">
                  <c:v>1.0266568496978106</c:v>
                </c:pt>
                <c:pt idx="9">
                  <c:v>1.0322373907653259</c:v>
                </c:pt>
                <c:pt idx="10">
                  <c:v>1.0340738460752223</c:v>
                </c:pt>
                <c:pt idx="11">
                  <c:v>1.0132640674585667</c:v>
                </c:pt>
                <c:pt idx="12">
                  <c:v>0.99554695388941705</c:v>
                </c:pt>
                <c:pt idx="13">
                  <c:v>0.97671083828387339</c:v>
                </c:pt>
                <c:pt idx="14">
                  <c:v>0.96199296405758761</c:v>
                </c:pt>
                <c:pt idx="15">
                  <c:v>0.95366848919804104</c:v>
                </c:pt>
                <c:pt idx="16">
                  <c:v>0.94936838717164485</c:v>
                </c:pt>
                <c:pt idx="17">
                  <c:v>0.97282910562718539</c:v>
                </c:pt>
                <c:pt idx="18">
                  <c:v>1.012712514916035</c:v>
                </c:pt>
                <c:pt idx="19">
                  <c:v>1.0374336306286787</c:v>
                </c:pt>
                <c:pt idx="20">
                  <c:v>1.0374592565434357</c:v>
                </c:pt>
                <c:pt idx="21">
                  <c:v>1.023165523005755</c:v>
                </c:pt>
                <c:pt idx="22">
                  <c:v>1.0180591024289076</c:v>
                </c:pt>
                <c:pt idx="23">
                  <c:v>1.0278094457511184</c:v>
                </c:pt>
                <c:pt idx="24">
                  <c:v>1.0347013209904659</c:v>
                </c:pt>
                <c:pt idx="25">
                  <c:v>1.0356799711481262</c:v>
                </c:pt>
                <c:pt idx="26">
                  <c:v>1.0338797327616822</c:v>
                </c:pt>
                <c:pt idx="27">
                  <c:v>1.0359802157784044</c:v>
                </c:pt>
                <c:pt idx="28">
                  <c:v>1.0456091780315711</c:v>
                </c:pt>
                <c:pt idx="29">
                  <c:v>1.053189830022887</c:v>
                </c:pt>
                <c:pt idx="30">
                  <c:v>1.0460023952430291</c:v>
                </c:pt>
                <c:pt idx="31">
                  <c:v>1.037742348362606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14-4024-946F-2BC263C3F6DD}"/>
            </c:ext>
          </c:extLst>
        </c:ser>
        <c:ser>
          <c:idx val="5"/>
          <c:order val="4"/>
          <c:tx>
            <c:strRef>
              <c:f>'2023 PROGRESSIVE CHANGE'!$B$21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CHANGE'!$C$21:$AH$21</c:f>
              <c:numCache>
                <c:formatCode>"$"#,##0.00</c:formatCode>
                <c:ptCount val="32"/>
                <c:pt idx="0">
                  <c:v>0</c:v>
                </c:pt>
                <c:pt idx="1">
                  <c:v>1.8131742643961437</c:v>
                </c:pt>
                <c:pt idx="2">
                  <c:v>1.8008208493095881</c:v>
                </c:pt>
                <c:pt idx="3">
                  <c:v>1.7559285950703818</c:v>
                </c:pt>
                <c:pt idx="4">
                  <c:v>1.7344030140322824</c:v>
                </c:pt>
                <c:pt idx="5">
                  <c:v>1.7824708018188984</c:v>
                </c:pt>
                <c:pt idx="6">
                  <c:v>1.954359672476814</c:v>
                </c:pt>
                <c:pt idx="7">
                  <c:v>2.2147972402031448</c:v>
                </c:pt>
                <c:pt idx="8">
                  <c:v>2.474334719811019</c:v>
                </c:pt>
                <c:pt idx="9">
                  <c:v>2.7098132096376322</c:v>
                </c:pt>
                <c:pt idx="10">
                  <c:v>2.8307857833887518</c:v>
                </c:pt>
                <c:pt idx="11">
                  <c:v>2.869978919034986</c:v>
                </c:pt>
                <c:pt idx="12">
                  <c:v>2.9021347070439227</c:v>
                </c:pt>
                <c:pt idx="13">
                  <c:v>2.9075404700504559</c:v>
                </c:pt>
                <c:pt idx="14">
                  <c:v>2.9041357633656721</c:v>
                </c:pt>
                <c:pt idx="15">
                  <c:v>2.935706057011553</c:v>
                </c:pt>
                <c:pt idx="16">
                  <c:v>3.0081197029792857</c:v>
                </c:pt>
                <c:pt idx="17">
                  <c:v>3.1004783238607017</c:v>
                </c:pt>
                <c:pt idx="18">
                  <c:v>3.2201189692870518</c:v>
                </c:pt>
                <c:pt idx="19">
                  <c:v>3.2996022919761869</c:v>
                </c:pt>
                <c:pt idx="20">
                  <c:v>3.3290084140527751</c:v>
                </c:pt>
                <c:pt idx="21">
                  <c:v>3.3625704690235061</c:v>
                </c:pt>
                <c:pt idx="22">
                  <c:v>3.3642003815624175</c:v>
                </c:pt>
                <c:pt idx="23">
                  <c:v>3.3332079183236676</c:v>
                </c:pt>
                <c:pt idx="24">
                  <c:v>3.3131221064756939</c:v>
                </c:pt>
                <c:pt idx="25">
                  <c:v>3.2800689718611205</c:v>
                </c:pt>
                <c:pt idx="26">
                  <c:v>3.1870620240882044</c:v>
                </c:pt>
                <c:pt idx="27">
                  <c:v>3.0769244910229157</c:v>
                </c:pt>
                <c:pt idx="28">
                  <c:v>3.0057153171650284</c:v>
                </c:pt>
                <c:pt idx="29">
                  <c:v>2.9923816600397704</c:v>
                </c:pt>
                <c:pt idx="30">
                  <c:v>3.011630437281458</c:v>
                </c:pt>
                <c:pt idx="31">
                  <c:v>3.004382980789023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14-4024-946F-2BC263C3F6DD}"/>
            </c:ext>
          </c:extLst>
        </c:ser>
        <c:ser>
          <c:idx val="6"/>
          <c:order val="5"/>
          <c:tx>
            <c:strRef>
              <c:f>'2023 PROGRESSIVE CHANGE'!$B$22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PROGRESSIVE CHANGE'!$C$22:$AH$22</c:f>
              <c:numCache>
                <c:formatCode>"$"#,##0.00</c:formatCode>
                <c:ptCount val="32"/>
                <c:pt idx="0">
                  <c:v>0</c:v>
                </c:pt>
                <c:pt idx="1">
                  <c:v>2.4078935320419195</c:v>
                </c:pt>
                <c:pt idx="2">
                  <c:v>2.4936473381911535</c:v>
                </c:pt>
                <c:pt idx="3">
                  <c:v>2.3881948443835661</c:v>
                </c:pt>
                <c:pt idx="4">
                  <c:v>2.3793341547625091</c:v>
                </c:pt>
                <c:pt idx="5">
                  <c:v>2.5013079904261186</c:v>
                </c:pt>
                <c:pt idx="6">
                  <c:v>2.6310048640648462</c:v>
                </c:pt>
                <c:pt idx="7">
                  <c:v>2.6856043925826918</c:v>
                </c:pt>
                <c:pt idx="8">
                  <c:v>2.9895320352755612</c:v>
                </c:pt>
                <c:pt idx="9">
                  <c:v>3.6443770103937809</c:v>
                </c:pt>
                <c:pt idx="10">
                  <c:v>3.9414294455557659</c:v>
                </c:pt>
                <c:pt idx="11">
                  <c:v>3.8919142767155206</c:v>
                </c:pt>
                <c:pt idx="12">
                  <c:v>3.9779542467219944</c:v>
                </c:pt>
                <c:pt idx="13">
                  <c:v>4.0779402923272077</c:v>
                </c:pt>
                <c:pt idx="14">
                  <c:v>4.0461049935223432</c:v>
                </c:pt>
                <c:pt idx="15">
                  <c:v>4.0561224757569878</c:v>
                </c:pt>
                <c:pt idx="16">
                  <c:v>4.3119425175974566</c:v>
                </c:pt>
                <c:pt idx="17">
                  <c:v>4.6436123008993064</c:v>
                </c:pt>
                <c:pt idx="18">
                  <c:v>5.005878588778911</c:v>
                </c:pt>
                <c:pt idx="19">
                  <c:v>5.3556976973991546</c:v>
                </c:pt>
                <c:pt idx="20">
                  <c:v>5.5383212502298411</c:v>
                </c:pt>
                <c:pt idx="21">
                  <c:v>5.7025321832452232</c:v>
                </c:pt>
                <c:pt idx="22">
                  <c:v>5.782082884208136</c:v>
                </c:pt>
                <c:pt idx="23">
                  <c:v>5.8426845787849935</c:v>
                </c:pt>
                <c:pt idx="24">
                  <c:v>6.0417252673666866</c:v>
                </c:pt>
                <c:pt idx="25">
                  <c:v>6.3010378011382286</c:v>
                </c:pt>
                <c:pt idx="26">
                  <c:v>6.4397062275780064</c:v>
                </c:pt>
                <c:pt idx="27">
                  <c:v>6.4965542110521257</c:v>
                </c:pt>
                <c:pt idx="28">
                  <c:v>6.5323400246332524</c:v>
                </c:pt>
                <c:pt idx="29">
                  <c:v>6.5997336604569243</c:v>
                </c:pt>
                <c:pt idx="30">
                  <c:v>6.7204375785597579</c:v>
                </c:pt>
                <c:pt idx="31">
                  <c:v>6.7652491125678553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4-4024-946F-2BC263C3F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'2023 PROGRESSIVE CHANGE'!$B$35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CHANGE'!$E$35:$AK$35</c:f>
              <c:numCache>
                <c:formatCode>"$"#,##0.00</c:formatCode>
                <c:ptCount val="33"/>
                <c:pt idx="0">
                  <c:v>12.738086530401437</c:v>
                </c:pt>
                <c:pt idx="1">
                  <c:v>14.232410828787037</c:v>
                </c:pt>
                <c:pt idx="2">
                  <c:v>16.969811687865604</c:v>
                </c:pt>
                <c:pt idx="3">
                  <c:v>19.133682369975986</c:v>
                </c:pt>
                <c:pt idx="4">
                  <c:v>19.351529311203262</c:v>
                </c:pt>
                <c:pt idx="5">
                  <c:v>17.891320723590788</c:v>
                </c:pt>
                <c:pt idx="6">
                  <c:v>15.942519010584531</c:v>
                </c:pt>
                <c:pt idx="7">
                  <c:v>15.281952646785909</c:v>
                </c:pt>
                <c:pt idx="8">
                  <c:v>15.564437742392277</c:v>
                </c:pt>
                <c:pt idx="9">
                  <c:v>15.783254857295805</c:v>
                </c:pt>
                <c:pt idx="10">
                  <c:v>16.00166926484269</c:v>
                </c:pt>
                <c:pt idx="11">
                  <c:v>16.142027955735699</c:v>
                </c:pt>
                <c:pt idx="12">
                  <c:v>16.149293382480462</c:v>
                </c:pt>
                <c:pt idx="13">
                  <c:v>16.154674610098624</c:v>
                </c:pt>
                <c:pt idx="14">
                  <c:v>16.259872586863395</c:v>
                </c:pt>
                <c:pt idx="15">
                  <c:v>16.404378556699125</c:v>
                </c:pt>
                <c:pt idx="16">
                  <c:v>16.693062865567452</c:v>
                </c:pt>
                <c:pt idx="17">
                  <c:v>17.00960781565152</c:v>
                </c:pt>
                <c:pt idx="18">
                  <c:v>16.890125710901135</c:v>
                </c:pt>
                <c:pt idx="19">
                  <c:v>16.598153638578125</c:v>
                </c:pt>
                <c:pt idx="20">
                  <c:v>16.580030680091916</c:v>
                </c:pt>
                <c:pt idx="21">
                  <c:v>16.885047951432135</c:v>
                </c:pt>
                <c:pt idx="22">
                  <c:v>17.326001404114496</c:v>
                </c:pt>
                <c:pt idx="23">
                  <c:v>17.414119126867764</c:v>
                </c:pt>
                <c:pt idx="24">
                  <c:v>17.040755677428166</c:v>
                </c:pt>
                <c:pt idx="25">
                  <c:v>16.74480877302932</c:v>
                </c:pt>
                <c:pt idx="26">
                  <c:v>16.616928897780571</c:v>
                </c:pt>
                <c:pt idx="27">
                  <c:v>16.537741964057577</c:v>
                </c:pt>
                <c:pt idx="28">
                  <c:v>16.583675057054165</c:v>
                </c:pt>
                <c:pt idx="29">
                  <c:v>16.66147446550271</c:v>
                </c:pt>
                <c:pt idx="30">
                  <c:v>16.676658861516373</c:v>
                </c:pt>
                <c:pt idx="31">
                  <c:v>16.729726914269001</c:v>
                </c:pt>
                <c:pt idx="32">
                  <c:v>16.803794693684829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1-4E3D-A499-14E800C9D07F}"/>
            </c:ext>
          </c:extLst>
        </c:ser>
        <c:ser>
          <c:idx val="1"/>
          <c:order val="1"/>
          <c:tx>
            <c:strRef>
              <c:f>'2023 PROGRESSIVE CHANGE'!$B$30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CHANGE'!$E$30:$AK$30</c:f>
              <c:numCache>
                <c:formatCode>"$"#,##0.00</c:formatCode>
                <c:ptCount val="33"/>
                <c:pt idx="0">
                  <c:v>10.784912504798694</c:v>
                </c:pt>
                <c:pt idx="1">
                  <c:v>12.361498956590271</c:v>
                </c:pt>
                <c:pt idx="2">
                  <c:v>15.078607972421683</c:v>
                </c:pt>
                <c:pt idx="3">
                  <c:v>17.136654871375605</c:v>
                </c:pt>
                <c:pt idx="4">
                  <c:v>17.295793388817088</c:v>
                </c:pt>
                <c:pt idx="5">
                  <c:v>15.840318157600638</c:v>
                </c:pt>
                <c:pt idx="6">
                  <c:v>13.869579460340429</c:v>
                </c:pt>
                <c:pt idx="7">
                  <c:v>13.162333316803753</c:v>
                </c:pt>
                <c:pt idx="8">
                  <c:v>13.479301113147713</c:v>
                </c:pt>
                <c:pt idx="9">
                  <c:v>13.736763906906592</c:v>
                </c:pt>
                <c:pt idx="10">
                  <c:v>13.927763336999611</c:v>
                </c:pt>
                <c:pt idx="11">
                  <c:v>14.077695174533952</c:v>
                </c:pt>
                <c:pt idx="12">
                  <c:v>14.136813683250143</c:v>
                </c:pt>
                <c:pt idx="13">
                  <c:v>14.150017139605239</c:v>
                </c:pt>
                <c:pt idx="14">
                  <c:v>14.218197281781093</c:v>
                </c:pt>
                <c:pt idx="15">
                  <c:v>14.329980608361486</c:v>
                </c:pt>
                <c:pt idx="16">
                  <c:v>14.514110315893006</c:v>
                </c:pt>
                <c:pt idx="17">
                  <c:v>14.741075552931095</c:v>
                </c:pt>
                <c:pt idx="18">
                  <c:v>14.659935193540823</c:v>
                </c:pt>
                <c:pt idx="19">
                  <c:v>14.367963121217812</c:v>
                </c:pt>
                <c:pt idx="20">
                  <c:v>14.349840162731605</c:v>
                </c:pt>
                <c:pt idx="21">
                  <c:v>14.654857434071824</c:v>
                </c:pt>
                <c:pt idx="22">
                  <c:v>15.095810886754183</c:v>
                </c:pt>
                <c:pt idx="23">
                  <c:v>15.183928609507452</c:v>
                </c:pt>
                <c:pt idx="24">
                  <c:v>14.810565160067855</c:v>
                </c:pt>
                <c:pt idx="25">
                  <c:v>14.514618255669008</c:v>
                </c:pt>
                <c:pt idx="26">
                  <c:v>14.38673838042026</c:v>
                </c:pt>
                <c:pt idx="27">
                  <c:v>14.307551446697266</c:v>
                </c:pt>
                <c:pt idx="28">
                  <c:v>14.353484539693852</c:v>
                </c:pt>
                <c:pt idx="29">
                  <c:v>14.431283948142397</c:v>
                </c:pt>
                <c:pt idx="30">
                  <c:v>14.44646834415606</c:v>
                </c:pt>
                <c:pt idx="31">
                  <c:v>14.499536396908688</c:v>
                </c:pt>
                <c:pt idx="32">
                  <c:v>14.573604176324515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1-4E3D-A499-14E800C9D07F}"/>
            </c:ext>
          </c:extLst>
        </c:ser>
        <c:ser>
          <c:idx val="5"/>
          <c:order val="2"/>
          <c:tx>
            <c:strRef>
              <c:f>'2023 PROGRESSIVE CHANGE'!$B$34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CHANGE'!$E$34:$AK$34</c:f>
              <c:numCache>
                <c:formatCode>"$"#,##0.00</c:formatCode>
                <c:ptCount val="33"/>
                <c:pt idx="0">
                  <c:v>11.92291066402059</c:v>
                </c:pt>
                <c:pt idx="1">
                  <c:v>13.862415892703959</c:v>
                </c:pt>
                <c:pt idx="2">
                  <c:v>17.205990883369893</c:v>
                </c:pt>
                <c:pt idx="3">
                  <c:v>19.569305499195348</c:v>
                </c:pt>
                <c:pt idx="4">
                  <c:v>19.319336731149715</c:v>
                </c:pt>
                <c:pt idx="5">
                  <c:v>17.403498819105593</c:v>
                </c:pt>
                <c:pt idx="6">
                  <c:v>14.879565314805227</c:v>
                </c:pt>
                <c:pt idx="7">
                  <c:v>13.168565216190494</c:v>
                </c:pt>
                <c:pt idx="8">
                  <c:v>12.824609068054389</c:v>
                </c:pt>
                <c:pt idx="9">
                  <c:v>12.903796724534317</c:v>
                </c:pt>
                <c:pt idx="10">
                  <c:v>12.968064607797297</c:v>
                </c:pt>
                <c:pt idx="11">
                  <c:v>13.038978023788772</c:v>
                </c:pt>
                <c:pt idx="12">
                  <c:v>13.084831519797085</c:v>
                </c:pt>
                <c:pt idx="13">
                  <c:v>13.128867627833516</c:v>
                </c:pt>
                <c:pt idx="14">
                  <c:v>13.185166815632654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11-4E3D-A499-14E800C9D07F}"/>
            </c:ext>
          </c:extLst>
        </c:ser>
        <c:ser>
          <c:idx val="2"/>
          <c:order val="3"/>
          <c:tx>
            <c:strRef>
              <c:f>'2023 PROGRESSIVE CHANGE'!$B$31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CHANGE'!$E$31:$AK$31</c:f>
              <c:numCache>
                <c:formatCode>"$"#,##0.00</c:formatCode>
                <c:ptCount val="33"/>
                <c:pt idx="0">
                  <c:v>11.92291066402059</c:v>
                </c:pt>
                <c:pt idx="1">
                  <c:v>13.862415892703959</c:v>
                </c:pt>
                <c:pt idx="2">
                  <c:v>17.205990883369893</c:v>
                </c:pt>
                <c:pt idx="3">
                  <c:v>19.569305499195348</c:v>
                </c:pt>
                <c:pt idx="4">
                  <c:v>19.319336731149715</c:v>
                </c:pt>
                <c:pt idx="5">
                  <c:v>17.403498819105593</c:v>
                </c:pt>
                <c:pt idx="6">
                  <c:v>14.879565314805227</c:v>
                </c:pt>
                <c:pt idx="7">
                  <c:v>13.168565216190494</c:v>
                </c:pt>
                <c:pt idx="8">
                  <c:v>12.824609068054389</c:v>
                </c:pt>
                <c:pt idx="9">
                  <c:v>12.903796724534317</c:v>
                </c:pt>
                <c:pt idx="10">
                  <c:v>12.968064607797297</c:v>
                </c:pt>
                <c:pt idx="11">
                  <c:v>13.038978023788772</c:v>
                </c:pt>
                <c:pt idx="12">
                  <c:v>13.084831519797085</c:v>
                </c:pt>
                <c:pt idx="13">
                  <c:v>13.128867627833516</c:v>
                </c:pt>
                <c:pt idx="14">
                  <c:v>13.185166815632654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11-4E3D-A499-14E800C9D07F}"/>
            </c:ext>
          </c:extLst>
        </c:ser>
        <c:ser>
          <c:idx val="3"/>
          <c:order val="4"/>
          <c:tx>
            <c:strRef>
              <c:f>'2023 PROGRESSIVE CHANGE'!$B$32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CHANGE'!$E$32:$AK$32</c:f>
              <c:numCache>
                <c:formatCode>"$"#,##0.00</c:formatCode>
                <c:ptCount val="33"/>
                <c:pt idx="0">
                  <c:v>11.856416723233989</c:v>
                </c:pt>
                <c:pt idx="1">
                  <c:v>13.019244600909165</c:v>
                </c:pt>
                <c:pt idx="2">
                  <c:v>15.788957347735984</c:v>
                </c:pt>
                <c:pt idx="3">
                  <c:v>17.611524861043804</c:v>
                </c:pt>
                <c:pt idx="4">
                  <c:v>16.655895049880826</c:v>
                </c:pt>
                <c:pt idx="5">
                  <c:v>14.485885576305497</c:v>
                </c:pt>
                <c:pt idx="6">
                  <c:v>12.394275198538498</c:v>
                </c:pt>
                <c:pt idx="7">
                  <c:v>11.541241981532075</c:v>
                </c:pt>
                <c:pt idx="8">
                  <c:v>11.703295944122418</c:v>
                </c:pt>
                <c:pt idx="9">
                  <c:v>11.812884605214581</c:v>
                </c:pt>
                <c:pt idx="10">
                  <c:v>11.901059607527237</c:v>
                </c:pt>
                <c:pt idx="11">
                  <c:v>12.021219771491916</c:v>
                </c:pt>
                <c:pt idx="12">
                  <c:v>12.06535954895473</c:v>
                </c:pt>
                <c:pt idx="13">
                  <c:v>12.076871204734321</c:v>
                </c:pt>
                <c:pt idx="14">
                  <c:v>12.24692529098121</c:v>
                </c:pt>
                <c:pt idx="15">
                  <c:v>12.540987541560732</c:v>
                </c:pt>
                <c:pt idx="16">
                  <c:v>12.79785157216465</c:v>
                </c:pt>
                <c:pt idx="17">
                  <c:v>12.986697025528791</c:v>
                </c:pt>
                <c:pt idx="18">
                  <c:v>12.883274073696169</c:v>
                </c:pt>
                <c:pt idx="19">
                  <c:v>12.55887108106651</c:v>
                </c:pt>
                <c:pt idx="20">
                  <c:v>12.498472530447167</c:v>
                </c:pt>
                <c:pt idx="21">
                  <c:v>12.802386082071033</c:v>
                </c:pt>
                <c:pt idx="22">
                  <c:v>13.267289824962113</c:v>
                </c:pt>
                <c:pt idx="23">
                  <c:v>13.224041866417924</c:v>
                </c:pt>
                <c:pt idx="24">
                  <c:v>12.639132781879182</c:v>
                </c:pt>
                <c:pt idx="25">
                  <c:v>12.348669484826837</c:v>
                </c:pt>
                <c:pt idx="26">
                  <c:v>12.318869176546812</c:v>
                </c:pt>
                <c:pt idx="27">
                  <c:v>12.238976278806199</c:v>
                </c:pt>
                <c:pt idx="28">
                  <c:v>12.250957736480082</c:v>
                </c:pt>
                <c:pt idx="29">
                  <c:v>12.32061578234347</c:v>
                </c:pt>
                <c:pt idx="30">
                  <c:v>12.369501970099062</c:v>
                </c:pt>
                <c:pt idx="31">
                  <c:v>12.425453259139447</c:v>
                </c:pt>
                <c:pt idx="32">
                  <c:v>12.44099621019507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11-4E3D-A499-14E800C9D07F}"/>
            </c:ext>
          </c:extLst>
        </c:ser>
        <c:ser>
          <c:idx val="4"/>
          <c:order val="5"/>
          <c:tx>
            <c:strRef>
              <c:f>'2023 PROGRESSIVE CHANGE'!$B$33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CHANGE'!$E$33:$AK$33</c:f>
              <c:numCache>
                <c:formatCode>"$"#,##0.00</c:formatCode>
                <c:ptCount val="33"/>
                <c:pt idx="0">
                  <c:v>11.957997790940135</c:v>
                </c:pt>
                <c:pt idx="1">
                  <c:v>13.543422479477556</c:v>
                </c:pt>
                <c:pt idx="2">
                  <c:v>16.254153902716904</c:v>
                </c:pt>
                <c:pt idx="3">
                  <c:v>18.142781205372788</c:v>
                </c:pt>
                <c:pt idx="4">
                  <c:v>16.454637909942331</c:v>
                </c:pt>
                <c:pt idx="5">
                  <c:v>12.88248806156685</c:v>
                </c:pt>
                <c:pt idx="6">
                  <c:v>10.883904399410071</c:v>
                </c:pt>
                <c:pt idx="7">
                  <c:v>10.671974706857133</c:v>
                </c:pt>
                <c:pt idx="8">
                  <c:v>10.958482789391661</c:v>
                </c:pt>
                <c:pt idx="9">
                  <c:v>11.212644115820382</c:v>
                </c:pt>
                <c:pt idx="10">
                  <c:v>11.293798062674858</c:v>
                </c:pt>
                <c:pt idx="11">
                  <c:v>11.282646311390952</c:v>
                </c:pt>
                <c:pt idx="12">
                  <c:v>11.313696410839906</c:v>
                </c:pt>
                <c:pt idx="13">
                  <c:v>11.344098819848881</c:v>
                </c:pt>
                <c:pt idx="14">
                  <c:v>11.352867178395583</c:v>
                </c:pt>
                <c:pt idx="15">
                  <c:v>11.353630439384908</c:v>
                </c:pt>
                <c:pt idx="16">
                  <c:v>11.339463800064248</c:v>
                </c:pt>
                <c:pt idx="17">
                  <c:v>11.337488892138573</c:v>
                </c:pt>
                <c:pt idx="18">
                  <c:v>11.202826691261224</c:v>
                </c:pt>
                <c:pt idx="19">
                  <c:v>11.000658194004014</c:v>
                </c:pt>
                <c:pt idx="20">
                  <c:v>11.008703959761528</c:v>
                </c:pt>
                <c:pt idx="21">
                  <c:v>11.247899108636254</c:v>
                </c:pt>
                <c:pt idx="22">
                  <c:v>11.484849662913291</c:v>
                </c:pt>
                <c:pt idx="23">
                  <c:v>11.211323053053947</c:v>
                </c:pt>
                <c:pt idx="24">
                  <c:v>10.661730112058617</c:v>
                </c:pt>
                <c:pt idx="25">
                  <c:v>10.468772911345127</c:v>
                </c:pt>
                <c:pt idx="26">
                  <c:v>10.407362835730867</c:v>
                </c:pt>
                <c:pt idx="27">
                  <c:v>10.27293319989996</c:v>
                </c:pt>
                <c:pt idx="28">
                  <c:v>10.320868355343098</c:v>
                </c:pt>
                <c:pt idx="29">
                  <c:v>10.377702999150541</c:v>
                </c:pt>
                <c:pt idx="30">
                  <c:v>10.314706873670088</c:v>
                </c:pt>
                <c:pt idx="31">
                  <c:v>10.354403776516383</c:v>
                </c:pt>
                <c:pt idx="32">
                  <c:v>10.41355916020099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11-4E3D-A499-14E800C9D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chemeClr val="tx1"/>
                      </a:solidFill>
                    </a:ln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chemeClr val="tx1"/>
                    </a:solidFill>
                  </a:ln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chemeClr val="tx1"/>
                </a:solidFill>
              </a:ln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chemeClr val="tx1"/>
            </a:solidFill>
          </a:ln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'2023 PROGRESSIVE CHANGE'!$B$84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PROGRESSIVE CHANGE'!$E$29:$AK$29</c15:sqref>
                  </c15:fullRef>
                </c:ext>
              </c:extLst>
              <c:f>'2023 PROGRESSIVE CHANGE'!$F$29:$AK$29</c:f>
              <c:numCache>
                <c:formatCode>General</c:formatCode>
                <c:ptCount val="32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PROGRESSIVE CHANGE'!$C$84:$AK$84</c15:sqref>
                  </c15:fullRef>
                </c:ext>
              </c:extLst>
              <c:f>'2023 PROGRESSIVE CHANGE'!$D$84:$AK$84</c:f>
              <c:numCache>
                <c:formatCode>"$"#,##0.00</c:formatCode>
                <c:ptCount val="34"/>
                <c:pt idx="0">
                  <c:v>8.2808279298122027</c:v>
                </c:pt>
                <c:pt idx="1">
                  <c:v>11.161628979878508</c:v>
                </c:pt>
                <c:pt idx="2">
                  <c:v>16.218595112611847</c:v>
                </c:pt>
                <c:pt idx="3">
                  <c:v>18.803578743097617</c:v>
                </c:pt>
                <c:pt idx="4">
                  <c:v>20.835966756913081</c:v>
                </c:pt>
                <c:pt idx="5">
                  <c:v>20.601344233054085</c:v>
                </c:pt>
                <c:pt idx="6">
                  <c:v>17.941683082600402</c:v>
                </c:pt>
                <c:pt idx="7">
                  <c:v>15.806710671782133</c:v>
                </c:pt>
                <c:pt idx="8">
                  <c:v>15.230459110195167</c:v>
                </c:pt>
                <c:pt idx="9">
                  <c:v>15.553669155185815</c:v>
                </c:pt>
                <c:pt idx="10">
                  <c:v>15.777808100625343</c:v>
                </c:pt>
                <c:pt idx="11">
                  <c:v>16.001624944875818</c:v>
                </c:pt>
                <c:pt idx="12">
                  <c:v>16.145117432056701</c:v>
                </c:pt>
                <c:pt idx="13">
                  <c:v>16.15482770435964</c:v>
                </c:pt>
                <c:pt idx="14">
                  <c:v>16.162135672305745</c:v>
                </c:pt>
                <c:pt idx="15">
                  <c:v>16.268782187947181</c:v>
                </c:pt>
                <c:pt idx="16">
                  <c:v>16.404378556699125</c:v>
                </c:pt>
                <c:pt idx="17">
                  <c:v>16.693062865567452</c:v>
                </c:pt>
                <c:pt idx="18">
                  <c:v>17.00960781565152</c:v>
                </c:pt>
                <c:pt idx="19">
                  <c:v>16.890125710901135</c:v>
                </c:pt>
                <c:pt idx="20">
                  <c:v>16.598153638578125</c:v>
                </c:pt>
                <c:pt idx="21">
                  <c:v>16.580030680091916</c:v>
                </c:pt>
                <c:pt idx="22">
                  <c:v>16.885047951432135</c:v>
                </c:pt>
                <c:pt idx="23">
                  <c:v>17.326001404114496</c:v>
                </c:pt>
                <c:pt idx="24">
                  <c:v>17.414119126867764</c:v>
                </c:pt>
                <c:pt idx="25">
                  <c:v>17.040755677428166</c:v>
                </c:pt>
                <c:pt idx="26">
                  <c:v>16.74480877302932</c:v>
                </c:pt>
                <c:pt idx="27">
                  <c:v>16.616928897780571</c:v>
                </c:pt>
                <c:pt idx="28">
                  <c:v>16.537741964057577</c:v>
                </c:pt>
                <c:pt idx="29">
                  <c:v>16.583675057054165</c:v>
                </c:pt>
                <c:pt idx="30">
                  <c:v>16.66147446550271</c:v>
                </c:pt>
                <c:pt idx="31">
                  <c:v>16.676658861516373</c:v>
                </c:pt>
                <c:pt idx="32">
                  <c:v>16.729726914269001</c:v>
                </c:pt>
                <c:pt idx="33">
                  <c:v>16.803794693684829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4-4DB5-B59C-DB65C00A055E}"/>
            </c:ext>
          </c:extLst>
        </c:ser>
        <c:ser>
          <c:idx val="1"/>
          <c:order val="1"/>
          <c:tx>
            <c:strRef>
              <c:f>'2023 PROGRESSIVE CHANGE'!$B$79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PROGRESSIVE CHANGE'!$E$29:$AK$29</c15:sqref>
                  </c15:fullRef>
                </c:ext>
              </c:extLst>
              <c:f>'2023 PROGRESSIVE CHANGE'!$F$29:$AK$29</c:f>
              <c:numCache>
                <c:formatCode>General</c:formatCode>
                <c:ptCount val="32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PROGRESSIVE CHANGE'!$C$79:$AJ$79</c15:sqref>
                  </c15:fullRef>
                </c:ext>
              </c:extLst>
              <c:f>'2023 PROGRESSIVE CHANGE'!$D$79:$AJ$79</c:f>
              <c:numCache>
                <c:formatCode>"$"#,##0.00</c:formatCode>
                <c:ptCount val="33"/>
                <c:pt idx="0">
                  <c:v>6.411078621416828</c:v>
                </c:pt>
                <c:pt idx="1">
                  <c:v>9.206991395878644</c:v>
                </c:pt>
                <c:pt idx="2">
                  <c:v>14.34616149265838</c:v>
                </c:pt>
                <c:pt idx="3">
                  <c:v>16.910713794000927</c:v>
                </c:pt>
                <c:pt idx="4">
                  <c:v>18.837570248127264</c:v>
                </c:pt>
                <c:pt idx="5">
                  <c:v>18.544420830256509</c:v>
                </c:pt>
                <c:pt idx="6">
                  <c:v>15.890165272667574</c:v>
                </c:pt>
                <c:pt idx="7">
                  <c:v>13.7333333038075</c:v>
                </c:pt>
                <c:pt idx="8">
                  <c:v>13.110617474256198</c:v>
                </c:pt>
                <c:pt idx="9">
                  <c:v>13.468463002542746</c:v>
                </c:pt>
                <c:pt idx="10">
                  <c:v>13.731247322315395</c:v>
                </c:pt>
                <c:pt idx="11">
                  <c:v>13.92767463880719</c:v>
                </c:pt>
                <c:pt idx="12">
                  <c:v>14.080743968812419</c:v>
                </c:pt>
                <c:pt idx="13">
                  <c:v>14.142311762119826</c:v>
                </c:pt>
                <c:pt idx="14">
                  <c:v>14.157445664765385</c:v>
                </c:pt>
                <c:pt idx="15">
                  <c:v>14.227077785025664</c:v>
                </c:pt>
                <c:pt idx="16">
                  <c:v>14.329980608361486</c:v>
                </c:pt>
                <c:pt idx="17">
                  <c:v>14.514110315893006</c:v>
                </c:pt>
                <c:pt idx="18">
                  <c:v>14.741075552931095</c:v>
                </c:pt>
                <c:pt idx="19">
                  <c:v>14.659935193540823</c:v>
                </c:pt>
                <c:pt idx="20">
                  <c:v>14.367963121217812</c:v>
                </c:pt>
                <c:pt idx="21">
                  <c:v>14.349840162731605</c:v>
                </c:pt>
                <c:pt idx="22">
                  <c:v>14.654857434071824</c:v>
                </c:pt>
                <c:pt idx="23">
                  <c:v>15.095810886754183</c:v>
                </c:pt>
                <c:pt idx="24">
                  <c:v>15.183928609507452</c:v>
                </c:pt>
                <c:pt idx="25">
                  <c:v>14.810565160067855</c:v>
                </c:pt>
                <c:pt idx="26">
                  <c:v>14.514618255669008</c:v>
                </c:pt>
                <c:pt idx="27">
                  <c:v>14.38673838042026</c:v>
                </c:pt>
                <c:pt idx="28">
                  <c:v>14.307551446697266</c:v>
                </c:pt>
                <c:pt idx="29">
                  <c:v>14.353484539693852</c:v>
                </c:pt>
                <c:pt idx="30">
                  <c:v>14.431283948142397</c:v>
                </c:pt>
                <c:pt idx="31">
                  <c:v>14.44646834415606</c:v>
                </c:pt>
                <c:pt idx="32">
                  <c:v>14.499536396908688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4-4DB5-B59C-DB65C00A055E}"/>
            </c:ext>
          </c:extLst>
        </c:ser>
        <c:ser>
          <c:idx val="2"/>
          <c:order val="2"/>
          <c:tx>
            <c:strRef>
              <c:f>'2023 PROGRESSIVE CHANGE'!$B$80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PROGRESSIVE CHANGE'!$E$29:$AK$29</c15:sqref>
                  </c15:fullRef>
                </c:ext>
              </c:extLst>
              <c:f>'2023 PROGRESSIVE CHANGE'!$F$29:$AK$29</c:f>
              <c:numCache>
                <c:formatCode>General</c:formatCode>
                <c:ptCount val="32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PROGRESSIVE CHANGE'!$C$80:$AJ$80</c15:sqref>
                  </c15:fullRef>
                </c:ext>
              </c:extLst>
              <c:f>'2023 PROGRESSIVE CHANGE'!$D$80:$AJ$80</c:f>
              <c:numCache>
                <c:formatCode>"$"#,##0.00</c:formatCode>
                <c:ptCount val="33"/>
                <c:pt idx="0">
                  <c:v>7.5967101940428083</c:v>
                </c:pt>
                <c:pt idx="1">
                  <c:v>10.450450084372049</c:v>
                </c:pt>
                <c:pt idx="2">
                  <c:v>16.024777948837947</c:v>
                </c:pt>
                <c:pt idx="3">
                  <c:v>19.293169871314984</c:v>
                </c:pt>
                <c:pt idx="4">
                  <c:v>21.508899313037588</c:v>
                </c:pt>
                <c:pt idx="5">
                  <c:v>20.716136985719199</c:v>
                </c:pt>
                <c:pt idx="6">
                  <c:v>17.491249938558973</c:v>
                </c:pt>
                <c:pt idx="7">
                  <c:v>14.778336008617973</c:v>
                </c:pt>
                <c:pt idx="8">
                  <c:v>13.136121453610308</c:v>
                </c:pt>
                <c:pt idx="9">
                  <c:v>12.819543687374454</c:v>
                </c:pt>
                <c:pt idx="10">
                  <c:v>12.903388056330805</c:v>
                </c:pt>
                <c:pt idx="11">
                  <c:v>12.970699001977174</c:v>
                </c:pt>
                <c:pt idx="12">
                  <c:v>13.044057775606698</c:v>
                </c:pt>
                <c:pt idx="13">
                  <c:v>13.091728336470402</c:v>
                </c:pt>
                <c:pt idx="14">
                  <c:v>13.137191165883486</c:v>
                </c:pt>
                <c:pt idx="15">
                  <c:v>13.194620568787444</c:v>
                </c:pt>
                <c:pt idx="16">
                  <c:v>13.253164648689049</c:v>
                </c:pt>
                <c:pt idx="17">
                  <c:v>13.351311483983451</c:v>
                </c:pt>
                <c:pt idx="18">
                  <c:v>13.456869947494827</c:v>
                </c:pt>
                <c:pt idx="19">
                  <c:v>13.357906680172183</c:v>
                </c:pt>
                <c:pt idx="20">
                  <c:v>13.068728957159614</c:v>
                </c:pt>
                <c:pt idx="21">
                  <c:v>12.981512053968194</c:v>
                </c:pt>
                <c:pt idx="22">
                  <c:v>13.240639306187543</c:v>
                </c:pt>
                <c:pt idx="23">
                  <c:v>13.641791328100222</c:v>
                </c:pt>
                <c:pt idx="24">
                  <c:v>13.585024191195005</c:v>
                </c:pt>
                <c:pt idx="25">
                  <c:v>13.011057265090329</c:v>
                </c:pt>
                <c:pt idx="26">
                  <c:v>12.618090797231856</c:v>
                </c:pt>
                <c:pt idx="27">
                  <c:v>12.462572452816099</c:v>
                </c:pt>
                <c:pt idx="28">
                  <c:v>12.357182730707997</c:v>
                </c:pt>
                <c:pt idx="29">
                  <c:v>12.433385164125818</c:v>
                </c:pt>
                <c:pt idx="30">
                  <c:v>12.543739585617701</c:v>
                </c:pt>
                <c:pt idx="31">
                  <c:v>12.57794487309217</c:v>
                </c:pt>
                <c:pt idx="32">
                  <c:v>12.648183579365462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4-4DB5-B59C-DB65C00A055E}"/>
            </c:ext>
          </c:extLst>
        </c:ser>
        <c:ser>
          <c:idx val="5"/>
          <c:order val="3"/>
          <c:tx>
            <c:strRef>
              <c:f>'2023 PROGRESSIVE CHANGE'!$B$83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PROGRESSIVE CHANGE'!$E$29:$AK$29</c15:sqref>
                  </c15:fullRef>
                </c:ext>
              </c:extLst>
              <c:f>'2023 PROGRESSIVE CHANGE'!$F$29:$AK$29</c:f>
              <c:numCache>
                <c:formatCode>General</c:formatCode>
                <c:ptCount val="32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PROGRESSIVE CHANGE'!$C$83:$AJ$83</c15:sqref>
                  </c15:fullRef>
                </c:ext>
              </c:extLst>
              <c:f>'2023 PROGRESSIVE CHANGE'!$D$83:$AJ$83</c:f>
              <c:numCache>
                <c:formatCode>"$"#,##0.00</c:formatCode>
                <c:ptCount val="33"/>
                <c:pt idx="0">
                  <c:v>7.5967101940428083</c:v>
                </c:pt>
                <c:pt idx="1">
                  <c:v>10.450450084372049</c:v>
                </c:pt>
                <c:pt idx="2">
                  <c:v>16.024777948837947</c:v>
                </c:pt>
                <c:pt idx="3">
                  <c:v>19.293169871314984</c:v>
                </c:pt>
                <c:pt idx="4">
                  <c:v>21.508899313037588</c:v>
                </c:pt>
                <c:pt idx="5">
                  <c:v>20.716136985719199</c:v>
                </c:pt>
                <c:pt idx="6">
                  <c:v>17.491249938558973</c:v>
                </c:pt>
                <c:pt idx="7">
                  <c:v>14.778336008617973</c:v>
                </c:pt>
                <c:pt idx="8">
                  <c:v>13.136121453610308</c:v>
                </c:pt>
                <c:pt idx="9">
                  <c:v>12.819543687374454</c:v>
                </c:pt>
                <c:pt idx="10">
                  <c:v>12.903388056330805</c:v>
                </c:pt>
                <c:pt idx="11">
                  <c:v>12.970699001977174</c:v>
                </c:pt>
                <c:pt idx="12">
                  <c:v>13.044057775606698</c:v>
                </c:pt>
                <c:pt idx="13">
                  <c:v>13.091728336470402</c:v>
                </c:pt>
                <c:pt idx="14">
                  <c:v>13.137191165883486</c:v>
                </c:pt>
                <c:pt idx="15">
                  <c:v>13.194620568787444</c:v>
                </c:pt>
                <c:pt idx="16">
                  <c:v>13.253164648689049</c:v>
                </c:pt>
                <c:pt idx="17">
                  <c:v>13.351311483983451</c:v>
                </c:pt>
                <c:pt idx="18">
                  <c:v>13.456869947494827</c:v>
                </c:pt>
                <c:pt idx="19">
                  <c:v>13.357906680172183</c:v>
                </c:pt>
                <c:pt idx="20">
                  <c:v>13.068728957159614</c:v>
                </c:pt>
                <c:pt idx="21">
                  <c:v>12.981512053968194</c:v>
                </c:pt>
                <c:pt idx="22">
                  <c:v>13.240639306187543</c:v>
                </c:pt>
                <c:pt idx="23">
                  <c:v>13.641791328100222</c:v>
                </c:pt>
                <c:pt idx="24">
                  <c:v>13.585024191195005</c:v>
                </c:pt>
                <c:pt idx="25">
                  <c:v>13.011057265090329</c:v>
                </c:pt>
                <c:pt idx="26">
                  <c:v>12.618090797231856</c:v>
                </c:pt>
                <c:pt idx="27">
                  <c:v>12.462572452816099</c:v>
                </c:pt>
                <c:pt idx="28">
                  <c:v>12.357182730707997</c:v>
                </c:pt>
                <c:pt idx="29">
                  <c:v>12.433385164125818</c:v>
                </c:pt>
                <c:pt idx="30">
                  <c:v>12.543739585617701</c:v>
                </c:pt>
                <c:pt idx="31">
                  <c:v>12.57794487309217</c:v>
                </c:pt>
                <c:pt idx="32">
                  <c:v>12.648183579365462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4-4DB5-B59C-DB65C00A055E}"/>
            </c:ext>
          </c:extLst>
        </c:ser>
        <c:ser>
          <c:idx val="3"/>
          <c:order val="4"/>
          <c:tx>
            <c:strRef>
              <c:f>'2023 PROGRESSIVE CHANGE'!$B$81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PROGRESSIVE CHANGE'!$E$29:$AK$29</c15:sqref>
                  </c15:fullRef>
                </c:ext>
              </c:extLst>
              <c:f>'2023 PROGRESSIVE CHANGE'!$F$29:$AK$29</c:f>
              <c:numCache>
                <c:formatCode>General</c:formatCode>
                <c:ptCount val="32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PROGRESSIVE CHANGE'!$C$81:$AJ$81</c15:sqref>
                  </c15:fullRef>
                </c:ext>
              </c:extLst>
              <c:f>'2023 PROGRESSIVE CHANGE'!$D$81:$AJ$81</c:f>
              <c:numCache>
                <c:formatCode>"$"#,##0.00</c:formatCode>
                <c:ptCount val="33"/>
                <c:pt idx="0">
                  <c:v>8.034684669619768</c:v>
                </c:pt>
                <c:pt idx="1">
                  <c:v>10.64929585345593</c:v>
                </c:pt>
                <c:pt idx="2">
                  <c:v>15.312561245746227</c:v>
                </c:pt>
                <c:pt idx="3">
                  <c:v>18.002186632695039</c:v>
                </c:pt>
                <c:pt idx="4">
                  <c:v>19.601234633672671</c:v>
                </c:pt>
                <c:pt idx="5">
                  <c:v>18.053243836322601</c:v>
                </c:pt>
                <c:pt idx="6">
                  <c:v>14.63784151075976</c:v>
                </c:pt>
                <c:pt idx="7">
                  <c:v>12.374458579813115</c:v>
                </c:pt>
                <c:pt idx="8">
                  <c:v>11.545074361515184</c:v>
                </c:pt>
                <c:pt idx="9">
                  <c:v>11.708900008274803</c:v>
                </c:pt>
                <c:pt idx="10">
                  <c:v>11.822849067460346</c:v>
                </c:pt>
                <c:pt idx="11">
                  <c:v>11.910192855892328</c:v>
                </c:pt>
                <c:pt idx="12">
                  <c:v>12.032260387989259</c:v>
                </c:pt>
                <c:pt idx="13">
                  <c:v>12.077525841969569</c:v>
                </c:pt>
                <c:pt idx="14">
                  <c:v>12.089901093213914</c:v>
                </c:pt>
                <c:pt idx="15">
                  <c:v>12.260729105893798</c:v>
                </c:pt>
                <c:pt idx="16">
                  <c:v>12.540987541560732</c:v>
                </c:pt>
                <c:pt idx="17">
                  <c:v>12.79785157216465</c:v>
                </c:pt>
                <c:pt idx="18">
                  <c:v>12.986697025528791</c:v>
                </c:pt>
                <c:pt idx="19">
                  <c:v>12.883274073696169</c:v>
                </c:pt>
                <c:pt idx="20">
                  <c:v>12.55887108106651</c:v>
                </c:pt>
                <c:pt idx="21">
                  <c:v>12.498472530447167</c:v>
                </c:pt>
                <c:pt idx="22">
                  <c:v>12.802386082071033</c:v>
                </c:pt>
                <c:pt idx="23">
                  <c:v>13.267289824962113</c:v>
                </c:pt>
                <c:pt idx="24">
                  <c:v>13.224041866417924</c:v>
                </c:pt>
                <c:pt idx="25">
                  <c:v>12.639132781879182</c:v>
                </c:pt>
                <c:pt idx="26">
                  <c:v>12.348669484826837</c:v>
                </c:pt>
                <c:pt idx="27">
                  <c:v>12.318869176546812</c:v>
                </c:pt>
                <c:pt idx="28">
                  <c:v>12.238976278806199</c:v>
                </c:pt>
                <c:pt idx="29">
                  <c:v>12.250957736480082</c:v>
                </c:pt>
                <c:pt idx="30">
                  <c:v>12.32061578234347</c:v>
                </c:pt>
                <c:pt idx="31">
                  <c:v>12.369501970099062</c:v>
                </c:pt>
                <c:pt idx="32">
                  <c:v>12.425453259139447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4-4DB5-B59C-DB65C00A055E}"/>
            </c:ext>
          </c:extLst>
        </c:ser>
        <c:ser>
          <c:idx val="4"/>
          <c:order val="5"/>
          <c:tx>
            <c:strRef>
              <c:f>'2023 PROGRESSIVE CHANGE'!$B$82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PROGRESSIVE CHANGE'!$E$29:$AK$29</c15:sqref>
                  </c15:fullRef>
                </c:ext>
              </c:extLst>
              <c:f>'2023 PROGRESSIVE CHANGE'!$F$29:$AK$29</c:f>
              <c:numCache>
                <c:formatCode>General</c:formatCode>
                <c:ptCount val="32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PROGRESSIVE CHANGE'!$C$82:$AJ$82</c15:sqref>
                  </c15:fullRef>
                </c:ext>
              </c:extLst>
              <c:f>'2023 PROGRESSIVE CHANGE'!$D$82:$AJ$82</c:f>
              <c:numCache>
                <c:formatCode>"$"#,##0.00</c:formatCode>
                <c:ptCount val="33"/>
                <c:pt idx="0">
                  <c:v>8.5634585583315133</c:v>
                </c:pt>
                <c:pt idx="1">
                  <c:v>10.767793629346887</c:v>
                </c:pt>
                <c:pt idx="2">
                  <c:v>14.649934545025928</c:v>
                </c:pt>
                <c:pt idx="3">
                  <c:v>17.254317229736163</c:v>
                </c:pt>
                <c:pt idx="4">
                  <c:v>19.086069760754157</c:v>
                </c:pt>
                <c:pt idx="5">
                  <c:v>17.059109384895713</c:v>
                </c:pt>
                <c:pt idx="6">
                  <c:v>12.8620863809528</c:v>
                </c:pt>
                <c:pt idx="7">
                  <c:v>10.781077089986596</c:v>
                </c:pt>
                <c:pt idx="8">
                  <c:v>10.624368355565551</c:v>
                </c:pt>
                <c:pt idx="9">
                  <c:v>10.945998333872867</c:v>
                </c:pt>
                <c:pt idx="10">
                  <c:v>11.202942481683845</c:v>
                </c:pt>
                <c:pt idx="11">
                  <c:v>11.289484851668178</c:v>
                </c:pt>
                <c:pt idx="12">
                  <c:v>11.280387301621827</c:v>
                </c:pt>
                <c:pt idx="13">
                  <c:v>11.313182838601094</c:v>
                </c:pt>
                <c:pt idx="14">
                  <c:v>11.344985991283401</c:v>
                </c:pt>
                <c:pt idx="15">
                  <c:v>11.354895956036589</c:v>
                </c:pt>
                <c:pt idx="16">
                  <c:v>11.353630439384908</c:v>
                </c:pt>
                <c:pt idx="17">
                  <c:v>11.339463800064248</c:v>
                </c:pt>
                <c:pt idx="18">
                  <c:v>11.337488892138573</c:v>
                </c:pt>
                <c:pt idx="19">
                  <c:v>11.202826691261224</c:v>
                </c:pt>
                <c:pt idx="20">
                  <c:v>11.000658194004014</c:v>
                </c:pt>
                <c:pt idx="21">
                  <c:v>11.008703959761528</c:v>
                </c:pt>
                <c:pt idx="22">
                  <c:v>11.247899108636254</c:v>
                </c:pt>
                <c:pt idx="23">
                  <c:v>11.484849662913291</c:v>
                </c:pt>
                <c:pt idx="24">
                  <c:v>11.211323053053947</c:v>
                </c:pt>
                <c:pt idx="25">
                  <c:v>10.661730112058617</c:v>
                </c:pt>
                <c:pt idx="26">
                  <c:v>10.468772911345127</c:v>
                </c:pt>
                <c:pt idx="27">
                  <c:v>10.407362835730867</c:v>
                </c:pt>
                <c:pt idx="28">
                  <c:v>10.27293319989996</c:v>
                </c:pt>
                <c:pt idx="29">
                  <c:v>10.320868355343098</c:v>
                </c:pt>
                <c:pt idx="30">
                  <c:v>10.377702999150541</c:v>
                </c:pt>
                <c:pt idx="31">
                  <c:v>10.314706873670088</c:v>
                </c:pt>
                <c:pt idx="32">
                  <c:v>10.354403776516383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4-4DB5-B59C-DB65C00A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Brisbane Industrial Weighted Oil Indexed </a:t>
            </a:r>
            <a:r>
              <a:rPr lang="en-AU" baseline="0"/>
              <a:t> </a:t>
            </a:r>
          </a:p>
        </c:rich>
      </c:tx>
      <c:layout>
        <c:manualLayout>
          <c:xMode val="edge"/>
          <c:yMode val="edge"/>
          <c:x val="0.2950767252224313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'SCENARIO COMPARISON'!$B$76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COMPARISON'!$C$76:$AH$76</c15:sqref>
                  </c15:fullRef>
                </c:ext>
              </c:extLst>
              <c:f>'SCENARIO COMPARISON'!$D$76:$AH$76</c:f>
              <c:numCache>
                <c:formatCode>"$"#,##0.00</c:formatCode>
                <c:ptCount val="31"/>
                <c:pt idx="0">
                  <c:v>7.9305607895731942</c:v>
                </c:pt>
                <c:pt idx="1">
                  <c:v>9.7347446692444137</c:v>
                </c:pt>
                <c:pt idx="2">
                  <c:v>12.709258303945157</c:v>
                </c:pt>
                <c:pt idx="3">
                  <c:v>15.124502531799273</c:v>
                </c:pt>
                <c:pt idx="4">
                  <c:v>16.23035499452255</c:v>
                </c:pt>
                <c:pt idx="5">
                  <c:v>15.528737868686832</c:v>
                </c:pt>
                <c:pt idx="6">
                  <c:v>13.006306888602097</c:v>
                </c:pt>
                <c:pt idx="7">
                  <c:v>10.097092821399825</c:v>
                </c:pt>
                <c:pt idx="8">
                  <c:v>8.8971144516056455</c:v>
                </c:pt>
                <c:pt idx="9">
                  <c:v>8.8891746137059862</c:v>
                </c:pt>
                <c:pt idx="10">
                  <c:v>8.9816886872180604</c:v>
                </c:pt>
                <c:pt idx="11">
                  <c:v>9.1260136114750718</c:v>
                </c:pt>
                <c:pt idx="12">
                  <c:v>9.1711600947169707</c:v>
                </c:pt>
                <c:pt idx="13">
                  <c:v>8.9783033161228651</c:v>
                </c:pt>
                <c:pt idx="14">
                  <c:v>8.5546230579569045</c:v>
                </c:pt>
                <c:pt idx="15">
                  <c:v>8.2714499952150344</c:v>
                </c:pt>
                <c:pt idx="16">
                  <c:v>8.2724448235873886</c:v>
                </c:pt>
                <c:pt idx="17">
                  <c:v>8.276798008911614</c:v>
                </c:pt>
                <c:pt idx="18">
                  <c:v>8.2670622241226326</c:v>
                </c:pt>
                <c:pt idx="19">
                  <c:v>8.1623134581726262</c:v>
                </c:pt>
                <c:pt idx="20">
                  <c:v>7.9650862490293122</c:v>
                </c:pt>
                <c:pt idx="21">
                  <c:v>7.8858358985297468</c:v>
                </c:pt>
                <c:pt idx="22">
                  <c:v>8.2161741911806079</c:v>
                </c:pt>
                <c:pt idx="23">
                  <c:v>8.8942979358063585</c:v>
                </c:pt>
                <c:pt idx="24">
                  <c:v>8.9900766920093496</c:v>
                </c:pt>
                <c:pt idx="25">
                  <c:v>8.281783052428473</c:v>
                </c:pt>
                <c:pt idx="26">
                  <c:v>7.7892213960837751</c:v>
                </c:pt>
                <c:pt idx="27">
                  <c:v>7.7791435576150798</c:v>
                </c:pt>
                <c:pt idx="28">
                  <c:v>7.7589744610096076</c:v>
                </c:pt>
                <c:pt idx="29">
                  <c:v>7.8460075306517938</c:v>
                </c:pt>
                <c:pt idx="30">
                  <c:v>8.0598846148721766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1-4861-835B-C0FB3B73C30D}"/>
            </c:ext>
          </c:extLst>
        </c:ser>
        <c:ser>
          <c:idx val="3"/>
          <c:order val="1"/>
          <c:tx>
            <c:strRef>
              <c:f>'SCENARIO COMPARISON'!$B$75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COMPARISON'!$C$75:$AH$75</c15:sqref>
                  </c15:fullRef>
                </c:ext>
              </c:extLst>
              <c:f>'SCENARIO COMPARISON'!$D$75:$AH$75</c:f>
              <c:numCache>
                <c:formatCode>"$"#,##0.00</c:formatCode>
                <c:ptCount val="31"/>
                <c:pt idx="0">
                  <c:v>8.2104492741350423</c:v>
                </c:pt>
                <c:pt idx="1">
                  <c:v>10.703608141994911</c:v>
                </c:pt>
                <c:pt idx="2">
                  <c:v>14.595013685551077</c:v>
                </c:pt>
                <c:pt idx="3">
                  <c:v>16.681056488445687</c:v>
                </c:pt>
                <c:pt idx="4">
                  <c:v>16.791296041843953</c:v>
                </c:pt>
                <c:pt idx="5">
                  <c:v>14.69132426022038</c:v>
                </c:pt>
                <c:pt idx="6">
                  <c:v>11.35176690598758</c:v>
                </c:pt>
                <c:pt idx="7">
                  <c:v>8.9356984057031656</c:v>
                </c:pt>
                <c:pt idx="8">
                  <c:v>8.4296677210381876</c:v>
                </c:pt>
                <c:pt idx="9">
                  <c:v>8.5425883801468157</c:v>
                </c:pt>
                <c:pt idx="10">
                  <c:v>8.7030719150856086</c:v>
                </c:pt>
                <c:pt idx="11">
                  <c:v>8.8304440167023515</c:v>
                </c:pt>
                <c:pt idx="12">
                  <c:v>8.8451796842101196</c:v>
                </c:pt>
                <c:pt idx="13">
                  <c:v>8.6104499117154525</c:v>
                </c:pt>
                <c:pt idx="14">
                  <c:v>8.0970033205601446</c:v>
                </c:pt>
                <c:pt idx="15">
                  <c:v>7.8131232359305773</c:v>
                </c:pt>
                <c:pt idx="16">
                  <c:v>7.5941464703830528</c:v>
                </c:pt>
                <c:pt idx="17">
                  <c:v>7.0529257232438338</c:v>
                </c:pt>
                <c:pt idx="18">
                  <c:v>6.815327783362541</c:v>
                </c:pt>
                <c:pt idx="19">
                  <c:v>6.9655019965567639</c:v>
                </c:pt>
                <c:pt idx="20">
                  <c:v>6.9785467367868037</c:v>
                </c:pt>
                <c:pt idx="21">
                  <c:v>6.8575298241454803</c:v>
                </c:pt>
                <c:pt idx="22">
                  <c:v>7.2201512599623436</c:v>
                </c:pt>
                <c:pt idx="23">
                  <c:v>7.8211603879882912</c:v>
                </c:pt>
                <c:pt idx="24">
                  <c:v>7.471062514086471</c:v>
                </c:pt>
                <c:pt idx="25">
                  <c:v>6.7144635661903038</c:v>
                </c:pt>
                <c:pt idx="26">
                  <c:v>6.6451347986141451</c:v>
                </c:pt>
                <c:pt idx="27">
                  <c:v>6.6636319626652707</c:v>
                </c:pt>
                <c:pt idx="28">
                  <c:v>6.496661881248289</c:v>
                </c:pt>
                <c:pt idx="29">
                  <c:v>6.8701053432549761</c:v>
                </c:pt>
                <c:pt idx="30">
                  <c:v>7.430202078103509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A-48BD-8CD1-BE79C409DF77}"/>
            </c:ext>
          </c:extLst>
        </c:ser>
        <c:ser>
          <c:idx val="1"/>
          <c:order val="2"/>
          <c:tx>
            <c:strRef>
              <c:f>'SCENARIO COMPARISON'!$B$73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COMPARISON'!$C$73:$AH$73</c15:sqref>
                  </c15:fullRef>
                </c:ext>
              </c:extLst>
              <c:f>'SCENARIO COMPARISON'!$D$73:$AH$73</c:f>
              <c:numCache>
                <c:formatCode>"$"#,##0.00</c:formatCode>
                <c:ptCount val="31"/>
                <c:pt idx="0">
                  <c:v>8.5634585583315133</c:v>
                </c:pt>
                <c:pt idx="1">
                  <c:v>10.767793629346887</c:v>
                </c:pt>
                <c:pt idx="2">
                  <c:v>14.649934545025928</c:v>
                </c:pt>
                <c:pt idx="3">
                  <c:v>17.254317229736163</c:v>
                </c:pt>
                <c:pt idx="4">
                  <c:v>19.086069760754157</c:v>
                </c:pt>
                <c:pt idx="5">
                  <c:v>17.059109384895713</c:v>
                </c:pt>
                <c:pt idx="6">
                  <c:v>12.8620863809528</c:v>
                </c:pt>
                <c:pt idx="7">
                  <c:v>10.781077089986596</c:v>
                </c:pt>
                <c:pt idx="8">
                  <c:v>10.624368355565551</c:v>
                </c:pt>
                <c:pt idx="9">
                  <c:v>10.945998333872867</c:v>
                </c:pt>
                <c:pt idx="10">
                  <c:v>11.202942481683845</c:v>
                </c:pt>
                <c:pt idx="11">
                  <c:v>11.289484851668178</c:v>
                </c:pt>
                <c:pt idx="12">
                  <c:v>11.280387301621827</c:v>
                </c:pt>
                <c:pt idx="13">
                  <c:v>11.313182838601094</c:v>
                </c:pt>
                <c:pt idx="14">
                  <c:v>11.344985991283401</c:v>
                </c:pt>
                <c:pt idx="15">
                  <c:v>11.354895956036589</c:v>
                </c:pt>
                <c:pt idx="16">
                  <c:v>11.353630439384908</c:v>
                </c:pt>
                <c:pt idx="17">
                  <c:v>11.339463800064248</c:v>
                </c:pt>
                <c:pt idx="18">
                  <c:v>11.337488892138573</c:v>
                </c:pt>
                <c:pt idx="19">
                  <c:v>11.202826691261224</c:v>
                </c:pt>
                <c:pt idx="20">
                  <c:v>11.000658194004014</c:v>
                </c:pt>
                <c:pt idx="21">
                  <c:v>11.008703959761528</c:v>
                </c:pt>
                <c:pt idx="22">
                  <c:v>11.247899108636254</c:v>
                </c:pt>
                <c:pt idx="23">
                  <c:v>11.484849662913291</c:v>
                </c:pt>
                <c:pt idx="24">
                  <c:v>11.211323053053947</c:v>
                </c:pt>
                <c:pt idx="25">
                  <c:v>10.661730112058617</c:v>
                </c:pt>
                <c:pt idx="26">
                  <c:v>10.468772911345127</c:v>
                </c:pt>
                <c:pt idx="27">
                  <c:v>10.407362835730867</c:v>
                </c:pt>
                <c:pt idx="28">
                  <c:v>10.27293319989996</c:v>
                </c:pt>
                <c:pt idx="29">
                  <c:v>10.320868355343098</c:v>
                </c:pt>
                <c:pt idx="30">
                  <c:v>10.377702999150541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A-48BD-8CD1-BE79C409DF77}"/>
            </c:ext>
          </c:extLst>
        </c:ser>
        <c:ser>
          <c:idx val="0"/>
          <c:order val="3"/>
          <c:tx>
            <c:strRef>
              <c:f>'SCENARIO COMPARISON'!$B$72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COMPARISON'!$C$72:$AH$72</c15:sqref>
                  </c15:fullRef>
                </c:ext>
              </c:extLst>
              <c:f>'SCENARIO COMPARISON'!$D$72:$AH$72</c:f>
              <c:numCache>
                <c:formatCode>"$"#,##0.00</c:formatCode>
                <c:ptCount val="31"/>
                <c:pt idx="0">
                  <c:v>8.1290507124572002</c:v>
                </c:pt>
                <c:pt idx="1">
                  <c:v>9.2261571762194308</c:v>
                </c:pt>
                <c:pt idx="2">
                  <c:v>9.2972034460680195</c:v>
                </c:pt>
                <c:pt idx="3">
                  <c:v>9.1707638629723345</c:v>
                </c:pt>
                <c:pt idx="4">
                  <c:v>9.04220000168824</c:v>
                </c:pt>
                <c:pt idx="5">
                  <c:v>9.0696240901969833</c:v>
                </c:pt>
                <c:pt idx="6">
                  <c:v>9.1698882378590714</c:v>
                </c:pt>
                <c:pt idx="7">
                  <c:v>9.29225853490912</c:v>
                </c:pt>
                <c:pt idx="8">
                  <c:v>9.3132958629513922</c:v>
                </c:pt>
                <c:pt idx="9">
                  <c:v>9.268663262307749</c:v>
                </c:pt>
                <c:pt idx="10">
                  <c:v>9.2183518972160474</c:v>
                </c:pt>
                <c:pt idx="11">
                  <c:v>9.1912139477286701</c:v>
                </c:pt>
                <c:pt idx="12">
                  <c:v>9.1789086407203637</c:v>
                </c:pt>
                <c:pt idx="13">
                  <c:v>9.194206884044851</c:v>
                </c:pt>
                <c:pt idx="14">
                  <c:v>9.209677180330214</c:v>
                </c:pt>
                <c:pt idx="15">
                  <c:v>9.2068559882727232</c:v>
                </c:pt>
                <c:pt idx="16">
                  <c:v>9.2076928190417302</c:v>
                </c:pt>
                <c:pt idx="17">
                  <c:v>9.2104534396686724</c:v>
                </c:pt>
                <c:pt idx="18">
                  <c:v>9.233404938427114</c:v>
                </c:pt>
                <c:pt idx="19">
                  <c:v>9.25691568177111</c:v>
                </c:pt>
                <c:pt idx="20">
                  <c:v>9.2813258062977884</c:v>
                </c:pt>
                <c:pt idx="21">
                  <c:v>9.3057359308244667</c:v>
                </c:pt>
                <c:pt idx="22">
                  <c:v>9.3301460553511451</c:v>
                </c:pt>
                <c:pt idx="23">
                  <c:v>9.3545561798778234</c:v>
                </c:pt>
                <c:pt idx="24">
                  <c:v>9.3789663044045017</c:v>
                </c:pt>
                <c:pt idx="25">
                  <c:v>9.4033764289311783</c:v>
                </c:pt>
                <c:pt idx="26">
                  <c:v>9.4277865534578567</c:v>
                </c:pt>
                <c:pt idx="27">
                  <c:v>9.452196677984535</c:v>
                </c:pt>
                <c:pt idx="28">
                  <c:v>9.4766068025112116</c:v>
                </c:pt>
                <c:pt idx="29">
                  <c:v>9.5010169270378899</c:v>
                </c:pt>
                <c:pt idx="30">
                  <c:v>9.5254270515645683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A-48BD-8CD1-BE79C409DF77}"/>
            </c:ext>
          </c:extLst>
        </c:ser>
        <c:ser>
          <c:idx val="2"/>
          <c:order val="4"/>
          <c:tx>
            <c:strRef>
              <c:f>'SCENARIO COMPARISON'!$B$74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COMPARISON'!$C$74:$AH$74</c15:sqref>
                  </c15:fullRef>
                </c:ext>
              </c:extLst>
              <c:f>'SCENARIO COMPARISON'!$D$74:$AH$74</c:f>
              <c:numCache>
                <c:formatCode>"$"#,##0.00</c:formatCode>
                <c:ptCount val="31"/>
                <c:pt idx="0">
                  <c:v>8.4086972729981628</c:v>
                </c:pt>
                <c:pt idx="1">
                  <c:v>10.167389446429311</c:v>
                </c:pt>
                <c:pt idx="2">
                  <c:v>10.950875948418503</c:v>
                </c:pt>
                <c:pt idx="3">
                  <c:v>10.161689809582899</c:v>
                </c:pt>
                <c:pt idx="4">
                  <c:v>9.3998138078334961</c:v>
                </c:pt>
                <c:pt idx="5">
                  <c:v>8.7674577808252572</c:v>
                </c:pt>
                <c:pt idx="6">
                  <c:v>8.5488861262100979</c:v>
                </c:pt>
                <c:pt idx="7">
                  <c:v>8.4229375075687596</c:v>
                </c:pt>
                <c:pt idx="8">
                  <c:v>8.8433187809605496</c:v>
                </c:pt>
                <c:pt idx="9">
                  <c:v>9.0409929740037178</c:v>
                </c:pt>
                <c:pt idx="10">
                  <c:v>9.203430436490871</c:v>
                </c:pt>
                <c:pt idx="11">
                  <c:v>9.3113528899452316</c:v>
                </c:pt>
                <c:pt idx="12">
                  <c:v>9.3339876324785287</c:v>
                </c:pt>
                <c:pt idx="13">
                  <c:v>9.3228836621519449</c:v>
                </c:pt>
                <c:pt idx="14">
                  <c:v>9.0357306935173263</c:v>
                </c:pt>
                <c:pt idx="15">
                  <c:v>8.7098649142110247</c:v>
                </c:pt>
                <c:pt idx="16">
                  <c:v>8.7917002531790196</c:v>
                </c:pt>
                <c:pt idx="17">
                  <c:v>8.9013995837341966</c:v>
                </c:pt>
                <c:pt idx="18">
                  <c:v>8.7682652487670119</c:v>
                </c:pt>
                <c:pt idx="19">
                  <c:v>8.6208019193767953</c:v>
                </c:pt>
                <c:pt idx="20">
                  <c:v>8.5231911391390192</c:v>
                </c:pt>
                <c:pt idx="21">
                  <c:v>8.5342808731502924</c:v>
                </c:pt>
                <c:pt idx="22">
                  <c:v>8.7183119847962054</c:v>
                </c:pt>
                <c:pt idx="23">
                  <c:v>8.8718827335364736</c:v>
                </c:pt>
                <c:pt idx="24">
                  <c:v>8.8428633821781464</c:v>
                </c:pt>
                <c:pt idx="25">
                  <c:v>8.7161216930188896</c:v>
                </c:pt>
                <c:pt idx="26">
                  <c:v>8.6902836625672943</c:v>
                </c:pt>
                <c:pt idx="27">
                  <c:v>8.8495182302603954</c:v>
                </c:pt>
                <c:pt idx="28">
                  <c:v>9.0324401838669992</c:v>
                </c:pt>
                <c:pt idx="29">
                  <c:v>9.1006863849965551</c:v>
                </c:pt>
                <c:pt idx="30">
                  <c:v>9.0817133049630492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A-48BD-8CD1-BE79C409DF77}"/>
            </c:ext>
          </c:extLst>
        </c:ser>
        <c:ser>
          <c:idx val="5"/>
          <c:order val="5"/>
          <c:tx>
            <c:strRef>
              <c:f>'SCENARIO COMPARISON'!$B$77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COMPARISON'!$C$77:$AH$77</c15:sqref>
                  </c15:fullRef>
                </c:ext>
              </c:extLst>
              <c:f>'SCENARIO COMPARISON'!$D$77:$AH$77</c:f>
              <c:numCache>
                <c:formatCode>"$"#,##0.00</c:formatCode>
                <c:ptCount val="31"/>
                <c:pt idx="0">
                  <c:v>7.8203988072179005</c:v>
                </c:pt>
                <c:pt idx="1">
                  <c:v>10.556504487047983</c:v>
                </c:pt>
                <c:pt idx="2">
                  <c:v>15.240450988316042</c:v>
                </c:pt>
                <c:pt idx="3">
                  <c:v>18.312417594660385</c:v>
                </c:pt>
                <c:pt idx="4">
                  <c:v>18.847899812988132</c:v>
                </c:pt>
                <c:pt idx="5">
                  <c:v>16.186705799417997</c:v>
                </c:pt>
                <c:pt idx="6">
                  <c:v>11.951353824058117</c:v>
                </c:pt>
                <c:pt idx="7">
                  <c:v>8.9812384716905225</c:v>
                </c:pt>
                <c:pt idx="8">
                  <c:v>7.8813695532524255</c:v>
                </c:pt>
                <c:pt idx="9">
                  <c:v>7.7454430193874604</c:v>
                </c:pt>
                <c:pt idx="10">
                  <c:v>7.8046469871800834</c:v>
                </c:pt>
                <c:pt idx="11">
                  <c:v>7.8745100247537776</c:v>
                </c:pt>
                <c:pt idx="12">
                  <c:v>7.8949403663900446</c:v>
                </c:pt>
                <c:pt idx="13">
                  <c:v>7.8988006221035958</c:v>
                </c:pt>
                <c:pt idx="14">
                  <c:v>7.9289236247385073</c:v>
                </c:pt>
                <c:pt idx="15">
                  <c:v>7.9276330681126144</c:v>
                </c:pt>
                <c:pt idx="16">
                  <c:v>7.9030809188799882</c:v>
                </c:pt>
                <c:pt idx="17">
                  <c:v>7.936045358669686</c:v>
                </c:pt>
                <c:pt idx="18">
                  <c:v>7.9806823710211461</c:v>
                </c:pt>
                <c:pt idx="19">
                  <c:v>7.835921062068663</c:v>
                </c:pt>
                <c:pt idx="20">
                  <c:v>7.6231318530246623</c:v>
                </c:pt>
                <c:pt idx="21">
                  <c:v>7.6678972796234905</c:v>
                </c:pt>
                <c:pt idx="22">
                  <c:v>7.8204492948195199</c:v>
                </c:pt>
                <c:pt idx="23">
                  <c:v>7.9279395435617701</c:v>
                </c:pt>
                <c:pt idx="24">
                  <c:v>7.998814867587674</c:v>
                </c:pt>
                <c:pt idx="25">
                  <c:v>8.0248595856764684</c:v>
                </c:pt>
                <c:pt idx="26">
                  <c:v>8.0667362250025825</c:v>
                </c:pt>
                <c:pt idx="27">
                  <c:v>8.0459090392396817</c:v>
                </c:pt>
                <c:pt idx="28">
                  <c:v>7.968031009670332</c:v>
                </c:pt>
                <c:pt idx="29">
                  <c:v>8.1549520305207537</c:v>
                </c:pt>
                <c:pt idx="30">
                  <c:v>8.428301454629775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1-4861-835B-C0FB3B73C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3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$A2021/GJ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chemeClr val="tx1"/>
                  </a:solidFill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Progressive Change Industrial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'2023 PROGRESSIVE CHANGE'!$B$35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CHANGE'!$E$35:$AK$35</c:f>
              <c:numCache>
                <c:formatCode>"$"#,##0.00</c:formatCode>
                <c:ptCount val="33"/>
                <c:pt idx="0">
                  <c:v>12.738086530401437</c:v>
                </c:pt>
                <c:pt idx="1">
                  <c:v>14.232410828787037</c:v>
                </c:pt>
                <c:pt idx="2">
                  <c:v>16.969811687865604</c:v>
                </c:pt>
                <c:pt idx="3">
                  <c:v>19.133682369975986</c:v>
                </c:pt>
                <c:pt idx="4">
                  <c:v>19.351529311203262</c:v>
                </c:pt>
                <c:pt idx="5">
                  <c:v>17.891320723590788</c:v>
                </c:pt>
                <c:pt idx="6">
                  <c:v>15.942519010584531</c:v>
                </c:pt>
                <c:pt idx="7">
                  <c:v>15.281952646785909</c:v>
                </c:pt>
                <c:pt idx="8">
                  <c:v>15.564437742392277</c:v>
                </c:pt>
                <c:pt idx="9">
                  <c:v>15.783254857295805</c:v>
                </c:pt>
                <c:pt idx="10">
                  <c:v>16.00166926484269</c:v>
                </c:pt>
                <c:pt idx="11">
                  <c:v>16.142027955735699</c:v>
                </c:pt>
                <c:pt idx="12">
                  <c:v>16.149293382480462</c:v>
                </c:pt>
                <c:pt idx="13">
                  <c:v>16.154674610098624</c:v>
                </c:pt>
                <c:pt idx="14">
                  <c:v>16.259872586863395</c:v>
                </c:pt>
                <c:pt idx="15">
                  <c:v>16.404378556699125</c:v>
                </c:pt>
                <c:pt idx="16">
                  <c:v>16.693062865567452</c:v>
                </c:pt>
                <c:pt idx="17">
                  <c:v>17.00960781565152</c:v>
                </c:pt>
                <c:pt idx="18">
                  <c:v>16.890125710901135</c:v>
                </c:pt>
                <c:pt idx="19">
                  <c:v>16.598153638578125</c:v>
                </c:pt>
                <c:pt idx="20">
                  <c:v>16.580030680091916</c:v>
                </c:pt>
                <c:pt idx="21">
                  <c:v>16.885047951432135</c:v>
                </c:pt>
                <c:pt idx="22">
                  <c:v>17.326001404114496</c:v>
                </c:pt>
                <c:pt idx="23">
                  <c:v>17.414119126867764</c:v>
                </c:pt>
                <c:pt idx="24">
                  <c:v>17.040755677428166</c:v>
                </c:pt>
                <c:pt idx="25">
                  <c:v>16.74480877302932</c:v>
                </c:pt>
                <c:pt idx="26">
                  <c:v>16.616928897780571</c:v>
                </c:pt>
                <c:pt idx="27">
                  <c:v>16.537741964057577</c:v>
                </c:pt>
                <c:pt idx="28">
                  <c:v>16.583675057054165</c:v>
                </c:pt>
                <c:pt idx="29">
                  <c:v>16.66147446550271</c:v>
                </c:pt>
                <c:pt idx="30">
                  <c:v>16.676658861516373</c:v>
                </c:pt>
                <c:pt idx="31">
                  <c:v>16.729726914269001</c:v>
                </c:pt>
                <c:pt idx="32">
                  <c:v>16.803794693684829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5-44E0-8C75-CB3FB49A5CB1}"/>
            </c:ext>
          </c:extLst>
        </c:ser>
        <c:ser>
          <c:idx val="1"/>
          <c:order val="1"/>
          <c:tx>
            <c:strRef>
              <c:f>'2023 PROGRESSIVE CHANGE'!$B$30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CHANGE'!$E$30:$AK$30</c:f>
              <c:numCache>
                <c:formatCode>"$"#,##0.00</c:formatCode>
                <c:ptCount val="33"/>
                <c:pt idx="0">
                  <c:v>10.784912504798694</c:v>
                </c:pt>
                <c:pt idx="1">
                  <c:v>12.361498956590271</c:v>
                </c:pt>
                <c:pt idx="2">
                  <c:v>15.078607972421683</c:v>
                </c:pt>
                <c:pt idx="3">
                  <c:v>17.136654871375605</c:v>
                </c:pt>
                <c:pt idx="4">
                  <c:v>17.295793388817088</c:v>
                </c:pt>
                <c:pt idx="5">
                  <c:v>15.840318157600638</c:v>
                </c:pt>
                <c:pt idx="6">
                  <c:v>13.869579460340429</c:v>
                </c:pt>
                <c:pt idx="7">
                  <c:v>13.162333316803753</c:v>
                </c:pt>
                <c:pt idx="8">
                  <c:v>13.479301113147713</c:v>
                </c:pt>
                <c:pt idx="9">
                  <c:v>13.736763906906592</c:v>
                </c:pt>
                <c:pt idx="10">
                  <c:v>13.927763336999611</c:v>
                </c:pt>
                <c:pt idx="11">
                  <c:v>14.077695174533952</c:v>
                </c:pt>
                <c:pt idx="12">
                  <c:v>14.136813683250143</c:v>
                </c:pt>
                <c:pt idx="13">
                  <c:v>14.150017139605239</c:v>
                </c:pt>
                <c:pt idx="14">
                  <c:v>14.218197281781093</c:v>
                </c:pt>
                <c:pt idx="15">
                  <c:v>14.329980608361486</c:v>
                </c:pt>
                <c:pt idx="16">
                  <c:v>14.514110315893006</c:v>
                </c:pt>
                <c:pt idx="17">
                  <c:v>14.741075552931095</c:v>
                </c:pt>
                <c:pt idx="18">
                  <c:v>14.659935193540823</c:v>
                </c:pt>
                <c:pt idx="19">
                  <c:v>14.367963121217812</c:v>
                </c:pt>
                <c:pt idx="20">
                  <c:v>14.349840162731605</c:v>
                </c:pt>
                <c:pt idx="21">
                  <c:v>14.654857434071824</c:v>
                </c:pt>
                <c:pt idx="22">
                  <c:v>15.095810886754183</c:v>
                </c:pt>
                <c:pt idx="23">
                  <c:v>15.183928609507452</c:v>
                </c:pt>
                <c:pt idx="24">
                  <c:v>14.810565160067855</c:v>
                </c:pt>
                <c:pt idx="25">
                  <c:v>14.514618255669008</c:v>
                </c:pt>
                <c:pt idx="26">
                  <c:v>14.38673838042026</c:v>
                </c:pt>
                <c:pt idx="27">
                  <c:v>14.307551446697266</c:v>
                </c:pt>
                <c:pt idx="28">
                  <c:v>14.353484539693852</c:v>
                </c:pt>
                <c:pt idx="29">
                  <c:v>14.431283948142397</c:v>
                </c:pt>
                <c:pt idx="30">
                  <c:v>14.44646834415606</c:v>
                </c:pt>
                <c:pt idx="31">
                  <c:v>14.499536396908688</c:v>
                </c:pt>
                <c:pt idx="32">
                  <c:v>14.573604176324515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5-44E0-8C75-CB3FB49A5CB1}"/>
            </c:ext>
          </c:extLst>
        </c:ser>
        <c:ser>
          <c:idx val="5"/>
          <c:order val="2"/>
          <c:tx>
            <c:strRef>
              <c:f>'2023 PROGRESSIVE CHANGE'!$B$34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CHANGE'!$E$34:$AK$34</c:f>
              <c:numCache>
                <c:formatCode>"$"#,##0.00</c:formatCode>
                <c:ptCount val="33"/>
                <c:pt idx="0">
                  <c:v>11.92291066402059</c:v>
                </c:pt>
                <c:pt idx="1">
                  <c:v>13.862415892703959</c:v>
                </c:pt>
                <c:pt idx="2">
                  <c:v>17.205990883369893</c:v>
                </c:pt>
                <c:pt idx="3">
                  <c:v>19.569305499195348</c:v>
                </c:pt>
                <c:pt idx="4">
                  <c:v>19.319336731149715</c:v>
                </c:pt>
                <c:pt idx="5">
                  <c:v>17.403498819105593</c:v>
                </c:pt>
                <c:pt idx="6">
                  <c:v>14.879565314805227</c:v>
                </c:pt>
                <c:pt idx="7">
                  <c:v>13.168565216190494</c:v>
                </c:pt>
                <c:pt idx="8">
                  <c:v>12.824609068054389</c:v>
                </c:pt>
                <c:pt idx="9">
                  <c:v>12.903796724534317</c:v>
                </c:pt>
                <c:pt idx="10">
                  <c:v>12.968064607797297</c:v>
                </c:pt>
                <c:pt idx="11">
                  <c:v>13.038978023788772</c:v>
                </c:pt>
                <c:pt idx="12">
                  <c:v>13.084831519797085</c:v>
                </c:pt>
                <c:pt idx="13">
                  <c:v>13.128867627833516</c:v>
                </c:pt>
                <c:pt idx="14">
                  <c:v>13.185166815632654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5-44E0-8C75-CB3FB49A5CB1}"/>
            </c:ext>
          </c:extLst>
        </c:ser>
        <c:ser>
          <c:idx val="2"/>
          <c:order val="3"/>
          <c:tx>
            <c:strRef>
              <c:f>'2023 PROGRESSIVE CHANGE'!$B$31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CHANGE'!$E$31:$AK$31</c:f>
              <c:numCache>
                <c:formatCode>"$"#,##0.00</c:formatCode>
                <c:ptCount val="33"/>
                <c:pt idx="0">
                  <c:v>11.92291066402059</c:v>
                </c:pt>
                <c:pt idx="1">
                  <c:v>13.862415892703959</c:v>
                </c:pt>
                <c:pt idx="2">
                  <c:v>17.205990883369893</c:v>
                </c:pt>
                <c:pt idx="3">
                  <c:v>19.569305499195348</c:v>
                </c:pt>
                <c:pt idx="4">
                  <c:v>19.319336731149715</c:v>
                </c:pt>
                <c:pt idx="5">
                  <c:v>17.403498819105593</c:v>
                </c:pt>
                <c:pt idx="6">
                  <c:v>14.879565314805227</c:v>
                </c:pt>
                <c:pt idx="7">
                  <c:v>13.168565216190494</c:v>
                </c:pt>
                <c:pt idx="8">
                  <c:v>12.824609068054389</c:v>
                </c:pt>
                <c:pt idx="9">
                  <c:v>12.903796724534317</c:v>
                </c:pt>
                <c:pt idx="10">
                  <c:v>12.968064607797297</c:v>
                </c:pt>
                <c:pt idx="11">
                  <c:v>13.038978023788772</c:v>
                </c:pt>
                <c:pt idx="12">
                  <c:v>13.084831519797085</c:v>
                </c:pt>
                <c:pt idx="13">
                  <c:v>13.128867627833516</c:v>
                </c:pt>
                <c:pt idx="14">
                  <c:v>13.185166815632654</c:v>
                </c:pt>
                <c:pt idx="15">
                  <c:v>13.253164648689049</c:v>
                </c:pt>
                <c:pt idx="16">
                  <c:v>13.351311483983451</c:v>
                </c:pt>
                <c:pt idx="17">
                  <c:v>13.456869947494827</c:v>
                </c:pt>
                <c:pt idx="18">
                  <c:v>13.357906680172183</c:v>
                </c:pt>
                <c:pt idx="19">
                  <c:v>13.068728957159614</c:v>
                </c:pt>
                <c:pt idx="20">
                  <c:v>12.981512053968194</c:v>
                </c:pt>
                <c:pt idx="21">
                  <c:v>13.240639306187543</c:v>
                </c:pt>
                <c:pt idx="22">
                  <c:v>13.641791328100222</c:v>
                </c:pt>
                <c:pt idx="23">
                  <c:v>13.585024191195005</c:v>
                </c:pt>
                <c:pt idx="24">
                  <c:v>13.011057265090329</c:v>
                </c:pt>
                <c:pt idx="25">
                  <c:v>12.618090797231856</c:v>
                </c:pt>
                <c:pt idx="26">
                  <c:v>12.462572452816099</c:v>
                </c:pt>
                <c:pt idx="27">
                  <c:v>12.357182730707997</c:v>
                </c:pt>
                <c:pt idx="28">
                  <c:v>12.433385164125818</c:v>
                </c:pt>
                <c:pt idx="29">
                  <c:v>12.543739585617701</c:v>
                </c:pt>
                <c:pt idx="30">
                  <c:v>12.57794487309217</c:v>
                </c:pt>
                <c:pt idx="31">
                  <c:v>12.648183579365462</c:v>
                </c:pt>
                <c:pt idx="32">
                  <c:v>12.693913459131977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A5-44E0-8C75-CB3FB49A5CB1}"/>
            </c:ext>
          </c:extLst>
        </c:ser>
        <c:ser>
          <c:idx val="3"/>
          <c:order val="4"/>
          <c:tx>
            <c:strRef>
              <c:f>'2023 PROGRESSIVE CHANGE'!$B$32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CHANGE'!$E$32:$AK$32</c:f>
              <c:numCache>
                <c:formatCode>"$"#,##0.00</c:formatCode>
                <c:ptCount val="33"/>
                <c:pt idx="0">
                  <c:v>11.856416723233989</c:v>
                </c:pt>
                <c:pt idx="1">
                  <c:v>13.019244600909165</c:v>
                </c:pt>
                <c:pt idx="2">
                  <c:v>15.788957347735984</c:v>
                </c:pt>
                <c:pt idx="3">
                  <c:v>17.611524861043804</c:v>
                </c:pt>
                <c:pt idx="4">
                  <c:v>16.655895049880826</c:v>
                </c:pt>
                <c:pt idx="5">
                  <c:v>14.485885576305497</c:v>
                </c:pt>
                <c:pt idx="6">
                  <c:v>12.394275198538498</c:v>
                </c:pt>
                <c:pt idx="7">
                  <c:v>11.541241981532075</c:v>
                </c:pt>
                <c:pt idx="8">
                  <c:v>11.703295944122418</c:v>
                </c:pt>
                <c:pt idx="9">
                  <c:v>11.812884605214581</c:v>
                </c:pt>
                <c:pt idx="10">
                  <c:v>11.901059607527237</c:v>
                </c:pt>
                <c:pt idx="11">
                  <c:v>12.021219771491916</c:v>
                </c:pt>
                <c:pt idx="12">
                  <c:v>12.06535954895473</c:v>
                </c:pt>
                <c:pt idx="13">
                  <c:v>12.076871204734321</c:v>
                </c:pt>
                <c:pt idx="14">
                  <c:v>12.24692529098121</c:v>
                </c:pt>
                <c:pt idx="15">
                  <c:v>12.540987541560732</c:v>
                </c:pt>
                <c:pt idx="16">
                  <c:v>12.79785157216465</c:v>
                </c:pt>
                <c:pt idx="17">
                  <c:v>12.986697025528791</c:v>
                </c:pt>
                <c:pt idx="18">
                  <c:v>12.883274073696169</c:v>
                </c:pt>
                <c:pt idx="19">
                  <c:v>12.55887108106651</c:v>
                </c:pt>
                <c:pt idx="20">
                  <c:v>12.498472530447167</c:v>
                </c:pt>
                <c:pt idx="21">
                  <c:v>12.802386082071033</c:v>
                </c:pt>
                <c:pt idx="22">
                  <c:v>13.267289824962113</c:v>
                </c:pt>
                <c:pt idx="23">
                  <c:v>13.224041866417924</c:v>
                </c:pt>
                <c:pt idx="24">
                  <c:v>12.639132781879182</c:v>
                </c:pt>
                <c:pt idx="25">
                  <c:v>12.348669484826837</c:v>
                </c:pt>
                <c:pt idx="26">
                  <c:v>12.318869176546812</c:v>
                </c:pt>
                <c:pt idx="27">
                  <c:v>12.238976278806199</c:v>
                </c:pt>
                <c:pt idx="28">
                  <c:v>12.250957736480082</c:v>
                </c:pt>
                <c:pt idx="29">
                  <c:v>12.32061578234347</c:v>
                </c:pt>
                <c:pt idx="30">
                  <c:v>12.369501970099062</c:v>
                </c:pt>
                <c:pt idx="31">
                  <c:v>12.425453259139447</c:v>
                </c:pt>
                <c:pt idx="32">
                  <c:v>12.44099621019507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A5-44E0-8C75-CB3FB49A5CB1}"/>
            </c:ext>
          </c:extLst>
        </c:ser>
        <c:ser>
          <c:idx val="4"/>
          <c:order val="5"/>
          <c:tx>
            <c:strRef>
              <c:f>'2023 PROGRESSIVE CHANGE'!$B$33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PROGRESSIVE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PROGRESSIVE CHANGE'!$E$33:$AK$33</c:f>
              <c:numCache>
                <c:formatCode>"$"#,##0.00</c:formatCode>
                <c:ptCount val="33"/>
                <c:pt idx="0">
                  <c:v>11.957997790940135</c:v>
                </c:pt>
                <c:pt idx="1">
                  <c:v>13.543422479477556</c:v>
                </c:pt>
                <c:pt idx="2">
                  <c:v>16.254153902716904</c:v>
                </c:pt>
                <c:pt idx="3">
                  <c:v>18.142781205372788</c:v>
                </c:pt>
                <c:pt idx="4">
                  <c:v>16.454637909942331</c:v>
                </c:pt>
                <c:pt idx="5">
                  <c:v>12.88248806156685</c:v>
                </c:pt>
                <c:pt idx="6">
                  <c:v>10.883904399410071</c:v>
                </c:pt>
                <c:pt idx="7">
                  <c:v>10.671974706857133</c:v>
                </c:pt>
                <c:pt idx="8">
                  <c:v>10.958482789391661</c:v>
                </c:pt>
                <c:pt idx="9">
                  <c:v>11.212644115820382</c:v>
                </c:pt>
                <c:pt idx="10">
                  <c:v>11.293798062674858</c:v>
                </c:pt>
                <c:pt idx="11">
                  <c:v>11.282646311390952</c:v>
                </c:pt>
                <c:pt idx="12">
                  <c:v>11.313696410839906</c:v>
                </c:pt>
                <c:pt idx="13">
                  <c:v>11.344098819848881</c:v>
                </c:pt>
                <c:pt idx="14">
                  <c:v>11.352867178395583</c:v>
                </c:pt>
                <c:pt idx="15">
                  <c:v>11.353630439384908</c:v>
                </c:pt>
                <c:pt idx="16">
                  <c:v>11.339463800064248</c:v>
                </c:pt>
                <c:pt idx="17">
                  <c:v>11.337488892138573</c:v>
                </c:pt>
                <c:pt idx="18">
                  <c:v>11.202826691261224</c:v>
                </c:pt>
                <c:pt idx="19">
                  <c:v>11.000658194004014</c:v>
                </c:pt>
                <c:pt idx="20">
                  <c:v>11.008703959761528</c:v>
                </c:pt>
                <c:pt idx="21">
                  <c:v>11.247899108636254</c:v>
                </c:pt>
                <c:pt idx="22">
                  <c:v>11.484849662913291</c:v>
                </c:pt>
                <c:pt idx="23">
                  <c:v>11.211323053053947</c:v>
                </c:pt>
                <c:pt idx="24">
                  <c:v>10.661730112058617</c:v>
                </c:pt>
                <c:pt idx="25">
                  <c:v>10.468772911345127</c:v>
                </c:pt>
                <c:pt idx="26">
                  <c:v>10.407362835730867</c:v>
                </c:pt>
                <c:pt idx="27">
                  <c:v>10.27293319989996</c:v>
                </c:pt>
                <c:pt idx="28">
                  <c:v>10.320868355343098</c:v>
                </c:pt>
                <c:pt idx="29">
                  <c:v>10.377702999150541</c:v>
                </c:pt>
                <c:pt idx="30">
                  <c:v>10.314706873670088</c:v>
                </c:pt>
                <c:pt idx="31">
                  <c:v>10.354403776516383</c:v>
                </c:pt>
                <c:pt idx="32">
                  <c:v>10.41355916020099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5-44E0-8C75-CB3FB49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chemeClr val="tx1"/>
                      </a:solidFill>
                    </a:ln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chemeClr val="tx1"/>
                    </a:solidFill>
                  </a:ln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chemeClr val="tx1"/>
                </a:solidFill>
              </a:ln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chemeClr val="tx1"/>
            </a:solidFill>
          </a:ln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Weighted 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HYDROGEN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HYDROGEN SCENARIO'!$C$29:$AH$29</c15:sqref>
                  </c15:fullRef>
                </c:ext>
              </c:extLst>
              <c:f>'2023 HYDROGEN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HYDROGEN SCENARIO'!$C$79:$AH$79</c15:sqref>
                  </c15:fullRef>
                </c:ext>
              </c:extLst>
              <c:f>'2023 HYDROGEN SCENARIO'!$D$79:$AH$79</c:f>
              <c:numCache>
                <c:formatCode>"$"#,##0.00</c:formatCode>
                <c:ptCount val="31"/>
                <c:pt idx="0">
                  <c:v>6.2924423851318361</c:v>
                </c:pt>
                <c:pt idx="1">
                  <c:v>9.1531517654620682</c:v>
                </c:pt>
                <c:pt idx="2">
                  <c:v>14.356100510992706</c:v>
                </c:pt>
                <c:pt idx="3">
                  <c:v>16.967588245008905</c:v>
                </c:pt>
                <c:pt idx="4">
                  <c:v>16.316602641613052</c:v>
                </c:pt>
                <c:pt idx="5">
                  <c:v>14.484302879202311</c:v>
                </c:pt>
                <c:pt idx="6">
                  <c:v>12.22873752972899</c:v>
                </c:pt>
                <c:pt idx="7">
                  <c:v>9.7343753654926033</c:v>
                </c:pt>
                <c:pt idx="8">
                  <c:v>9.6498454198861126</c:v>
                </c:pt>
                <c:pt idx="9">
                  <c:v>10.505312548449481</c:v>
                </c:pt>
                <c:pt idx="10">
                  <c:v>10.882770182441879</c:v>
                </c:pt>
                <c:pt idx="11">
                  <c:v>11.164367418742877</c:v>
                </c:pt>
                <c:pt idx="12">
                  <c:v>11.251352947289828</c:v>
                </c:pt>
                <c:pt idx="13">
                  <c:v>11.141626707129848</c:v>
                </c:pt>
                <c:pt idx="14">
                  <c:v>10.862679450543618</c:v>
                </c:pt>
                <c:pt idx="15">
                  <c:v>10.772755538705066</c:v>
                </c:pt>
                <c:pt idx="16">
                  <c:v>10.960043272125088</c:v>
                </c:pt>
                <c:pt idx="17">
                  <c:v>11.037042100950533</c:v>
                </c:pt>
                <c:pt idx="18">
                  <c:v>11.030503069150637</c:v>
                </c:pt>
                <c:pt idx="19">
                  <c:v>10.959923851803282</c:v>
                </c:pt>
                <c:pt idx="20">
                  <c:v>10.950097704841278</c:v>
                </c:pt>
                <c:pt idx="21">
                  <c:v>11.072851264369206</c:v>
                </c:pt>
                <c:pt idx="22">
                  <c:v>11.205434902518039</c:v>
                </c:pt>
                <c:pt idx="23">
                  <c:v>11.295182056372186</c:v>
                </c:pt>
                <c:pt idx="24">
                  <c:v>11.376702615842884</c:v>
                </c:pt>
                <c:pt idx="25">
                  <c:v>11.463548422114103</c:v>
                </c:pt>
                <c:pt idx="26">
                  <c:v>11.53697490048661</c:v>
                </c:pt>
                <c:pt idx="27">
                  <c:v>11.595453552647953</c:v>
                </c:pt>
                <c:pt idx="28">
                  <c:v>11.658047165736997</c:v>
                </c:pt>
                <c:pt idx="29">
                  <c:v>11.712984245311249</c:v>
                </c:pt>
                <c:pt idx="30">
                  <c:v>11.733512927745458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3-434E-B0AD-431B32D7072D}"/>
            </c:ext>
          </c:extLst>
        </c:ser>
        <c:ser>
          <c:idx val="2"/>
          <c:order val="1"/>
          <c:tx>
            <c:strRef>
              <c:f>'2023 HYDROGEN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HYDROGEN SCENARIO'!$C$29:$AH$29</c15:sqref>
                  </c15:fullRef>
                </c:ext>
              </c:extLst>
              <c:f>'2023 HYDROGEN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HYDROGEN SCENARIO'!$C$80:$AH$80</c15:sqref>
                  </c15:fullRef>
                </c:ext>
              </c:extLst>
              <c:f>'2023 HYDROGEN SCENARIO'!$D$80:$AH$80</c:f>
              <c:numCache>
                <c:formatCode>"$"#,##0.00</c:formatCode>
                <c:ptCount val="31"/>
                <c:pt idx="0">
                  <c:v>7.4996003501969479</c:v>
                </c:pt>
                <c:pt idx="1">
                  <c:v>10.400504508856013</c:v>
                </c:pt>
                <c:pt idx="2">
                  <c:v>15.762493148828939</c:v>
                </c:pt>
                <c:pt idx="3">
                  <c:v>18.719396425224442</c:v>
                </c:pt>
                <c:pt idx="4">
                  <c:v>18.046654969444589</c:v>
                </c:pt>
                <c:pt idx="5">
                  <c:v>15.765126817096398</c:v>
                </c:pt>
                <c:pt idx="6">
                  <c:v>13.210994731488304</c:v>
                </c:pt>
                <c:pt idx="7">
                  <c:v>10.692229881554795</c:v>
                </c:pt>
                <c:pt idx="8">
                  <c:v>9.978504026489377</c:v>
                </c:pt>
                <c:pt idx="9">
                  <c:v>10.209574010307545</c:v>
                </c:pt>
                <c:pt idx="10">
                  <c:v>10.390726458624837</c:v>
                </c:pt>
                <c:pt idx="11">
                  <c:v>10.541755739588098</c:v>
                </c:pt>
                <c:pt idx="12">
                  <c:v>10.605052259764648</c:v>
                </c:pt>
                <c:pt idx="13">
                  <c:v>10.37639690888674</c:v>
                </c:pt>
                <c:pt idx="14">
                  <c:v>9.8241445785051589</c:v>
                </c:pt>
                <c:pt idx="15">
                  <c:v>9.5818357443963986</c:v>
                </c:pt>
                <c:pt idx="16">
                  <c:v>9.6497014901987068</c:v>
                </c:pt>
                <c:pt idx="17">
                  <c:v>9.5199463305262455</c:v>
                </c:pt>
                <c:pt idx="18">
                  <c:v>9.4197785161277601</c:v>
                </c:pt>
                <c:pt idx="19">
                  <c:v>9.3680247920323332</c:v>
                </c:pt>
                <c:pt idx="20">
                  <c:v>9.3239778620035452</c:v>
                </c:pt>
                <c:pt idx="21">
                  <c:v>9.3429456305721352</c:v>
                </c:pt>
                <c:pt idx="22">
                  <c:v>9.349870776330377</c:v>
                </c:pt>
                <c:pt idx="23">
                  <c:v>9.3354565464153882</c:v>
                </c:pt>
                <c:pt idx="24">
                  <c:v>9.3919773831611444</c:v>
                </c:pt>
                <c:pt idx="25">
                  <c:v>9.4426909295782551</c:v>
                </c:pt>
                <c:pt idx="26">
                  <c:v>9.3801956445971708</c:v>
                </c:pt>
                <c:pt idx="27">
                  <c:v>9.3719541688700279</c:v>
                </c:pt>
                <c:pt idx="28">
                  <c:v>9.3726007535414784</c:v>
                </c:pt>
                <c:pt idx="29">
                  <c:v>9.2984729113426301</c:v>
                </c:pt>
                <c:pt idx="30">
                  <c:v>9.2951793021341995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3-434E-B0AD-431B32D7072D}"/>
            </c:ext>
          </c:extLst>
        </c:ser>
        <c:ser>
          <c:idx val="3"/>
          <c:order val="2"/>
          <c:tx>
            <c:strRef>
              <c:f>'2023 HYDROGEN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HYDROGEN SCENARIO'!$C$29:$AH$29</c15:sqref>
                  </c15:fullRef>
                </c:ext>
              </c:extLst>
              <c:f>'2023 HYDROGEN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HYDROGEN SCENARIO'!$C$81:$AH$81</c15:sqref>
                  </c15:fullRef>
                </c:ext>
              </c:extLst>
              <c:f>'2023 HYDROGEN SCENARIO'!$D$81:$AH$81</c:f>
              <c:numCache>
                <c:formatCode>"$"#,##0.00</c:formatCode>
                <c:ptCount val="31"/>
                <c:pt idx="0">
                  <c:v>7.8098911525463386</c:v>
                </c:pt>
                <c:pt idx="1">
                  <c:v>10.568052951365367</c:v>
                </c:pt>
                <c:pt idx="2">
                  <c:v>15.136595696207641</c:v>
                </c:pt>
                <c:pt idx="3">
                  <c:v>17.437165902762068</c:v>
                </c:pt>
                <c:pt idx="4">
                  <c:v>16.833094327889949</c:v>
                </c:pt>
                <c:pt idx="5">
                  <c:v>15.474182755457658</c:v>
                </c:pt>
                <c:pt idx="6">
                  <c:v>13.559670548130869</c:v>
                </c:pt>
                <c:pt idx="7">
                  <c:v>10.744173284251104</c:v>
                </c:pt>
                <c:pt idx="8">
                  <c:v>9.754276174405117</c:v>
                </c:pt>
                <c:pt idx="9">
                  <c:v>10.038446476762573</c:v>
                </c:pt>
                <c:pt idx="10">
                  <c:v>10.165180675153067</c:v>
                </c:pt>
                <c:pt idx="11">
                  <c:v>10.314788521280914</c:v>
                </c:pt>
                <c:pt idx="12">
                  <c:v>10.429799966010386</c:v>
                </c:pt>
                <c:pt idx="13">
                  <c:v>10.229161968411791</c:v>
                </c:pt>
                <c:pt idx="14">
                  <c:v>9.6624768789132656</c:v>
                </c:pt>
                <c:pt idx="15">
                  <c:v>9.3450527131034491</c:v>
                </c:pt>
                <c:pt idx="16">
                  <c:v>9.277083972186329</c:v>
                </c:pt>
                <c:pt idx="17">
                  <c:v>9.1050021845231726</c:v>
                </c:pt>
                <c:pt idx="18">
                  <c:v>8.9887392585026493</c:v>
                </c:pt>
                <c:pt idx="19">
                  <c:v>8.8309737762269531</c:v>
                </c:pt>
                <c:pt idx="20">
                  <c:v>8.7471840859743608</c:v>
                </c:pt>
                <c:pt idx="21">
                  <c:v>8.6287283302415787</c:v>
                </c:pt>
                <c:pt idx="22">
                  <c:v>8.4128191650798989</c:v>
                </c:pt>
                <c:pt idx="23">
                  <c:v>8.4760718800744392</c:v>
                </c:pt>
                <c:pt idx="24">
                  <c:v>8.4200891152691746</c:v>
                </c:pt>
                <c:pt idx="25">
                  <c:v>8.1809349589927187</c:v>
                </c:pt>
                <c:pt idx="26">
                  <c:v>8.3104305932816569</c:v>
                </c:pt>
                <c:pt idx="27">
                  <c:v>8.5604530837777872</c:v>
                </c:pt>
                <c:pt idx="28">
                  <c:v>8.6287856773516296</c:v>
                </c:pt>
                <c:pt idx="29">
                  <c:v>8.6056559055775814</c:v>
                </c:pt>
                <c:pt idx="30">
                  <c:v>8.6392889593445492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3-434E-B0AD-431B32D7072D}"/>
            </c:ext>
          </c:extLst>
        </c:ser>
        <c:ser>
          <c:idx val="4"/>
          <c:order val="3"/>
          <c:tx>
            <c:strRef>
              <c:f>'2023 HYDROGEN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HYDROGEN SCENARIO'!$C$29:$AH$29</c15:sqref>
                  </c15:fullRef>
                </c:ext>
              </c:extLst>
              <c:f>'2023 HYDROGEN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HYDROGEN SCENARIO'!$C$82:$AH$82</c15:sqref>
                  </c15:fullRef>
                </c:ext>
              </c:extLst>
              <c:f>'2023 HYDROGEN SCENARIO'!$D$82:$AH$82</c:f>
              <c:numCache>
                <c:formatCode>"$"#,##0.00</c:formatCode>
                <c:ptCount val="31"/>
                <c:pt idx="0">
                  <c:v>8.2104492741350423</c:v>
                </c:pt>
                <c:pt idx="1">
                  <c:v>10.703608141994911</c:v>
                </c:pt>
                <c:pt idx="2">
                  <c:v>14.595013685551077</c:v>
                </c:pt>
                <c:pt idx="3">
                  <c:v>16.681056488445687</c:v>
                </c:pt>
                <c:pt idx="4">
                  <c:v>16.791296041843953</c:v>
                </c:pt>
                <c:pt idx="5">
                  <c:v>14.69132426022038</c:v>
                </c:pt>
                <c:pt idx="6">
                  <c:v>11.35176690598758</c:v>
                </c:pt>
                <c:pt idx="7">
                  <c:v>8.9356984057031656</c:v>
                </c:pt>
                <c:pt idx="8">
                  <c:v>8.4296677210381876</c:v>
                </c:pt>
                <c:pt idx="9">
                  <c:v>8.5425883801468157</c:v>
                </c:pt>
                <c:pt idx="10">
                  <c:v>8.7030719150856086</c:v>
                </c:pt>
                <c:pt idx="11">
                  <c:v>8.8304440167023515</c:v>
                </c:pt>
                <c:pt idx="12">
                  <c:v>8.8451796842101196</c:v>
                </c:pt>
                <c:pt idx="13">
                  <c:v>8.6104499117154525</c:v>
                </c:pt>
                <c:pt idx="14">
                  <c:v>8.0970033205601446</c:v>
                </c:pt>
                <c:pt idx="15">
                  <c:v>7.8131232359305773</c:v>
                </c:pt>
                <c:pt idx="16">
                  <c:v>7.5941464703830528</c:v>
                </c:pt>
                <c:pt idx="17">
                  <c:v>7.0529257232438338</c:v>
                </c:pt>
                <c:pt idx="18">
                  <c:v>6.815327783362541</c:v>
                </c:pt>
                <c:pt idx="19">
                  <c:v>6.9655019965567639</c:v>
                </c:pt>
                <c:pt idx="20">
                  <c:v>6.9785467367868037</c:v>
                </c:pt>
                <c:pt idx="21">
                  <c:v>6.8575298241454803</c:v>
                </c:pt>
                <c:pt idx="22">
                  <c:v>7.2201512599623436</c:v>
                </c:pt>
                <c:pt idx="23">
                  <c:v>7.8211603879882912</c:v>
                </c:pt>
                <c:pt idx="24">
                  <c:v>7.471062514086471</c:v>
                </c:pt>
                <c:pt idx="25">
                  <c:v>6.7144635661903038</c:v>
                </c:pt>
                <c:pt idx="26">
                  <c:v>6.6451347986141451</c:v>
                </c:pt>
                <c:pt idx="27">
                  <c:v>6.6636319626652707</c:v>
                </c:pt>
                <c:pt idx="28">
                  <c:v>6.496661881248289</c:v>
                </c:pt>
                <c:pt idx="29">
                  <c:v>6.8701053432549761</c:v>
                </c:pt>
                <c:pt idx="30">
                  <c:v>7.430202078103509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23-434E-B0AD-431B32D7072D}"/>
            </c:ext>
          </c:extLst>
        </c:ser>
        <c:ser>
          <c:idx val="5"/>
          <c:order val="4"/>
          <c:tx>
            <c:strRef>
              <c:f>'2023 HYDROGEN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HYDROGEN SCENARIO'!$C$29:$AH$29</c15:sqref>
                  </c15:fullRef>
                </c:ext>
              </c:extLst>
              <c:f>'2023 HYDROGEN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HYDROGEN SCENARIO'!$C$83:$AH$83</c15:sqref>
                  </c15:fullRef>
                </c:ext>
              </c:extLst>
              <c:f>'2023 HYDROGEN SCENARIO'!$D$83:$AH$83</c:f>
              <c:numCache>
                <c:formatCode>"$"#,##0.00</c:formatCode>
                <c:ptCount val="31"/>
                <c:pt idx="0">
                  <c:v>7.4996003501969479</c:v>
                </c:pt>
                <c:pt idx="1">
                  <c:v>10.400504508856013</c:v>
                </c:pt>
                <c:pt idx="2">
                  <c:v>15.762493148828939</c:v>
                </c:pt>
                <c:pt idx="3">
                  <c:v>18.719396425224442</c:v>
                </c:pt>
                <c:pt idx="4">
                  <c:v>18.046654969444589</c:v>
                </c:pt>
                <c:pt idx="5">
                  <c:v>15.765126817096398</c:v>
                </c:pt>
                <c:pt idx="6">
                  <c:v>13.210994731488304</c:v>
                </c:pt>
                <c:pt idx="7">
                  <c:v>10.692229881554795</c:v>
                </c:pt>
                <c:pt idx="8">
                  <c:v>9.978504026489377</c:v>
                </c:pt>
                <c:pt idx="9">
                  <c:v>10.209574010307545</c:v>
                </c:pt>
                <c:pt idx="10">
                  <c:v>10.390726458624837</c:v>
                </c:pt>
                <c:pt idx="11">
                  <c:v>10.541755739588098</c:v>
                </c:pt>
                <c:pt idx="12">
                  <c:v>10.605052259764648</c:v>
                </c:pt>
                <c:pt idx="13">
                  <c:v>10.37639690888674</c:v>
                </c:pt>
                <c:pt idx="14">
                  <c:v>9.8241445785051589</c:v>
                </c:pt>
                <c:pt idx="15">
                  <c:v>9.5818357443963986</c:v>
                </c:pt>
                <c:pt idx="16">
                  <c:v>9.6497014901987068</c:v>
                </c:pt>
                <c:pt idx="17">
                  <c:v>9.5199463305262455</c:v>
                </c:pt>
                <c:pt idx="18">
                  <c:v>9.4197785161277601</c:v>
                </c:pt>
                <c:pt idx="19">
                  <c:v>9.3680247920323332</c:v>
                </c:pt>
                <c:pt idx="20">
                  <c:v>9.3239778620035452</c:v>
                </c:pt>
                <c:pt idx="21">
                  <c:v>9.3429456305721352</c:v>
                </c:pt>
                <c:pt idx="22">
                  <c:v>9.349870776330377</c:v>
                </c:pt>
                <c:pt idx="23">
                  <c:v>9.3354565464153882</c:v>
                </c:pt>
                <c:pt idx="24">
                  <c:v>9.3919773831611444</c:v>
                </c:pt>
                <c:pt idx="25">
                  <c:v>9.4426909295782551</c:v>
                </c:pt>
                <c:pt idx="26">
                  <c:v>9.3801956445971708</c:v>
                </c:pt>
                <c:pt idx="27">
                  <c:v>9.3719541688700279</c:v>
                </c:pt>
                <c:pt idx="28">
                  <c:v>9.3726007535414784</c:v>
                </c:pt>
                <c:pt idx="29">
                  <c:v>9.2984729113426301</c:v>
                </c:pt>
                <c:pt idx="30">
                  <c:v>9.2951793021341995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23-434E-B0AD-431B32D7072D}"/>
            </c:ext>
          </c:extLst>
        </c:ser>
        <c:ser>
          <c:idx val="6"/>
          <c:order val="5"/>
          <c:tx>
            <c:strRef>
              <c:f>'2023 HYDROGEN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'2023 HYDROGEN SCENARIO'!$C$29:$AH$29</c15:sqref>
                  </c15:fullRef>
                </c:ext>
              </c:extLst>
              <c:f>'2023 HYDROGEN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 HYDROGEN SCENARIO'!$C$84:$AH$84</c15:sqref>
                  </c15:fullRef>
                </c:ext>
              </c:extLst>
              <c:f>'2023 HYDROGEN SCENARIO'!$D$84:$AH$84</c:f>
              <c:numCache>
                <c:formatCode>"$"#,##0.00</c:formatCode>
                <c:ptCount val="31"/>
                <c:pt idx="0">
                  <c:v>8.1621827900575443</c:v>
                </c:pt>
                <c:pt idx="1">
                  <c:v>11.107789349461935</c:v>
                </c:pt>
                <c:pt idx="2">
                  <c:v>16.274917725953497</c:v>
                </c:pt>
                <c:pt idx="3">
                  <c:v>19.013171185356271</c:v>
                </c:pt>
                <c:pt idx="4">
                  <c:v>18.565346929724221</c:v>
                </c:pt>
                <c:pt idx="5">
                  <c:v>16.783523002089023</c:v>
                </c:pt>
                <c:pt idx="6">
                  <c:v>14.519170943000161</c:v>
                </c:pt>
                <c:pt idx="7">
                  <c:v>12.011341232260024</c:v>
                </c:pt>
                <c:pt idx="8">
                  <c:v>11.934813010701822</c:v>
                </c:pt>
                <c:pt idx="9">
                  <c:v>12.85691756547363</c:v>
                </c:pt>
                <c:pt idx="10">
                  <c:v>13.220212038384529</c:v>
                </c:pt>
                <c:pt idx="11">
                  <c:v>13.498538780381073</c:v>
                </c:pt>
                <c:pt idx="12">
                  <c:v>13.626882753452955</c:v>
                </c:pt>
                <c:pt idx="13">
                  <c:v>13.536930198311914</c:v>
                </c:pt>
                <c:pt idx="14">
                  <c:v>13.38089920732105</c:v>
                </c:pt>
                <c:pt idx="15">
                  <c:v>13.418846480726012</c:v>
                </c:pt>
                <c:pt idx="16">
                  <c:v>13.705867365449551</c:v>
                </c:pt>
                <c:pt idx="17">
                  <c:v>13.9253871559886</c:v>
                </c:pt>
                <c:pt idx="18">
                  <c:v>14.08280873375719</c:v>
                </c:pt>
                <c:pt idx="19">
                  <c:v>14.146305810793217</c:v>
                </c:pt>
                <c:pt idx="20">
                  <c:v>14.136479663831214</c:v>
                </c:pt>
                <c:pt idx="21">
                  <c:v>14.535781353461649</c:v>
                </c:pt>
                <c:pt idx="22">
                  <c:v>14.777282138612232</c:v>
                </c:pt>
                <c:pt idx="23">
                  <c:v>14.923970798678258</c:v>
                </c:pt>
                <c:pt idx="24">
                  <c:v>15.045612915745533</c:v>
                </c:pt>
                <c:pt idx="25">
                  <c:v>15.169953765725211</c:v>
                </c:pt>
                <c:pt idx="26">
                  <c:v>15.274295606697899</c:v>
                </c:pt>
                <c:pt idx="27">
                  <c:v>15.355431857646696</c:v>
                </c:pt>
                <c:pt idx="28">
                  <c:v>15.455655484891963</c:v>
                </c:pt>
                <c:pt idx="29">
                  <c:v>15.578319397972368</c:v>
                </c:pt>
                <c:pt idx="30">
                  <c:v>15.611408567717334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23-434E-B0AD-431B32D7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$A2021/GJ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'2023 HYDROGEN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SCENARIO'!$E$84:$AK$84</c:f>
              <c:numCache>
                <c:formatCode>"$"#,##0.00</c:formatCode>
                <c:ptCount val="33"/>
                <c:pt idx="0">
                  <c:v>11.107789349461935</c:v>
                </c:pt>
                <c:pt idx="1">
                  <c:v>16.274917725953497</c:v>
                </c:pt>
                <c:pt idx="2">
                  <c:v>19.013171185356271</c:v>
                </c:pt>
                <c:pt idx="3">
                  <c:v>18.565346929724221</c:v>
                </c:pt>
                <c:pt idx="4">
                  <c:v>16.783523002089023</c:v>
                </c:pt>
                <c:pt idx="5">
                  <c:v>14.519170943000161</c:v>
                </c:pt>
                <c:pt idx="6">
                  <c:v>12.011341232260024</c:v>
                </c:pt>
                <c:pt idx="7">
                  <c:v>11.934813010701822</c:v>
                </c:pt>
                <c:pt idx="8">
                  <c:v>12.85691756547363</c:v>
                </c:pt>
                <c:pt idx="9">
                  <c:v>13.220212038384529</c:v>
                </c:pt>
                <c:pt idx="10">
                  <c:v>13.498538780381073</c:v>
                </c:pt>
                <c:pt idx="11">
                  <c:v>13.626882753452955</c:v>
                </c:pt>
                <c:pt idx="12">
                  <c:v>13.536930198311914</c:v>
                </c:pt>
                <c:pt idx="13">
                  <c:v>13.38089920732105</c:v>
                </c:pt>
                <c:pt idx="14">
                  <c:v>13.418846480726012</c:v>
                </c:pt>
                <c:pt idx="15">
                  <c:v>13.705867365449551</c:v>
                </c:pt>
                <c:pt idx="16">
                  <c:v>13.9253871559886</c:v>
                </c:pt>
                <c:pt idx="17">
                  <c:v>14.08280873375719</c:v>
                </c:pt>
                <c:pt idx="18">
                  <c:v>14.146305810793217</c:v>
                </c:pt>
                <c:pt idx="19">
                  <c:v>14.136479663831214</c:v>
                </c:pt>
                <c:pt idx="20">
                  <c:v>14.535781353461649</c:v>
                </c:pt>
                <c:pt idx="21">
                  <c:v>14.777282138612232</c:v>
                </c:pt>
                <c:pt idx="22">
                  <c:v>14.923970798678258</c:v>
                </c:pt>
                <c:pt idx="23">
                  <c:v>15.045612915745533</c:v>
                </c:pt>
                <c:pt idx="24">
                  <c:v>15.169953765725211</c:v>
                </c:pt>
                <c:pt idx="25">
                  <c:v>15.274295606697899</c:v>
                </c:pt>
                <c:pt idx="26">
                  <c:v>15.355431857646696</c:v>
                </c:pt>
                <c:pt idx="27">
                  <c:v>15.455655484891963</c:v>
                </c:pt>
                <c:pt idx="28">
                  <c:v>15.578319397972368</c:v>
                </c:pt>
                <c:pt idx="29">
                  <c:v>15.611408567717334</c:v>
                </c:pt>
                <c:pt idx="30">
                  <c:v>15.626445840057531</c:v>
                </c:pt>
                <c:pt idx="31">
                  <c:v>15.725943570584054</c:v>
                </c:pt>
                <c:pt idx="32">
                  <c:v>15.865331220759234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A7-455F-9704-01B2137F3B07}"/>
            </c:ext>
          </c:extLst>
        </c:ser>
        <c:ser>
          <c:idx val="1"/>
          <c:order val="1"/>
          <c:tx>
            <c:strRef>
              <c:f>'2023 HYDROGEN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SCENARIO'!$E$79:$AK$79</c:f>
              <c:numCache>
                <c:formatCode>"$"#,##0.00</c:formatCode>
                <c:ptCount val="33"/>
                <c:pt idx="0">
                  <c:v>9.1531517654620682</c:v>
                </c:pt>
                <c:pt idx="1">
                  <c:v>14.356100510992706</c:v>
                </c:pt>
                <c:pt idx="2">
                  <c:v>16.967588245008905</c:v>
                </c:pt>
                <c:pt idx="3">
                  <c:v>16.316602641613052</c:v>
                </c:pt>
                <c:pt idx="4">
                  <c:v>14.484302879202311</c:v>
                </c:pt>
                <c:pt idx="5">
                  <c:v>12.22873752972899</c:v>
                </c:pt>
                <c:pt idx="6">
                  <c:v>9.7343753654926033</c:v>
                </c:pt>
                <c:pt idx="7">
                  <c:v>9.6498454198861126</c:v>
                </c:pt>
                <c:pt idx="8">
                  <c:v>10.505312548449481</c:v>
                </c:pt>
                <c:pt idx="9">
                  <c:v>10.882770182441879</c:v>
                </c:pt>
                <c:pt idx="10">
                  <c:v>11.164367418742877</c:v>
                </c:pt>
                <c:pt idx="11">
                  <c:v>11.251352947289828</c:v>
                </c:pt>
                <c:pt idx="12">
                  <c:v>11.141626707129848</c:v>
                </c:pt>
                <c:pt idx="13">
                  <c:v>10.862679450543618</c:v>
                </c:pt>
                <c:pt idx="14">
                  <c:v>10.772755538705066</c:v>
                </c:pt>
                <c:pt idx="15">
                  <c:v>10.960043272125088</c:v>
                </c:pt>
                <c:pt idx="16">
                  <c:v>11.037042100950533</c:v>
                </c:pt>
                <c:pt idx="17">
                  <c:v>11.030503069150637</c:v>
                </c:pt>
                <c:pt idx="18">
                  <c:v>10.959923851803282</c:v>
                </c:pt>
                <c:pt idx="19">
                  <c:v>10.950097704841278</c:v>
                </c:pt>
                <c:pt idx="20">
                  <c:v>11.072851264369206</c:v>
                </c:pt>
                <c:pt idx="21">
                  <c:v>11.205434902518039</c:v>
                </c:pt>
                <c:pt idx="22">
                  <c:v>11.295182056372186</c:v>
                </c:pt>
                <c:pt idx="23">
                  <c:v>11.376702615842884</c:v>
                </c:pt>
                <c:pt idx="24">
                  <c:v>11.463548422114103</c:v>
                </c:pt>
                <c:pt idx="25">
                  <c:v>11.53697490048661</c:v>
                </c:pt>
                <c:pt idx="26">
                  <c:v>11.595453552647953</c:v>
                </c:pt>
                <c:pt idx="27">
                  <c:v>11.658047165736997</c:v>
                </c:pt>
                <c:pt idx="28">
                  <c:v>11.712984245311249</c:v>
                </c:pt>
                <c:pt idx="29">
                  <c:v>11.733512927745458</c:v>
                </c:pt>
                <c:pt idx="30">
                  <c:v>11.735907815516304</c:v>
                </c:pt>
                <c:pt idx="31">
                  <c:v>11.822680460611732</c:v>
                </c:pt>
                <c:pt idx="32">
                  <c:v>11.949259510342673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7-455F-9704-01B2137F3B07}"/>
            </c:ext>
          </c:extLst>
        </c:ser>
        <c:ser>
          <c:idx val="3"/>
          <c:order val="2"/>
          <c:tx>
            <c:strRef>
              <c:f>'2023 HYDROGEN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SCENARIO'!$E$81:$AK$81</c:f>
              <c:numCache>
                <c:formatCode>"$"#,##0.00</c:formatCode>
                <c:ptCount val="33"/>
                <c:pt idx="0">
                  <c:v>10.568052951365367</c:v>
                </c:pt>
                <c:pt idx="1">
                  <c:v>15.136595696207641</c:v>
                </c:pt>
                <c:pt idx="2">
                  <c:v>17.437165902762068</c:v>
                </c:pt>
                <c:pt idx="3">
                  <c:v>16.833094327889949</c:v>
                </c:pt>
                <c:pt idx="4">
                  <c:v>15.474182755457658</c:v>
                </c:pt>
                <c:pt idx="5">
                  <c:v>13.559670548130869</c:v>
                </c:pt>
                <c:pt idx="6">
                  <c:v>10.744173284251104</c:v>
                </c:pt>
                <c:pt idx="7">
                  <c:v>9.754276174405117</c:v>
                </c:pt>
                <c:pt idx="8">
                  <c:v>10.038446476762573</c:v>
                </c:pt>
                <c:pt idx="9">
                  <c:v>10.165180675153067</c:v>
                </c:pt>
                <c:pt idx="10">
                  <c:v>10.314788521280914</c:v>
                </c:pt>
                <c:pt idx="11">
                  <c:v>10.429799966010386</c:v>
                </c:pt>
                <c:pt idx="12">
                  <c:v>10.229161968411791</c:v>
                </c:pt>
                <c:pt idx="13">
                  <c:v>9.6624768789132656</c:v>
                </c:pt>
                <c:pt idx="14">
                  <c:v>9.3450527131034491</c:v>
                </c:pt>
                <c:pt idx="15">
                  <c:v>9.277083972186329</c:v>
                </c:pt>
                <c:pt idx="16">
                  <c:v>9.1050021845231726</c:v>
                </c:pt>
                <c:pt idx="17">
                  <c:v>8.9887392585026493</c:v>
                </c:pt>
                <c:pt idx="18">
                  <c:v>8.8309737762269531</c:v>
                </c:pt>
                <c:pt idx="19">
                  <c:v>8.7471840859743608</c:v>
                </c:pt>
                <c:pt idx="20">
                  <c:v>8.6287283302415787</c:v>
                </c:pt>
                <c:pt idx="21">
                  <c:v>8.4128191650798989</c:v>
                </c:pt>
                <c:pt idx="22">
                  <c:v>8.4760718800744392</c:v>
                </c:pt>
                <c:pt idx="23">
                  <c:v>8.4200891152691746</c:v>
                </c:pt>
                <c:pt idx="24">
                  <c:v>8.1809349589927187</c:v>
                </c:pt>
                <c:pt idx="25">
                  <c:v>8.3104305932816569</c:v>
                </c:pt>
                <c:pt idx="26">
                  <c:v>8.5604530837777872</c:v>
                </c:pt>
                <c:pt idx="27">
                  <c:v>8.6287856773516296</c:v>
                </c:pt>
                <c:pt idx="28">
                  <c:v>8.6056559055775814</c:v>
                </c:pt>
                <c:pt idx="29">
                  <c:v>8.6392889593445492</c:v>
                </c:pt>
                <c:pt idx="30">
                  <c:v>8.6881409422320317</c:v>
                </c:pt>
                <c:pt idx="31">
                  <c:v>8.6162666421006602</c:v>
                </c:pt>
                <c:pt idx="32">
                  <c:v>8.5277705554077148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A7-455F-9704-01B2137F3B07}"/>
            </c:ext>
          </c:extLst>
        </c:ser>
        <c:ser>
          <c:idx val="4"/>
          <c:order val="3"/>
          <c:tx>
            <c:strRef>
              <c:f>'2023 HYDROGEN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SCENARIO'!$E$82:$AK$82</c:f>
              <c:numCache>
                <c:formatCode>"$"#,##0.00</c:formatCode>
                <c:ptCount val="33"/>
                <c:pt idx="0">
                  <c:v>10.703608141994911</c:v>
                </c:pt>
                <c:pt idx="1">
                  <c:v>14.595013685551077</c:v>
                </c:pt>
                <c:pt idx="2">
                  <c:v>16.681056488445687</c:v>
                </c:pt>
                <c:pt idx="3">
                  <c:v>16.791296041843953</c:v>
                </c:pt>
                <c:pt idx="4">
                  <c:v>14.69132426022038</c:v>
                </c:pt>
                <c:pt idx="5">
                  <c:v>11.35176690598758</c:v>
                </c:pt>
                <c:pt idx="6">
                  <c:v>8.9356984057031656</c:v>
                </c:pt>
                <c:pt idx="7">
                  <c:v>8.4296677210381876</c:v>
                </c:pt>
                <c:pt idx="8">
                  <c:v>8.5425883801468157</c:v>
                </c:pt>
                <c:pt idx="9">
                  <c:v>8.7030719150856086</c:v>
                </c:pt>
                <c:pt idx="10">
                  <c:v>8.8304440167023515</c:v>
                </c:pt>
                <c:pt idx="11">
                  <c:v>8.8451796842101196</c:v>
                </c:pt>
                <c:pt idx="12">
                  <c:v>8.6104499117154525</c:v>
                </c:pt>
                <c:pt idx="13">
                  <c:v>8.0970033205601446</c:v>
                </c:pt>
                <c:pt idx="14">
                  <c:v>7.8131232359305773</c:v>
                </c:pt>
                <c:pt idx="15">
                  <c:v>7.5941464703830528</c:v>
                </c:pt>
                <c:pt idx="16">
                  <c:v>7.0529257232438338</c:v>
                </c:pt>
                <c:pt idx="17">
                  <c:v>6.815327783362541</c:v>
                </c:pt>
                <c:pt idx="18">
                  <c:v>6.9655019965567639</c:v>
                </c:pt>
                <c:pt idx="19">
                  <c:v>6.9785467367868037</c:v>
                </c:pt>
                <c:pt idx="20">
                  <c:v>6.8575298241454803</c:v>
                </c:pt>
                <c:pt idx="21">
                  <c:v>7.2201512599623436</c:v>
                </c:pt>
                <c:pt idx="22">
                  <c:v>7.8211603879882912</c:v>
                </c:pt>
                <c:pt idx="23">
                  <c:v>7.471062514086471</c:v>
                </c:pt>
                <c:pt idx="24">
                  <c:v>6.7144635661903038</c:v>
                </c:pt>
                <c:pt idx="25">
                  <c:v>6.6451347986141451</c:v>
                </c:pt>
                <c:pt idx="26">
                  <c:v>6.6636319626652707</c:v>
                </c:pt>
                <c:pt idx="27">
                  <c:v>6.496661881248289</c:v>
                </c:pt>
                <c:pt idx="28">
                  <c:v>6.8701053432549761</c:v>
                </c:pt>
                <c:pt idx="29">
                  <c:v>7.430202078103509</c:v>
                </c:pt>
                <c:pt idx="30">
                  <c:v>7.4765260455606573</c:v>
                </c:pt>
                <c:pt idx="31">
                  <c:v>7.3057121282846511</c:v>
                </c:pt>
                <c:pt idx="32">
                  <c:v>7.2031938117751357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A7-455F-9704-01B2137F3B07}"/>
            </c:ext>
          </c:extLst>
        </c:ser>
        <c:ser>
          <c:idx val="5"/>
          <c:order val="4"/>
          <c:tx>
            <c:strRef>
              <c:f>'2023 HYDROGEN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SCENARIO'!$E$83:$AK$83</c:f>
              <c:numCache>
                <c:formatCode>"$"#,##0.00</c:formatCode>
                <c:ptCount val="33"/>
                <c:pt idx="0">
                  <c:v>10.400504508856013</c:v>
                </c:pt>
                <c:pt idx="1">
                  <c:v>15.762493148828939</c:v>
                </c:pt>
                <c:pt idx="2">
                  <c:v>18.719396425224442</c:v>
                </c:pt>
                <c:pt idx="3">
                  <c:v>18.046654969444589</c:v>
                </c:pt>
                <c:pt idx="4">
                  <c:v>15.765126817096398</c:v>
                </c:pt>
                <c:pt idx="5">
                  <c:v>13.210994731488304</c:v>
                </c:pt>
                <c:pt idx="6">
                  <c:v>10.692229881554795</c:v>
                </c:pt>
                <c:pt idx="7">
                  <c:v>9.978504026489377</c:v>
                </c:pt>
                <c:pt idx="8">
                  <c:v>10.209574010307545</c:v>
                </c:pt>
                <c:pt idx="9">
                  <c:v>10.390726458624837</c:v>
                </c:pt>
                <c:pt idx="10">
                  <c:v>10.541755739588098</c:v>
                </c:pt>
                <c:pt idx="11">
                  <c:v>10.605052259764648</c:v>
                </c:pt>
                <c:pt idx="12">
                  <c:v>10.37639690888674</c:v>
                </c:pt>
                <c:pt idx="13">
                  <c:v>9.8241445785051589</c:v>
                </c:pt>
                <c:pt idx="14">
                  <c:v>9.5818357443963986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A7-455F-9704-01B2137F3B07}"/>
            </c:ext>
          </c:extLst>
        </c:ser>
        <c:ser>
          <c:idx val="2"/>
          <c:order val="5"/>
          <c:tx>
            <c:strRef>
              <c:f>'2023 HYDROGEN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SCENARIO'!$E$80:$AK$80</c:f>
              <c:numCache>
                <c:formatCode>"$"#,##0.00</c:formatCode>
                <c:ptCount val="33"/>
                <c:pt idx="0">
                  <c:v>10.400504508856013</c:v>
                </c:pt>
                <c:pt idx="1">
                  <c:v>15.762493148828939</c:v>
                </c:pt>
                <c:pt idx="2">
                  <c:v>18.719396425224442</c:v>
                </c:pt>
                <c:pt idx="3">
                  <c:v>18.046654969444589</c:v>
                </c:pt>
                <c:pt idx="4">
                  <c:v>15.765126817096398</c:v>
                </c:pt>
                <c:pt idx="5">
                  <c:v>13.210994731488304</c:v>
                </c:pt>
                <c:pt idx="6">
                  <c:v>10.692229881554795</c:v>
                </c:pt>
                <c:pt idx="7">
                  <c:v>9.978504026489377</c:v>
                </c:pt>
                <c:pt idx="8">
                  <c:v>10.209574010307545</c:v>
                </c:pt>
                <c:pt idx="9">
                  <c:v>10.390726458624837</c:v>
                </c:pt>
                <c:pt idx="10">
                  <c:v>10.541755739588098</c:v>
                </c:pt>
                <c:pt idx="11">
                  <c:v>10.605052259764648</c:v>
                </c:pt>
                <c:pt idx="12">
                  <c:v>10.37639690888674</c:v>
                </c:pt>
                <c:pt idx="13">
                  <c:v>9.8241445785051589</c:v>
                </c:pt>
                <c:pt idx="14">
                  <c:v>9.5818357443963986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7-455F-9704-01B2137F3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Wellhead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HYDROGEN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SCENARIO'!$C$7:$AH$7</c:f>
              <c:numCache>
                <c:formatCode>"$"#,##0.00</c:formatCode>
                <c:ptCount val="32"/>
                <c:pt idx="0">
                  <c:v>0</c:v>
                </c:pt>
                <c:pt idx="1">
                  <c:v>9.5405714539811584</c:v>
                </c:pt>
                <c:pt idx="2">
                  <c:v>10.142680070813258</c:v>
                </c:pt>
                <c:pt idx="3">
                  <c:v>11.734407394040538</c:v>
                </c:pt>
                <c:pt idx="4">
                  <c:v>14.137585409924712</c:v>
                </c:pt>
                <c:pt idx="5">
                  <c:v>15.571769718545104</c:v>
                </c:pt>
                <c:pt idx="6">
                  <c:v>14.790184861975723</c:v>
                </c:pt>
                <c:pt idx="7">
                  <c:v>12.394255153169306</c:v>
                </c:pt>
                <c:pt idx="8">
                  <c:v>9.8033911467164003</c:v>
                </c:pt>
                <c:pt idx="9">
                  <c:v>8.7808594897609069</c:v>
                </c:pt>
                <c:pt idx="10">
                  <c:v>9.0894740051167151</c:v>
                </c:pt>
                <c:pt idx="11">
                  <c:v>9.5349723639315371</c:v>
                </c:pt>
                <c:pt idx="12">
                  <c:v>9.8525897450207438</c:v>
                </c:pt>
                <c:pt idx="13">
                  <c:v>10.003598137019804</c:v>
                </c:pt>
                <c:pt idx="14">
                  <c:v>9.9137208409241566</c:v>
                </c:pt>
                <c:pt idx="15">
                  <c:v>9.4873888892897984</c:v>
                </c:pt>
                <c:pt idx="16">
                  <c:v>9.0558666215755892</c:v>
                </c:pt>
                <c:pt idx="17">
                  <c:v>8.9071658397781377</c:v>
                </c:pt>
                <c:pt idx="18">
                  <c:v>8.8763078358616667</c:v>
                </c:pt>
                <c:pt idx="19">
                  <c:v>8.7831082162537193</c:v>
                </c:pt>
                <c:pt idx="20">
                  <c:v>8.6516607267997063</c:v>
                </c:pt>
                <c:pt idx="21">
                  <c:v>8.7199980629437057</c:v>
                </c:pt>
                <c:pt idx="22">
                  <c:v>8.9466739303055167</c:v>
                </c:pt>
                <c:pt idx="23">
                  <c:v>9.1180529943724391</c:v>
                </c:pt>
                <c:pt idx="24">
                  <c:v>9.2450900008841774</c:v>
                </c:pt>
                <c:pt idx="25">
                  <c:v>9.3909399704701322</c:v>
                </c:pt>
                <c:pt idx="26">
                  <c:v>9.4349596893329934</c:v>
                </c:pt>
                <c:pt idx="27">
                  <c:v>9.3443896394128068</c:v>
                </c:pt>
                <c:pt idx="28">
                  <c:v>9.3782456710483473</c:v>
                </c:pt>
                <c:pt idx="29">
                  <c:v>9.4642884766911592</c:v>
                </c:pt>
                <c:pt idx="30">
                  <c:v>9.5704814354036714</c:v>
                </c:pt>
                <c:pt idx="31">
                  <c:v>9.7618253777732953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4-4E98-8440-53871D9F66AD}"/>
            </c:ext>
          </c:extLst>
        </c:ser>
        <c:ser>
          <c:idx val="2"/>
          <c:order val="1"/>
          <c:tx>
            <c:strRef>
              <c:f>'2023 HYDROGEN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SCENARIO'!$C$8:$AH$8</c:f>
              <c:numCache>
                <c:formatCode>"$"#,##0.00</c:formatCode>
                <c:ptCount val="32"/>
                <c:pt idx="0">
                  <c:v>0</c:v>
                </c:pt>
                <c:pt idx="1">
                  <c:v>9.2064521214348787</c:v>
                </c:pt>
                <c:pt idx="2">
                  <c:v>9.8592384833401656</c:v>
                </c:pt>
                <c:pt idx="3">
                  <c:v>11.562669737649873</c:v>
                </c:pt>
                <c:pt idx="4">
                  <c:v>14.18264646143372</c:v>
                </c:pt>
                <c:pt idx="5">
                  <c:v>15.626680953381152</c:v>
                </c:pt>
                <c:pt idx="6">
                  <c:v>14.326582515557908</c:v>
                </c:pt>
                <c:pt idx="7">
                  <c:v>11.613215472318306</c:v>
                </c:pt>
                <c:pt idx="8">
                  <c:v>9.0979974665233243</c:v>
                </c:pt>
                <c:pt idx="9">
                  <c:v>7.6858252309867989</c:v>
                </c:pt>
                <c:pt idx="10">
                  <c:v>7.4442432826534226</c:v>
                </c:pt>
                <c:pt idx="11">
                  <c:v>7.5922347447035179</c:v>
                </c:pt>
                <c:pt idx="12">
                  <c:v>7.7367025047808982</c:v>
                </c:pt>
                <c:pt idx="13">
                  <c:v>7.8381512390784138</c:v>
                </c:pt>
                <c:pt idx="14">
                  <c:v>7.6111834722868235</c:v>
                </c:pt>
                <c:pt idx="15">
                  <c:v>7.0321898134118159</c:v>
                </c:pt>
                <c:pt idx="16">
                  <c:v>6.69847515742324</c:v>
                </c:pt>
                <c:pt idx="17">
                  <c:v>6.6480050130810451</c:v>
                </c:pt>
                <c:pt idx="18">
                  <c:v>6.5399494067615382</c:v>
                </c:pt>
                <c:pt idx="19">
                  <c:v>6.4842769958964572</c:v>
                </c:pt>
                <c:pt idx="20">
                  <c:v>6.491059708467172</c:v>
                </c:pt>
                <c:pt idx="21">
                  <c:v>6.4938554764708316</c:v>
                </c:pt>
                <c:pt idx="22">
                  <c:v>6.5142553805271382</c:v>
                </c:pt>
                <c:pt idx="23">
                  <c:v>6.5205470983980938</c:v>
                </c:pt>
                <c:pt idx="24">
                  <c:v>6.5147674715328705</c:v>
                </c:pt>
                <c:pt idx="25">
                  <c:v>6.5683525447683184</c:v>
                </c:pt>
                <c:pt idx="26">
                  <c:v>6.6076138212374609</c:v>
                </c:pt>
                <c:pt idx="27">
                  <c:v>6.535056412799177</c:v>
                </c:pt>
                <c:pt idx="28">
                  <c:v>6.5234583714637653</c:v>
                </c:pt>
                <c:pt idx="29">
                  <c:v>6.525274164050038</c:v>
                </c:pt>
                <c:pt idx="30">
                  <c:v>6.4499066071518643</c:v>
                </c:pt>
                <c:pt idx="31">
                  <c:v>6.4439848969421742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4-4E98-8440-53871D9F66AD}"/>
            </c:ext>
          </c:extLst>
        </c:ser>
        <c:ser>
          <c:idx val="3"/>
          <c:order val="2"/>
          <c:tx>
            <c:strRef>
              <c:f>'2023 HYDROGEN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SCENARIO'!$C$9:$AH$9</c:f>
              <c:numCache>
                <c:formatCode>"$"#,##0.00</c:formatCode>
                <c:ptCount val="32"/>
                <c:pt idx="0">
                  <c:v>0</c:v>
                </c:pt>
                <c:pt idx="1">
                  <c:v>9.0011779779110359</c:v>
                </c:pt>
                <c:pt idx="2">
                  <c:v>9.3746856358125363</c:v>
                </c:pt>
                <c:pt idx="3">
                  <c:v>10.412509883162492</c:v>
                </c:pt>
                <c:pt idx="4">
                  <c:v>12.447660657806662</c:v>
                </c:pt>
                <c:pt idx="5">
                  <c:v>13.892101883102701</c:v>
                </c:pt>
                <c:pt idx="6">
                  <c:v>13.587923462582001</c:v>
                </c:pt>
                <c:pt idx="7">
                  <c:v>11.770153466077254</c:v>
                </c:pt>
                <c:pt idx="8">
                  <c:v>8.9751465702685476</c:v>
                </c:pt>
                <c:pt idx="9">
                  <c:v>7.4083647079003461</c:v>
                </c:pt>
                <c:pt idx="10">
                  <c:v>7.3619781356013148</c:v>
                </c:pt>
                <c:pt idx="11">
                  <c:v>7.5071299595787488</c:v>
                </c:pt>
                <c:pt idx="12">
                  <c:v>7.6961973448828154</c:v>
                </c:pt>
                <c:pt idx="13">
                  <c:v>7.845766198610943</c:v>
                </c:pt>
                <c:pt idx="14">
                  <c:v>7.6223933848708203</c:v>
                </c:pt>
                <c:pt idx="15">
                  <c:v>7.0263716860936896</c:v>
                </c:pt>
                <c:pt idx="16">
                  <c:v>6.5326716887599687</c:v>
                </c:pt>
                <c:pt idx="17">
                  <c:v>6.2312602449863146</c:v>
                </c:pt>
                <c:pt idx="18">
                  <c:v>6.0800564524712328</c:v>
                </c:pt>
                <c:pt idx="19">
                  <c:v>6.0626470452566554</c:v>
                </c:pt>
                <c:pt idx="20">
                  <c:v>6.0162528383727185</c:v>
                </c:pt>
                <c:pt idx="21">
                  <c:v>6.0046411579388508</c:v>
                </c:pt>
                <c:pt idx="22">
                  <c:v>5.8466107595947827</c:v>
                </c:pt>
                <c:pt idx="23">
                  <c:v>5.5897910388452781</c:v>
                </c:pt>
                <c:pt idx="24">
                  <c:v>5.6711737488191076</c:v>
                </c:pt>
                <c:pt idx="25">
                  <c:v>5.5874106401769179</c:v>
                </c:pt>
                <c:pt idx="26">
                  <c:v>5.2793603743590456</c:v>
                </c:pt>
                <c:pt idx="27">
                  <c:v>5.3999126619493607</c:v>
                </c:pt>
                <c:pt idx="28">
                  <c:v>5.6643398968083662</c:v>
                </c:pt>
                <c:pt idx="29">
                  <c:v>5.7453619789824728</c:v>
                </c:pt>
                <c:pt idx="30">
                  <c:v>5.7277367160009707</c:v>
                </c:pt>
                <c:pt idx="31">
                  <c:v>5.733718158379455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4-4E98-8440-53871D9F66AD}"/>
            </c:ext>
          </c:extLst>
        </c:ser>
        <c:ser>
          <c:idx val="4"/>
          <c:order val="3"/>
          <c:tx>
            <c:strRef>
              <c:f>'2023 HYDROGEN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SCENARIO'!$C$10:$AH$10</c:f>
              <c:numCache>
                <c:formatCode>"$"#,##0.00</c:formatCode>
                <c:ptCount val="32"/>
                <c:pt idx="0">
                  <c:v>0</c:v>
                </c:pt>
                <c:pt idx="1">
                  <c:v>9.3980487842469529</c:v>
                </c:pt>
                <c:pt idx="2">
                  <c:v>10.082842937825511</c:v>
                </c:pt>
                <c:pt idx="3">
                  <c:v>11.412699957559985</c:v>
                </c:pt>
                <c:pt idx="4">
                  <c:v>13.318932034019946</c:v>
                </c:pt>
                <c:pt idx="5">
                  <c:v>14.553375207056558</c:v>
                </c:pt>
                <c:pt idx="6">
                  <c:v>13.04026492626441</c:v>
                </c:pt>
                <c:pt idx="7">
                  <c:v>9.8865722797570896</c:v>
                </c:pt>
                <c:pt idx="8">
                  <c:v>7.8902087402632555</c:v>
                </c:pt>
                <c:pt idx="9">
                  <c:v>7.4296972047441985</c:v>
                </c:pt>
                <c:pt idx="10">
                  <c:v>7.512945329304765</c:v>
                </c:pt>
                <c:pt idx="11">
                  <c:v>7.6916266062006002</c:v>
                </c:pt>
                <c:pt idx="12">
                  <c:v>7.7961709978244436</c:v>
                </c:pt>
                <c:pt idx="13">
                  <c:v>7.795724064014828</c:v>
                </c:pt>
                <c:pt idx="14">
                  <c:v>7.5190357173827342</c:v>
                </c:pt>
                <c:pt idx="15">
                  <c:v>6.9174370312278768</c:v>
                </c:pt>
                <c:pt idx="16">
                  <c:v>6.5352409036118297</c:v>
                </c:pt>
                <c:pt idx="17">
                  <c:v>6.1973605793282482</c:v>
                </c:pt>
                <c:pt idx="18">
                  <c:v>5.5290975782134169</c:v>
                </c:pt>
                <c:pt idx="19">
                  <c:v>5.1365900232273551</c:v>
                </c:pt>
                <c:pt idx="20">
                  <c:v>5.173215614283567</c:v>
                </c:pt>
                <c:pt idx="21">
                  <c:v>5.139537385135581</c:v>
                </c:pt>
                <c:pt idx="22">
                  <c:v>5.0329930401444045</c:v>
                </c:pt>
                <c:pt idx="23">
                  <c:v>5.4254272727114525</c:v>
                </c:pt>
                <c:pt idx="24">
                  <c:v>6.0027140118836142</c:v>
                </c:pt>
                <c:pt idx="25">
                  <c:v>5.5033040925783538</c:v>
                </c:pt>
                <c:pt idx="26">
                  <c:v>4.6639117838898461</c:v>
                </c:pt>
                <c:pt idx="27">
                  <c:v>4.7788785058338812</c:v>
                </c:pt>
                <c:pt idx="28">
                  <c:v>4.9371234137751587</c:v>
                </c:pt>
                <c:pt idx="29">
                  <c:v>4.7574584500113186</c:v>
                </c:pt>
                <c:pt idx="30">
                  <c:v>5.1184424026243249</c:v>
                </c:pt>
                <c:pt idx="31">
                  <c:v>5.6437637218191989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D4-4E98-8440-53871D9F66AD}"/>
            </c:ext>
          </c:extLst>
        </c:ser>
        <c:ser>
          <c:idx val="5"/>
          <c:order val="4"/>
          <c:tx>
            <c:strRef>
              <c:f>'2023 HYDROGEN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SCENARIO'!$C$11:$AH$11</c:f>
              <c:numCache>
                <c:formatCode>"$"#,##0.00</c:formatCode>
                <c:ptCount val="32"/>
                <c:pt idx="0">
                  <c:v>0</c:v>
                </c:pt>
                <c:pt idx="1">
                  <c:v>9.2064521214348787</c:v>
                </c:pt>
                <c:pt idx="2">
                  <c:v>9.8592384833401656</c:v>
                </c:pt>
                <c:pt idx="3">
                  <c:v>11.562669737649873</c:v>
                </c:pt>
                <c:pt idx="4">
                  <c:v>14.18264646143372</c:v>
                </c:pt>
                <c:pt idx="5">
                  <c:v>15.626680953381152</c:v>
                </c:pt>
                <c:pt idx="6">
                  <c:v>14.326582515557908</c:v>
                </c:pt>
                <c:pt idx="7">
                  <c:v>11.613215472318306</c:v>
                </c:pt>
                <c:pt idx="8">
                  <c:v>9.0979974665233243</c:v>
                </c:pt>
                <c:pt idx="9">
                  <c:v>7.6858252309867989</c:v>
                </c:pt>
                <c:pt idx="10">
                  <c:v>7.4442432826534226</c:v>
                </c:pt>
                <c:pt idx="11">
                  <c:v>7.5922347447035179</c:v>
                </c:pt>
                <c:pt idx="12">
                  <c:v>7.7367025047808982</c:v>
                </c:pt>
                <c:pt idx="13">
                  <c:v>7.8381512390784138</c:v>
                </c:pt>
                <c:pt idx="14">
                  <c:v>7.6111834722868235</c:v>
                </c:pt>
                <c:pt idx="15">
                  <c:v>7.0321898134118159</c:v>
                </c:pt>
                <c:pt idx="16">
                  <c:v>6.69847515742324</c:v>
                </c:pt>
                <c:pt idx="17">
                  <c:v>6.6480050130810451</c:v>
                </c:pt>
                <c:pt idx="18">
                  <c:v>6.5399494067615382</c:v>
                </c:pt>
                <c:pt idx="19">
                  <c:v>6.4842769958964572</c:v>
                </c:pt>
                <c:pt idx="20">
                  <c:v>6.491059708467172</c:v>
                </c:pt>
                <c:pt idx="21">
                  <c:v>6.4938554764708316</c:v>
                </c:pt>
                <c:pt idx="22">
                  <c:v>6.5142553805271382</c:v>
                </c:pt>
                <c:pt idx="23">
                  <c:v>6.5205470983980938</c:v>
                </c:pt>
                <c:pt idx="24">
                  <c:v>6.5147674715328705</c:v>
                </c:pt>
                <c:pt idx="25">
                  <c:v>6.5683525447683184</c:v>
                </c:pt>
                <c:pt idx="26">
                  <c:v>6.6076138212374609</c:v>
                </c:pt>
                <c:pt idx="27">
                  <c:v>6.535056412799177</c:v>
                </c:pt>
                <c:pt idx="28">
                  <c:v>6.5234583714637653</c:v>
                </c:pt>
                <c:pt idx="29">
                  <c:v>6.525274164050038</c:v>
                </c:pt>
                <c:pt idx="30">
                  <c:v>6.4499066071518643</c:v>
                </c:pt>
                <c:pt idx="31">
                  <c:v>6.4439848969421742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D4-4E98-8440-53871D9F66AD}"/>
            </c:ext>
          </c:extLst>
        </c:ser>
        <c:ser>
          <c:idx val="6"/>
          <c:order val="5"/>
          <c:tx>
            <c:strRef>
              <c:f>'2023 HYDROGEN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SCENARIO'!$C$12:$AH$12</c:f>
              <c:numCache>
                <c:formatCode>"$"#,##0.00</c:formatCode>
                <c:ptCount val="32"/>
                <c:pt idx="0">
                  <c:v>0</c:v>
                </c:pt>
                <c:pt idx="1">
                  <c:v>9.538924395157629</c:v>
                </c:pt>
                <c:pt idx="2">
                  <c:v>10.140958237404881</c:v>
                </c:pt>
                <c:pt idx="3">
                  <c:v>11.732717220304073</c:v>
                </c:pt>
                <c:pt idx="4">
                  <c:v>14.13578365671658</c:v>
                </c:pt>
                <c:pt idx="5">
                  <c:v>15.569788516461101</c:v>
                </c:pt>
                <c:pt idx="6">
                  <c:v>14.788158923587222</c:v>
                </c:pt>
                <c:pt idx="7">
                  <c:v>12.392236417234827</c:v>
                </c:pt>
                <c:pt idx="8">
                  <c:v>9.8013842275515319</c:v>
                </c:pt>
                <c:pt idx="9">
                  <c:v>8.7788453468585033</c:v>
                </c:pt>
                <c:pt idx="10">
                  <c:v>9.0874009949037404</c:v>
                </c:pt>
                <c:pt idx="11">
                  <c:v>9.53291184032026</c:v>
                </c:pt>
                <c:pt idx="12">
                  <c:v>9.8505320809182511</c:v>
                </c:pt>
                <c:pt idx="13">
                  <c:v>10.001504011042057</c:v>
                </c:pt>
                <c:pt idx="14">
                  <c:v>9.9116092801404019</c:v>
                </c:pt>
                <c:pt idx="15">
                  <c:v>9.4851689690802203</c:v>
                </c:pt>
                <c:pt idx="16">
                  <c:v>9.0535339736126641</c:v>
                </c:pt>
                <c:pt idx="17">
                  <c:v>8.9047452404892677</c:v>
                </c:pt>
                <c:pt idx="18">
                  <c:v>8.8737615962816321</c:v>
                </c:pt>
                <c:pt idx="19">
                  <c:v>8.7804174361199436</c:v>
                </c:pt>
                <c:pt idx="20">
                  <c:v>8.6488517508267915</c:v>
                </c:pt>
                <c:pt idx="21">
                  <c:v>8.7171890869707909</c:v>
                </c:pt>
                <c:pt idx="22">
                  <c:v>8.9436211615096397</c:v>
                </c:pt>
                <c:pt idx="23">
                  <c:v>9.1149042089492696</c:v>
                </c:pt>
                <c:pt idx="24">
                  <c:v>9.2418910183017005</c:v>
                </c:pt>
                <c:pt idx="25">
                  <c:v>9.3877056184646754</c:v>
                </c:pt>
                <c:pt idx="26">
                  <c:v>9.4316922833251482</c:v>
                </c:pt>
                <c:pt idx="27">
                  <c:v>9.3410949797637315</c:v>
                </c:pt>
                <c:pt idx="28">
                  <c:v>9.3749310374440409</c:v>
                </c:pt>
                <c:pt idx="29">
                  <c:v>9.4609406701003778</c:v>
                </c:pt>
                <c:pt idx="30">
                  <c:v>9.5670739237773716</c:v>
                </c:pt>
                <c:pt idx="31">
                  <c:v>9.7584067933667971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4-4E98-8440-53871D9F6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Transmission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HYDROGEN SCENARIO'!$B$17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SCENARIO'!$C$17:$AH$17</c:f>
              <c:numCache>
                <c:formatCode>"$"#,##0.00</c:formatCode>
                <c:ptCount val="32"/>
                <c:pt idx="0">
                  <c:v>0</c:v>
                </c:pt>
                <c:pt idx="1">
                  <c:v>0.50340091499299167</c:v>
                </c:pt>
                <c:pt idx="2">
                  <c:v>0.50043399198426775</c:v>
                </c:pt>
                <c:pt idx="3">
                  <c:v>0.49610383817050235</c:v>
                </c:pt>
                <c:pt idx="4">
                  <c:v>0.50328384144352367</c:v>
                </c:pt>
                <c:pt idx="5">
                  <c:v>0.52734603095638222</c:v>
                </c:pt>
                <c:pt idx="6">
                  <c:v>0.584385745967126</c:v>
                </c:pt>
                <c:pt idx="7">
                  <c:v>0.63016563327513242</c:v>
                </c:pt>
                <c:pt idx="8">
                  <c:v>0.8503548724318224</c:v>
                </c:pt>
                <c:pt idx="9">
                  <c:v>1.326435744613917</c:v>
                </c:pt>
                <c:pt idx="10">
                  <c:v>1.5710655328786785</c:v>
                </c:pt>
                <c:pt idx="11">
                  <c:v>1.5097922833067876</c:v>
                </c:pt>
                <c:pt idx="12">
                  <c:v>1.4154191227010524</c:v>
                </c:pt>
                <c:pt idx="13">
                  <c:v>1.3460195413865277</c:v>
                </c:pt>
                <c:pt idx="14">
                  <c:v>1.3172616085751061</c:v>
                </c:pt>
                <c:pt idx="15">
                  <c:v>1.4562860294544799</c:v>
                </c:pt>
                <c:pt idx="16">
                  <c:v>1.7891774314145987</c:v>
                </c:pt>
                <c:pt idx="17">
                  <c:v>2.052877432346949</c:v>
                </c:pt>
                <c:pt idx="18">
                  <c:v>2.1607342650888657</c:v>
                </c:pt>
                <c:pt idx="19">
                  <c:v>2.247394852896917</c:v>
                </c:pt>
                <c:pt idx="20">
                  <c:v>2.3082631250035752</c:v>
                </c:pt>
                <c:pt idx="21">
                  <c:v>2.2300996418975734</c:v>
                </c:pt>
                <c:pt idx="22">
                  <c:v>2.1261773340636894</c:v>
                </c:pt>
                <c:pt idx="23">
                  <c:v>2.0873819081456007</c:v>
                </c:pt>
                <c:pt idx="24">
                  <c:v>2.0500920554880082</c:v>
                </c:pt>
                <c:pt idx="25">
                  <c:v>1.9857626453727522</c:v>
                </c:pt>
                <c:pt idx="26">
                  <c:v>2.0285887327811092</c:v>
                </c:pt>
                <c:pt idx="27">
                  <c:v>2.1925852610738032</c:v>
                </c:pt>
                <c:pt idx="28">
                  <c:v>2.2172078815996059</c:v>
                </c:pt>
                <c:pt idx="29">
                  <c:v>2.1937586890458389</c:v>
                </c:pt>
                <c:pt idx="30">
                  <c:v>2.1425028099075778</c:v>
                </c:pt>
                <c:pt idx="31">
                  <c:v>1.9716875499721624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9-4062-8814-BEC5416F4E74}"/>
            </c:ext>
          </c:extLst>
        </c:ser>
        <c:ser>
          <c:idx val="2"/>
          <c:order val="1"/>
          <c:tx>
            <c:strRef>
              <c:f>'2023 HYDROGEN SCENARIO'!$B$18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SCENARIO'!$C$18:$AH$18</c:f>
              <c:numCache>
                <c:formatCode>"$"#,##0.00</c:formatCode>
                <c:ptCount val="32"/>
                <c:pt idx="0">
                  <c:v>0</c:v>
                </c:pt>
                <c:pt idx="1">
                  <c:v>1.7923977783328844</c:v>
                </c:pt>
                <c:pt idx="2">
                  <c:v>1.7903029734991751</c:v>
                </c:pt>
                <c:pt idx="3">
                  <c:v>1.7945176750342116</c:v>
                </c:pt>
                <c:pt idx="4">
                  <c:v>1.8547243467900567</c:v>
                </c:pt>
                <c:pt idx="5">
                  <c:v>1.9669969526567521</c:v>
                </c:pt>
                <c:pt idx="6">
                  <c:v>2.1433518146684656</c:v>
                </c:pt>
                <c:pt idx="7">
                  <c:v>2.2899607163221338</c:v>
                </c:pt>
                <c:pt idx="8">
                  <c:v>2.4137274881423401</c:v>
                </c:pt>
                <c:pt idx="9">
                  <c:v>2.6774758513906569</c:v>
                </c:pt>
                <c:pt idx="10">
                  <c:v>2.8875130942833263</c:v>
                </c:pt>
                <c:pt idx="11">
                  <c:v>2.9224673443252041</c:v>
                </c:pt>
                <c:pt idx="12">
                  <c:v>2.8832795665333135</c:v>
                </c:pt>
                <c:pt idx="13">
                  <c:v>2.8409123943501502</c:v>
                </c:pt>
                <c:pt idx="14">
                  <c:v>2.8311630076149559</c:v>
                </c:pt>
                <c:pt idx="15">
                  <c:v>2.8496726330872244</c:v>
                </c:pt>
                <c:pt idx="16">
                  <c:v>2.9347712886739545</c:v>
                </c:pt>
                <c:pt idx="17">
                  <c:v>3.0016964771176617</c:v>
                </c:pt>
                <c:pt idx="18">
                  <c:v>2.9799969237647073</c:v>
                </c:pt>
                <c:pt idx="19">
                  <c:v>2.9355015202313028</c:v>
                </c:pt>
                <c:pt idx="20">
                  <c:v>2.8769650835651612</c:v>
                </c:pt>
                <c:pt idx="21">
                  <c:v>2.8301223855327136</c:v>
                </c:pt>
                <c:pt idx="22">
                  <c:v>2.8286902500449971</c:v>
                </c:pt>
                <c:pt idx="23">
                  <c:v>2.8293236779322828</c:v>
                </c:pt>
                <c:pt idx="24">
                  <c:v>2.8206890748825177</c:v>
                </c:pt>
                <c:pt idx="25">
                  <c:v>2.823624838392826</c:v>
                </c:pt>
                <c:pt idx="26">
                  <c:v>2.8350771083407946</c:v>
                </c:pt>
                <c:pt idx="27">
                  <c:v>2.8451392317979938</c:v>
                </c:pt>
                <c:pt idx="28">
                  <c:v>2.8484957974062626</c:v>
                </c:pt>
                <c:pt idx="29">
                  <c:v>2.8473265894914404</c:v>
                </c:pt>
                <c:pt idx="30">
                  <c:v>2.8485663041907658</c:v>
                </c:pt>
                <c:pt idx="31">
                  <c:v>2.8511944051920253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9-4062-8814-BEC5416F4E74}"/>
            </c:ext>
          </c:extLst>
        </c:ser>
        <c:ser>
          <c:idx val="3"/>
          <c:order val="2"/>
          <c:tx>
            <c:strRef>
              <c:f>'2023 HYDROGEN SCENARIO'!$B$19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SCENARIO'!$C$19:$AH$19</c:f>
              <c:numCache>
                <c:formatCode>"$"#,##0.00</c:formatCode>
                <c:ptCount val="32"/>
                <c:pt idx="0">
                  <c:v>0</c:v>
                </c:pt>
                <c:pt idx="1">
                  <c:v>2.0113148835650208</c:v>
                </c:pt>
                <c:pt idx="2">
                  <c:v>2.0305343431376746</c:v>
                </c:pt>
                <c:pt idx="3">
                  <c:v>2.0403294022794207</c:v>
                </c:pt>
                <c:pt idx="4">
                  <c:v>2.0708384183164452</c:v>
                </c:pt>
                <c:pt idx="5">
                  <c:v>2.1523464730914696</c:v>
                </c:pt>
                <c:pt idx="6">
                  <c:v>2.2783425666612724</c:v>
                </c:pt>
                <c:pt idx="7">
                  <c:v>2.3910235619501052</c:v>
                </c:pt>
                <c:pt idx="8">
                  <c:v>2.5159246112260925</c:v>
                </c:pt>
                <c:pt idx="9">
                  <c:v>2.688995420166937</c:v>
                </c:pt>
                <c:pt idx="10">
                  <c:v>2.7882500310299898</c:v>
                </c:pt>
                <c:pt idx="11">
                  <c:v>2.771469205765615</c:v>
                </c:pt>
                <c:pt idx="12">
                  <c:v>2.690598187992038</c:v>
                </c:pt>
                <c:pt idx="13">
                  <c:v>2.6525956676931068</c:v>
                </c:pt>
                <c:pt idx="14">
                  <c:v>2.6679018262327521</c:v>
                </c:pt>
                <c:pt idx="15">
                  <c:v>2.6894931054287508</c:v>
                </c:pt>
                <c:pt idx="16">
                  <c:v>2.8588035025415235</c:v>
                </c:pt>
                <c:pt idx="17">
                  <c:v>3.0458237272000139</c:v>
                </c:pt>
                <c:pt idx="18">
                  <c:v>3.0249457320519393</c:v>
                </c:pt>
                <c:pt idx="19">
                  <c:v>2.9260922132459934</c:v>
                </c:pt>
                <c:pt idx="20">
                  <c:v>2.8147209378542346</c:v>
                </c:pt>
                <c:pt idx="21">
                  <c:v>2.74254292803551</c:v>
                </c:pt>
                <c:pt idx="22">
                  <c:v>2.782117570646796</c:v>
                </c:pt>
                <c:pt idx="23">
                  <c:v>2.8230281262346208</c:v>
                </c:pt>
                <c:pt idx="24">
                  <c:v>2.8048981312553312</c:v>
                </c:pt>
                <c:pt idx="25">
                  <c:v>2.8326784750922567</c:v>
                </c:pt>
                <c:pt idx="26">
                  <c:v>2.9015745846336736</c:v>
                </c:pt>
                <c:pt idx="27">
                  <c:v>2.9105179313322962</c:v>
                </c:pt>
                <c:pt idx="28">
                  <c:v>2.8961131869694214</c:v>
                </c:pt>
                <c:pt idx="29">
                  <c:v>2.8834236983691568</c:v>
                </c:pt>
                <c:pt idx="30">
                  <c:v>2.8779191895766112</c:v>
                </c:pt>
                <c:pt idx="31">
                  <c:v>2.9055708009650942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9-4062-8814-BEC5416F4E74}"/>
            </c:ext>
          </c:extLst>
        </c:ser>
        <c:ser>
          <c:idx val="4"/>
          <c:order val="3"/>
          <c:tx>
            <c:strRef>
              <c:f>'2023 HYDROGEN SCENARIO'!$B$20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SCENARIO'!$C$20:$AH$20</c:f>
              <c:numCache>
                <c:formatCode>"$"#,##0.00</c:formatCode>
                <c:ptCount val="32"/>
                <c:pt idx="0">
                  <c:v>0</c:v>
                </c:pt>
                <c:pt idx="1">
                  <c:v>1.1871136618696323</c:v>
                </c:pt>
                <c:pt idx="2">
                  <c:v>1.5519480322431987</c:v>
                </c:pt>
                <c:pt idx="3">
                  <c:v>1.8036608429776642</c:v>
                </c:pt>
                <c:pt idx="4">
                  <c:v>1.9001413914566878</c:v>
                </c:pt>
                <c:pt idx="5">
                  <c:v>2.0771988025780423</c:v>
                </c:pt>
                <c:pt idx="6">
                  <c:v>2.1398029860352445</c:v>
                </c:pt>
                <c:pt idx="7">
                  <c:v>1.8698123162857352</c:v>
                </c:pt>
                <c:pt idx="8">
                  <c:v>1.5203748619316488</c:v>
                </c:pt>
                <c:pt idx="9">
                  <c:v>1.2484056864458715</c:v>
                </c:pt>
                <c:pt idx="10">
                  <c:v>1.111996005072255</c:v>
                </c:pt>
                <c:pt idx="11">
                  <c:v>1.095322657771298</c:v>
                </c:pt>
                <c:pt idx="12">
                  <c:v>1.0869130096868349</c:v>
                </c:pt>
                <c:pt idx="13">
                  <c:v>1.0986091991065825</c:v>
                </c:pt>
                <c:pt idx="14">
                  <c:v>1.1349164028408361</c:v>
                </c:pt>
                <c:pt idx="15">
                  <c:v>1.2174741211165734</c:v>
                </c:pt>
                <c:pt idx="16">
                  <c:v>1.3113694001384018</c:v>
                </c:pt>
                <c:pt idx="17">
                  <c:v>1.3967858910548048</c:v>
                </c:pt>
                <c:pt idx="18">
                  <c:v>1.523828145030417</c:v>
                </c:pt>
                <c:pt idx="19">
                  <c:v>1.6787377601351858</c:v>
                </c:pt>
                <c:pt idx="20">
                  <c:v>1.7922863822731969</c:v>
                </c:pt>
                <c:pt idx="21">
                  <c:v>1.8390093516512227</c:v>
                </c:pt>
                <c:pt idx="22">
                  <c:v>1.8245367840010758</c:v>
                </c:pt>
                <c:pt idx="23">
                  <c:v>1.7947239872508916</c:v>
                </c:pt>
                <c:pt idx="24">
                  <c:v>1.818446376104677</c:v>
                </c:pt>
                <c:pt idx="25">
                  <c:v>1.9677584215081176</c:v>
                </c:pt>
                <c:pt idx="26">
                  <c:v>2.0505517823004573</c:v>
                </c:pt>
                <c:pt idx="27">
                  <c:v>1.8662562927802639</c:v>
                </c:pt>
                <c:pt idx="28">
                  <c:v>1.726508548890112</c:v>
                </c:pt>
                <c:pt idx="29">
                  <c:v>1.7392034312369704</c:v>
                </c:pt>
                <c:pt idx="30">
                  <c:v>1.7516629406306508</c:v>
                </c:pt>
                <c:pt idx="31">
                  <c:v>1.7864383562843098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59-4062-8814-BEC5416F4E74}"/>
            </c:ext>
          </c:extLst>
        </c:ser>
        <c:ser>
          <c:idx val="5"/>
          <c:order val="4"/>
          <c:tx>
            <c:strRef>
              <c:f>'2023 HYDROGEN SCENARIO'!$B$21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SCENARIO'!$C$21:$AH$21</c:f>
              <c:numCache>
                <c:formatCode>"$"#,##0.00</c:formatCode>
                <c:ptCount val="32"/>
                <c:pt idx="0">
                  <c:v>0</c:v>
                </c:pt>
                <c:pt idx="1">
                  <c:v>1.7923977783328844</c:v>
                </c:pt>
                <c:pt idx="2">
                  <c:v>1.7903029734991751</c:v>
                </c:pt>
                <c:pt idx="3">
                  <c:v>1.7945176750342116</c:v>
                </c:pt>
                <c:pt idx="4">
                  <c:v>1.8547243467900567</c:v>
                </c:pt>
                <c:pt idx="5">
                  <c:v>1.9669969526567521</c:v>
                </c:pt>
                <c:pt idx="6">
                  <c:v>2.1433518146684656</c:v>
                </c:pt>
                <c:pt idx="7">
                  <c:v>2.2899607163221338</c:v>
                </c:pt>
                <c:pt idx="8">
                  <c:v>2.4137274881423401</c:v>
                </c:pt>
                <c:pt idx="9">
                  <c:v>2.6774758513906569</c:v>
                </c:pt>
                <c:pt idx="10">
                  <c:v>2.8875130942833263</c:v>
                </c:pt>
                <c:pt idx="11">
                  <c:v>2.9224673443252041</c:v>
                </c:pt>
                <c:pt idx="12">
                  <c:v>2.8832795665333135</c:v>
                </c:pt>
                <c:pt idx="13">
                  <c:v>2.8409123943501502</c:v>
                </c:pt>
                <c:pt idx="14">
                  <c:v>2.8311630076149559</c:v>
                </c:pt>
                <c:pt idx="15">
                  <c:v>2.8496726330872244</c:v>
                </c:pt>
                <c:pt idx="16">
                  <c:v>2.9347712886739545</c:v>
                </c:pt>
                <c:pt idx="17">
                  <c:v>3.0016964771176617</c:v>
                </c:pt>
                <c:pt idx="18">
                  <c:v>2.9799969237647073</c:v>
                </c:pt>
                <c:pt idx="19">
                  <c:v>2.9355015202313028</c:v>
                </c:pt>
                <c:pt idx="20">
                  <c:v>2.8769650835651612</c:v>
                </c:pt>
                <c:pt idx="21">
                  <c:v>2.8301223855327136</c:v>
                </c:pt>
                <c:pt idx="22">
                  <c:v>2.8286902500449971</c:v>
                </c:pt>
                <c:pt idx="23">
                  <c:v>2.8293236779322828</c:v>
                </c:pt>
                <c:pt idx="24">
                  <c:v>2.8206890748825177</c:v>
                </c:pt>
                <c:pt idx="25">
                  <c:v>2.823624838392826</c:v>
                </c:pt>
                <c:pt idx="26">
                  <c:v>2.8350771083407946</c:v>
                </c:pt>
                <c:pt idx="27">
                  <c:v>2.8451392317979938</c:v>
                </c:pt>
                <c:pt idx="28">
                  <c:v>2.8484957974062626</c:v>
                </c:pt>
                <c:pt idx="29">
                  <c:v>2.8473265894914404</c:v>
                </c:pt>
                <c:pt idx="30">
                  <c:v>2.8485663041907658</c:v>
                </c:pt>
                <c:pt idx="31">
                  <c:v>2.8511944051920253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59-4062-8814-BEC5416F4E74}"/>
            </c:ext>
          </c:extLst>
        </c:ser>
        <c:ser>
          <c:idx val="6"/>
          <c:order val="5"/>
          <c:tx>
            <c:strRef>
              <c:f>'2023 HYDROGEN SCENARIO'!$B$22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HYDROGEN SCENARIO'!$C$22:$AH$22</c:f>
              <c:numCache>
                <c:formatCode>"$"#,##0.00</c:formatCode>
                <c:ptCount val="32"/>
                <c:pt idx="0">
                  <c:v>0</c:v>
                </c:pt>
                <c:pt idx="1">
                  <c:v>2.3734009149929918</c:v>
                </c:pt>
                <c:pt idx="2">
                  <c:v>2.4553298509953896</c:v>
                </c:pt>
                <c:pt idx="3">
                  <c:v>2.4150546625357645</c:v>
                </c:pt>
                <c:pt idx="4">
                  <c:v>2.5489172159643063</c:v>
                </c:pt>
                <c:pt idx="5">
                  <c:v>2.7767179684716812</c:v>
                </c:pt>
                <c:pt idx="6">
                  <c:v>2.8845493663364641</c:v>
                </c:pt>
                <c:pt idx="7">
                  <c:v>2.9221518960276471</c:v>
                </c:pt>
                <c:pt idx="8">
                  <c:v>3.128924881401117</c:v>
                </c:pt>
                <c:pt idx="9">
                  <c:v>3.6132072755938482</c:v>
                </c:pt>
                <c:pt idx="10">
                  <c:v>3.9246724853959116</c:v>
                </c:pt>
                <c:pt idx="11">
                  <c:v>3.8492224833951418</c:v>
                </c:pt>
                <c:pt idx="12">
                  <c:v>3.7516027590677532</c:v>
                </c:pt>
                <c:pt idx="13">
                  <c:v>3.7236004282624067</c:v>
                </c:pt>
                <c:pt idx="14">
                  <c:v>3.7146372269885313</c:v>
                </c:pt>
                <c:pt idx="15">
                  <c:v>3.976688295971627</c:v>
                </c:pt>
                <c:pt idx="16">
                  <c:v>4.4375659578925504</c:v>
                </c:pt>
                <c:pt idx="17">
                  <c:v>4.8011221249602833</c:v>
                </c:pt>
                <c:pt idx="18">
                  <c:v>5.0516255597069692</c:v>
                </c:pt>
                <c:pt idx="19">
                  <c:v>5.3023912976372456</c:v>
                </c:pt>
                <c:pt idx="20">
                  <c:v>5.4974540599664259</c:v>
                </c:pt>
                <c:pt idx="21">
                  <c:v>5.4192905768604236</c:v>
                </c:pt>
                <c:pt idx="22">
                  <c:v>5.5921601919520096</c:v>
                </c:pt>
                <c:pt idx="23">
                  <c:v>5.6623779296629628</c:v>
                </c:pt>
                <c:pt idx="24">
                  <c:v>5.6820797803765579</c:v>
                </c:pt>
                <c:pt idx="25">
                  <c:v>5.6579072972808566</c:v>
                </c:pt>
                <c:pt idx="26">
                  <c:v>5.7382614824000617</c:v>
                </c:pt>
                <c:pt idx="27">
                  <c:v>5.9332006269341679</c:v>
                </c:pt>
                <c:pt idx="28">
                  <c:v>5.9805008202026553</c:v>
                </c:pt>
                <c:pt idx="29">
                  <c:v>5.9947148147915854</c:v>
                </c:pt>
                <c:pt idx="30">
                  <c:v>6.0112454741949959</c:v>
                </c:pt>
                <c:pt idx="31">
                  <c:v>5.8530017743505365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9-4062-8814-BEC5416F4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'2023 HYDROGEN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SCENARIO'!$E$35:$AK$35</c:f>
              <c:numCache>
                <c:formatCode>"$"#,##0.00</c:formatCode>
                <c:ptCount val="33"/>
                <c:pt idx="0">
                  <c:v>12.59628808840027</c:v>
                </c:pt>
                <c:pt idx="1">
                  <c:v>14.147771882839837</c:v>
                </c:pt>
                <c:pt idx="2">
                  <c:v>16.684700872680885</c:v>
                </c:pt>
                <c:pt idx="3">
                  <c:v>18.346506484932782</c:v>
                </c:pt>
                <c:pt idx="4">
                  <c:v>17.672708289923687</c:v>
                </c:pt>
                <c:pt idx="5">
                  <c:v>15.314388313262473</c:v>
                </c:pt>
                <c:pt idx="6">
                  <c:v>12.930309108952649</c:v>
                </c:pt>
                <c:pt idx="7">
                  <c:v>12.392052622452351</c:v>
                </c:pt>
                <c:pt idx="8">
                  <c:v>13.012073480299652</c:v>
                </c:pt>
                <c:pt idx="9">
                  <c:v>13.382134323715402</c:v>
                </c:pt>
                <c:pt idx="10">
                  <c:v>13.602134839986004</c:v>
                </c:pt>
                <c:pt idx="11">
                  <c:v>13.725104439304463</c:v>
                </c:pt>
                <c:pt idx="12">
                  <c:v>13.626246507128933</c:v>
                </c:pt>
                <c:pt idx="13">
                  <c:v>13.461857265051847</c:v>
                </c:pt>
                <c:pt idx="14">
                  <c:v>13.491099931505214</c:v>
                </c:pt>
                <c:pt idx="15">
                  <c:v>13.705867365449551</c:v>
                </c:pt>
                <c:pt idx="16">
                  <c:v>13.9253871559886</c:v>
                </c:pt>
                <c:pt idx="17">
                  <c:v>14.08280873375719</c:v>
                </c:pt>
                <c:pt idx="18">
                  <c:v>14.146305810793217</c:v>
                </c:pt>
                <c:pt idx="19">
                  <c:v>14.136479663831214</c:v>
                </c:pt>
                <c:pt idx="20">
                  <c:v>14.535781353461649</c:v>
                </c:pt>
                <c:pt idx="21">
                  <c:v>14.777282138612232</c:v>
                </c:pt>
                <c:pt idx="22">
                  <c:v>14.923970798678258</c:v>
                </c:pt>
                <c:pt idx="23">
                  <c:v>15.045612915745533</c:v>
                </c:pt>
                <c:pt idx="24">
                  <c:v>15.169953765725211</c:v>
                </c:pt>
                <c:pt idx="25">
                  <c:v>15.274295606697899</c:v>
                </c:pt>
                <c:pt idx="26">
                  <c:v>15.355431857646696</c:v>
                </c:pt>
                <c:pt idx="27">
                  <c:v>15.455655484891963</c:v>
                </c:pt>
                <c:pt idx="28">
                  <c:v>15.578319397972368</c:v>
                </c:pt>
                <c:pt idx="29">
                  <c:v>15.611408567717334</c:v>
                </c:pt>
                <c:pt idx="30">
                  <c:v>15.626445840057531</c:v>
                </c:pt>
                <c:pt idx="31">
                  <c:v>15.725943570584054</c:v>
                </c:pt>
                <c:pt idx="32">
                  <c:v>15.865331220759234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8-4A29-BB3A-F33A38F7F01D}"/>
            </c:ext>
          </c:extLst>
        </c:ser>
        <c:ser>
          <c:idx val="3"/>
          <c:order val="1"/>
          <c:tx>
            <c:strRef>
              <c:f>'2023 HYDROGEN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SCENARIO'!$E$32:$AK$32</c:f>
              <c:numCache>
                <c:formatCode>"$"#,##0.00</c:formatCode>
                <c:ptCount val="33"/>
                <c:pt idx="0">
                  <c:v>11.40521997895021</c:v>
                </c:pt>
                <c:pt idx="1">
                  <c:v>12.452839285441913</c:v>
                </c:pt>
                <c:pt idx="2">
                  <c:v>14.518499076123106</c:v>
                </c:pt>
                <c:pt idx="3">
                  <c:v>16.04444835619417</c:v>
                </c:pt>
                <c:pt idx="4">
                  <c:v>15.866266029243274</c:v>
                </c:pt>
                <c:pt idx="5">
                  <c:v>14.161177028027359</c:v>
                </c:pt>
                <c:pt idx="6">
                  <c:v>11.49107118149464</c:v>
                </c:pt>
                <c:pt idx="7">
                  <c:v>10.097360128067283</c:v>
                </c:pt>
                <c:pt idx="8">
                  <c:v>10.150228166631305</c:v>
                </c:pt>
                <c:pt idx="9">
                  <c:v>10.278599165344364</c:v>
                </c:pt>
                <c:pt idx="10">
                  <c:v>10.386795532874853</c:v>
                </c:pt>
                <c:pt idx="11">
                  <c:v>10.49836186630405</c:v>
                </c:pt>
                <c:pt idx="12">
                  <c:v>10.290295211103572</c:v>
                </c:pt>
                <c:pt idx="13">
                  <c:v>9.7158647915224403</c:v>
                </c:pt>
                <c:pt idx="14">
                  <c:v>9.3914751913014918</c:v>
                </c:pt>
                <c:pt idx="15">
                  <c:v>9.277083972186329</c:v>
                </c:pt>
                <c:pt idx="16">
                  <c:v>9.1050021845231726</c:v>
                </c:pt>
                <c:pt idx="17">
                  <c:v>8.9887392585026493</c:v>
                </c:pt>
                <c:pt idx="18">
                  <c:v>8.8309737762269531</c:v>
                </c:pt>
                <c:pt idx="19">
                  <c:v>8.7471840859743608</c:v>
                </c:pt>
                <c:pt idx="20">
                  <c:v>8.6287283302415787</c:v>
                </c:pt>
                <c:pt idx="21">
                  <c:v>8.4128191650798989</c:v>
                </c:pt>
                <c:pt idx="22">
                  <c:v>8.4760718800744392</c:v>
                </c:pt>
                <c:pt idx="23">
                  <c:v>8.4200891152691746</c:v>
                </c:pt>
                <c:pt idx="24">
                  <c:v>8.1809349589927187</c:v>
                </c:pt>
                <c:pt idx="25">
                  <c:v>8.3104305932816569</c:v>
                </c:pt>
                <c:pt idx="26">
                  <c:v>8.5604530837777872</c:v>
                </c:pt>
                <c:pt idx="27">
                  <c:v>8.6287856773516296</c:v>
                </c:pt>
                <c:pt idx="28">
                  <c:v>8.6056559055775814</c:v>
                </c:pt>
                <c:pt idx="29">
                  <c:v>8.6392889593445492</c:v>
                </c:pt>
                <c:pt idx="30">
                  <c:v>8.6881409422320317</c:v>
                </c:pt>
                <c:pt idx="31">
                  <c:v>8.6162666421006602</c:v>
                </c:pt>
                <c:pt idx="32">
                  <c:v>8.5277705554077148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8-4A29-BB3A-F33A38F7F01D}"/>
            </c:ext>
          </c:extLst>
        </c:ser>
        <c:ser>
          <c:idx val="1"/>
          <c:order val="2"/>
          <c:tx>
            <c:strRef>
              <c:f>'2023 HYDROGEN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SCENARIO'!$E$30:$AK$30</c:f>
              <c:numCache>
                <c:formatCode>"$"#,##0.00</c:formatCode>
                <c:ptCount val="33"/>
                <c:pt idx="0">
                  <c:v>10.643114062797526</c:v>
                </c:pt>
                <c:pt idx="1">
                  <c:v>12.23051123221104</c:v>
                </c:pt>
                <c:pt idx="2">
                  <c:v>14.640869251368237</c:v>
                </c:pt>
                <c:pt idx="3">
                  <c:v>16.099115749501486</c:v>
                </c:pt>
                <c:pt idx="4">
                  <c:v>15.374570607942848</c:v>
                </c:pt>
                <c:pt idx="5">
                  <c:v>13.024420786444438</c:v>
                </c:pt>
                <c:pt idx="6">
                  <c:v>10.653746019148223</c:v>
                </c:pt>
                <c:pt idx="7">
                  <c:v>10.107295234374824</c:v>
                </c:pt>
                <c:pt idx="8">
                  <c:v>10.660539537995394</c:v>
                </c:pt>
                <c:pt idx="9">
                  <c:v>11.044764647238324</c:v>
                </c:pt>
                <c:pt idx="10">
                  <c:v>11.268008867721797</c:v>
                </c:pt>
                <c:pt idx="11">
                  <c:v>11.349617678406331</c:v>
                </c:pt>
                <c:pt idx="12">
                  <c:v>11.230982449499264</c:v>
                </c:pt>
                <c:pt idx="13">
                  <c:v>10.943674918744279</c:v>
                </c:pt>
                <c:pt idx="14">
                  <c:v>10.845044052990188</c:v>
                </c:pt>
                <c:pt idx="15">
                  <c:v>10.960043272125088</c:v>
                </c:pt>
                <c:pt idx="16">
                  <c:v>11.037042100950533</c:v>
                </c:pt>
                <c:pt idx="17">
                  <c:v>11.030503069150637</c:v>
                </c:pt>
                <c:pt idx="18">
                  <c:v>10.959923851803282</c:v>
                </c:pt>
                <c:pt idx="19">
                  <c:v>10.950097704841278</c:v>
                </c:pt>
                <c:pt idx="20">
                  <c:v>11.072851264369206</c:v>
                </c:pt>
                <c:pt idx="21">
                  <c:v>11.205434902518039</c:v>
                </c:pt>
                <c:pt idx="22">
                  <c:v>11.295182056372186</c:v>
                </c:pt>
                <c:pt idx="23">
                  <c:v>11.376702615842884</c:v>
                </c:pt>
                <c:pt idx="24">
                  <c:v>11.463548422114103</c:v>
                </c:pt>
                <c:pt idx="25">
                  <c:v>11.53697490048661</c:v>
                </c:pt>
                <c:pt idx="26">
                  <c:v>11.595453552647953</c:v>
                </c:pt>
                <c:pt idx="27">
                  <c:v>11.658047165736997</c:v>
                </c:pt>
                <c:pt idx="28">
                  <c:v>11.712984245311249</c:v>
                </c:pt>
                <c:pt idx="29">
                  <c:v>11.733512927745458</c:v>
                </c:pt>
                <c:pt idx="30">
                  <c:v>11.735907815516304</c:v>
                </c:pt>
                <c:pt idx="31">
                  <c:v>11.822680460611732</c:v>
                </c:pt>
                <c:pt idx="32">
                  <c:v>11.949259510342673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8-4A29-BB3A-F33A38F7F01D}"/>
            </c:ext>
          </c:extLst>
        </c:ser>
        <c:ser>
          <c:idx val="4"/>
          <c:order val="3"/>
          <c:tx>
            <c:strRef>
              <c:f>'2023 HYDROGEN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SCENARIO'!$E$33:$AK$33</c:f>
              <c:numCache>
                <c:formatCode>"$"#,##0.00</c:formatCode>
                <c:ptCount val="33"/>
                <c:pt idx="0">
                  <c:v>11.63479097006871</c:v>
                </c:pt>
                <c:pt idx="1">
                  <c:v>13.216360800537649</c:v>
                </c:pt>
                <c:pt idx="2">
                  <c:v>15.219073425476633</c:v>
                </c:pt>
                <c:pt idx="3">
                  <c:v>16.6305740096346</c:v>
                </c:pt>
                <c:pt idx="4">
                  <c:v>15.180067912299654</c:v>
                </c:pt>
                <c:pt idx="5">
                  <c:v>11.756384596042825</c:v>
                </c:pt>
                <c:pt idx="6">
                  <c:v>9.4105836021949045</c:v>
                </c:pt>
                <c:pt idx="7">
                  <c:v>8.6781028911900702</c:v>
                </c:pt>
                <c:pt idx="8">
                  <c:v>8.62494133437702</c:v>
                </c:pt>
                <c:pt idx="9">
                  <c:v>8.7869492639718985</c:v>
                </c:pt>
                <c:pt idx="10">
                  <c:v>8.8830840075112789</c:v>
                </c:pt>
                <c:pt idx="11">
                  <c:v>8.8943332631214105</c:v>
                </c:pt>
                <c:pt idx="12">
                  <c:v>8.6539521202235701</c:v>
                </c:pt>
                <c:pt idx="13">
                  <c:v>8.1349111523444506</c:v>
                </c:pt>
                <c:pt idx="14">
                  <c:v>7.8466103037502313</c:v>
                </c:pt>
                <c:pt idx="15">
                  <c:v>7.5941464703830528</c:v>
                </c:pt>
                <c:pt idx="16">
                  <c:v>7.0529257232438338</c:v>
                </c:pt>
                <c:pt idx="17">
                  <c:v>6.815327783362541</c:v>
                </c:pt>
                <c:pt idx="18">
                  <c:v>6.9655019965567639</c:v>
                </c:pt>
                <c:pt idx="19">
                  <c:v>6.9785467367868037</c:v>
                </c:pt>
                <c:pt idx="20">
                  <c:v>6.8575298241454803</c:v>
                </c:pt>
                <c:pt idx="21">
                  <c:v>7.2201512599623436</c:v>
                </c:pt>
                <c:pt idx="22">
                  <c:v>7.8211603879882912</c:v>
                </c:pt>
                <c:pt idx="23">
                  <c:v>7.471062514086471</c:v>
                </c:pt>
                <c:pt idx="24">
                  <c:v>6.7144635661903038</c:v>
                </c:pt>
                <c:pt idx="25">
                  <c:v>6.6451347986141451</c:v>
                </c:pt>
                <c:pt idx="26">
                  <c:v>6.6636319626652707</c:v>
                </c:pt>
                <c:pt idx="27">
                  <c:v>6.496661881248289</c:v>
                </c:pt>
                <c:pt idx="28">
                  <c:v>6.8701053432549761</c:v>
                </c:pt>
                <c:pt idx="29">
                  <c:v>7.430202078103509</c:v>
                </c:pt>
                <c:pt idx="30">
                  <c:v>7.4765260455606573</c:v>
                </c:pt>
                <c:pt idx="31">
                  <c:v>7.3057121282846511</c:v>
                </c:pt>
                <c:pt idx="32">
                  <c:v>7.2031938117751357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8-4A29-BB3A-F33A38F7F01D}"/>
            </c:ext>
          </c:extLst>
        </c:ser>
        <c:ser>
          <c:idx val="5"/>
          <c:order val="4"/>
          <c:tx>
            <c:strRef>
              <c:f>'2023 HYDROGEN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SCENARIO'!$E$34:$AK$34</c:f>
              <c:numCache>
                <c:formatCode>"$"#,##0.00</c:formatCode>
                <c:ptCount val="33"/>
                <c:pt idx="0">
                  <c:v>11.649541456839341</c:v>
                </c:pt>
                <c:pt idx="1">
                  <c:v>13.357187412684084</c:v>
                </c:pt>
                <c:pt idx="2">
                  <c:v>16.037370808223777</c:v>
                </c:pt>
                <c:pt idx="3">
                  <c:v>17.593677906037904</c:v>
                </c:pt>
                <c:pt idx="4">
                  <c:v>16.469934330226373</c:v>
                </c:pt>
                <c:pt idx="5">
                  <c:v>13.90317618864044</c:v>
                </c:pt>
                <c:pt idx="6">
                  <c:v>11.511724954665665</c:v>
                </c:pt>
                <c:pt idx="7">
                  <c:v>10.363301082377456</c:v>
                </c:pt>
                <c:pt idx="8">
                  <c:v>10.331756376936749</c:v>
                </c:pt>
                <c:pt idx="9">
                  <c:v>10.514702089028722</c:v>
                </c:pt>
                <c:pt idx="10">
                  <c:v>10.619982071314212</c:v>
                </c:pt>
                <c:pt idx="11">
                  <c:v>10.679063633428564</c:v>
                </c:pt>
                <c:pt idx="12">
                  <c:v>10.442346479901779</c:v>
                </c:pt>
                <c:pt idx="13">
                  <c:v>9.8818624464990403</c:v>
                </c:pt>
                <c:pt idx="14">
                  <c:v>9.6332464460971945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8-4A29-BB3A-F33A38F7F01D}"/>
            </c:ext>
          </c:extLst>
        </c:ser>
        <c:ser>
          <c:idx val="2"/>
          <c:order val="5"/>
          <c:tx>
            <c:strRef>
              <c:f>'2023 HYDROGEN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SCENARIO'!$E$31:$AK$31</c:f>
              <c:numCache>
                <c:formatCode>"$"#,##0.00</c:formatCode>
                <c:ptCount val="33"/>
                <c:pt idx="0">
                  <c:v>11.649541456839341</c:v>
                </c:pt>
                <c:pt idx="1">
                  <c:v>13.357187412684084</c:v>
                </c:pt>
                <c:pt idx="2">
                  <c:v>16.037370808223777</c:v>
                </c:pt>
                <c:pt idx="3">
                  <c:v>17.593677906037904</c:v>
                </c:pt>
                <c:pt idx="4">
                  <c:v>16.469934330226373</c:v>
                </c:pt>
                <c:pt idx="5">
                  <c:v>13.90317618864044</c:v>
                </c:pt>
                <c:pt idx="6">
                  <c:v>11.511724954665665</c:v>
                </c:pt>
                <c:pt idx="7">
                  <c:v>10.363301082377456</c:v>
                </c:pt>
                <c:pt idx="8">
                  <c:v>10.331756376936749</c:v>
                </c:pt>
                <c:pt idx="9">
                  <c:v>10.514702089028722</c:v>
                </c:pt>
                <c:pt idx="10">
                  <c:v>10.619982071314212</c:v>
                </c:pt>
                <c:pt idx="11">
                  <c:v>10.679063633428564</c:v>
                </c:pt>
                <c:pt idx="12">
                  <c:v>10.442346479901779</c:v>
                </c:pt>
                <c:pt idx="13">
                  <c:v>9.8818624464990403</c:v>
                </c:pt>
                <c:pt idx="14">
                  <c:v>9.6332464460971945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8-4A29-BB3A-F33A38F7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chemeClr val="tx1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chemeClr val="tx1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chemeClr val="tx1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chemeClr val="tx1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chemeClr val="tx1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Hydrogen, Industrial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chemeClr val="tx1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'2023 HYDROGEN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SCENARIO'!$E$35:$AK$35</c:f>
              <c:numCache>
                <c:formatCode>"$"#,##0.00</c:formatCode>
                <c:ptCount val="33"/>
                <c:pt idx="0">
                  <c:v>12.59628808840027</c:v>
                </c:pt>
                <c:pt idx="1">
                  <c:v>14.147771882839837</c:v>
                </c:pt>
                <c:pt idx="2">
                  <c:v>16.684700872680885</c:v>
                </c:pt>
                <c:pt idx="3">
                  <c:v>18.346506484932782</c:v>
                </c:pt>
                <c:pt idx="4">
                  <c:v>17.672708289923687</c:v>
                </c:pt>
                <c:pt idx="5">
                  <c:v>15.314388313262473</c:v>
                </c:pt>
                <c:pt idx="6">
                  <c:v>12.930309108952649</c:v>
                </c:pt>
                <c:pt idx="7">
                  <c:v>12.392052622452351</c:v>
                </c:pt>
                <c:pt idx="8">
                  <c:v>13.012073480299652</c:v>
                </c:pt>
                <c:pt idx="9">
                  <c:v>13.382134323715402</c:v>
                </c:pt>
                <c:pt idx="10">
                  <c:v>13.602134839986004</c:v>
                </c:pt>
                <c:pt idx="11">
                  <c:v>13.725104439304463</c:v>
                </c:pt>
                <c:pt idx="12">
                  <c:v>13.626246507128933</c:v>
                </c:pt>
                <c:pt idx="13">
                  <c:v>13.461857265051847</c:v>
                </c:pt>
                <c:pt idx="14">
                  <c:v>13.491099931505214</c:v>
                </c:pt>
                <c:pt idx="15">
                  <c:v>13.705867365449551</c:v>
                </c:pt>
                <c:pt idx="16">
                  <c:v>13.9253871559886</c:v>
                </c:pt>
                <c:pt idx="17">
                  <c:v>14.08280873375719</c:v>
                </c:pt>
                <c:pt idx="18">
                  <c:v>14.146305810793217</c:v>
                </c:pt>
                <c:pt idx="19">
                  <c:v>14.136479663831214</c:v>
                </c:pt>
                <c:pt idx="20">
                  <c:v>14.535781353461649</c:v>
                </c:pt>
                <c:pt idx="21">
                  <c:v>14.777282138612232</c:v>
                </c:pt>
                <c:pt idx="22">
                  <c:v>14.923970798678258</c:v>
                </c:pt>
                <c:pt idx="23">
                  <c:v>15.045612915745533</c:v>
                </c:pt>
                <c:pt idx="24">
                  <c:v>15.169953765725211</c:v>
                </c:pt>
                <c:pt idx="25">
                  <c:v>15.274295606697899</c:v>
                </c:pt>
                <c:pt idx="26">
                  <c:v>15.355431857646696</c:v>
                </c:pt>
                <c:pt idx="27">
                  <c:v>15.455655484891963</c:v>
                </c:pt>
                <c:pt idx="28">
                  <c:v>15.578319397972368</c:v>
                </c:pt>
                <c:pt idx="29">
                  <c:v>15.611408567717334</c:v>
                </c:pt>
                <c:pt idx="30">
                  <c:v>15.626445840057531</c:v>
                </c:pt>
                <c:pt idx="31">
                  <c:v>15.725943570584054</c:v>
                </c:pt>
                <c:pt idx="32">
                  <c:v>15.865331220759234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3-48A9-91DB-1E79464135A9}"/>
            </c:ext>
          </c:extLst>
        </c:ser>
        <c:ser>
          <c:idx val="3"/>
          <c:order val="1"/>
          <c:tx>
            <c:strRef>
              <c:f>'2023 HYDROGEN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SCENARIO'!$E$32:$AK$32</c:f>
              <c:numCache>
                <c:formatCode>"$"#,##0.00</c:formatCode>
                <c:ptCount val="33"/>
                <c:pt idx="0">
                  <c:v>11.40521997895021</c:v>
                </c:pt>
                <c:pt idx="1">
                  <c:v>12.452839285441913</c:v>
                </c:pt>
                <c:pt idx="2">
                  <c:v>14.518499076123106</c:v>
                </c:pt>
                <c:pt idx="3">
                  <c:v>16.04444835619417</c:v>
                </c:pt>
                <c:pt idx="4">
                  <c:v>15.866266029243274</c:v>
                </c:pt>
                <c:pt idx="5">
                  <c:v>14.161177028027359</c:v>
                </c:pt>
                <c:pt idx="6">
                  <c:v>11.49107118149464</c:v>
                </c:pt>
                <c:pt idx="7">
                  <c:v>10.097360128067283</c:v>
                </c:pt>
                <c:pt idx="8">
                  <c:v>10.150228166631305</c:v>
                </c:pt>
                <c:pt idx="9">
                  <c:v>10.278599165344364</c:v>
                </c:pt>
                <c:pt idx="10">
                  <c:v>10.386795532874853</c:v>
                </c:pt>
                <c:pt idx="11">
                  <c:v>10.49836186630405</c:v>
                </c:pt>
                <c:pt idx="12">
                  <c:v>10.290295211103572</c:v>
                </c:pt>
                <c:pt idx="13">
                  <c:v>9.7158647915224403</c:v>
                </c:pt>
                <c:pt idx="14">
                  <c:v>9.3914751913014918</c:v>
                </c:pt>
                <c:pt idx="15">
                  <c:v>9.277083972186329</c:v>
                </c:pt>
                <c:pt idx="16">
                  <c:v>9.1050021845231726</c:v>
                </c:pt>
                <c:pt idx="17">
                  <c:v>8.9887392585026493</c:v>
                </c:pt>
                <c:pt idx="18">
                  <c:v>8.8309737762269531</c:v>
                </c:pt>
                <c:pt idx="19">
                  <c:v>8.7471840859743608</c:v>
                </c:pt>
                <c:pt idx="20">
                  <c:v>8.6287283302415787</c:v>
                </c:pt>
                <c:pt idx="21">
                  <c:v>8.4128191650798989</c:v>
                </c:pt>
                <c:pt idx="22">
                  <c:v>8.4760718800744392</c:v>
                </c:pt>
                <c:pt idx="23">
                  <c:v>8.4200891152691746</c:v>
                </c:pt>
                <c:pt idx="24">
                  <c:v>8.1809349589927187</c:v>
                </c:pt>
                <c:pt idx="25">
                  <c:v>8.3104305932816569</c:v>
                </c:pt>
                <c:pt idx="26">
                  <c:v>8.5604530837777872</c:v>
                </c:pt>
                <c:pt idx="27">
                  <c:v>8.6287856773516296</c:v>
                </c:pt>
                <c:pt idx="28">
                  <c:v>8.6056559055775814</c:v>
                </c:pt>
                <c:pt idx="29">
                  <c:v>8.6392889593445492</c:v>
                </c:pt>
                <c:pt idx="30">
                  <c:v>8.6881409422320317</c:v>
                </c:pt>
                <c:pt idx="31">
                  <c:v>8.6162666421006602</c:v>
                </c:pt>
                <c:pt idx="32">
                  <c:v>8.5277705554077148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53-48A9-91DB-1E79464135A9}"/>
            </c:ext>
          </c:extLst>
        </c:ser>
        <c:ser>
          <c:idx val="1"/>
          <c:order val="2"/>
          <c:tx>
            <c:strRef>
              <c:f>'2023 HYDROGEN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SCENARIO'!$E$30:$AK$30</c:f>
              <c:numCache>
                <c:formatCode>"$"#,##0.00</c:formatCode>
                <c:ptCount val="33"/>
                <c:pt idx="0">
                  <c:v>10.643114062797526</c:v>
                </c:pt>
                <c:pt idx="1">
                  <c:v>12.23051123221104</c:v>
                </c:pt>
                <c:pt idx="2">
                  <c:v>14.640869251368237</c:v>
                </c:pt>
                <c:pt idx="3">
                  <c:v>16.099115749501486</c:v>
                </c:pt>
                <c:pt idx="4">
                  <c:v>15.374570607942848</c:v>
                </c:pt>
                <c:pt idx="5">
                  <c:v>13.024420786444438</c:v>
                </c:pt>
                <c:pt idx="6">
                  <c:v>10.653746019148223</c:v>
                </c:pt>
                <c:pt idx="7">
                  <c:v>10.107295234374824</c:v>
                </c:pt>
                <c:pt idx="8">
                  <c:v>10.660539537995394</c:v>
                </c:pt>
                <c:pt idx="9">
                  <c:v>11.044764647238324</c:v>
                </c:pt>
                <c:pt idx="10">
                  <c:v>11.268008867721797</c:v>
                </c:pt>
                <c:pt idx="11">
                  <c:v>11.349617678406331</c:v>
                </c:pt>
                <c:pt idx="12">
                  <c:v>11.230982449499264</c:v>
                </c:pt>
                <c:pt idx="13">
                  <c:v>10.943674918744279</c:v>
                </c:pt>
                <c:pt idx="14">
                  <c:v>10.845044052990188</c:v>
                </c:pt>
                <c:pt idx="15">
                  <c:v>10.960043272125088</c:v>
                </c:pt>
                <c:pt idx="16">
                  <c:v>11.037042100950533</c:v>
                </c:pt>
                <c:pt idx="17">
                  <c:v>11.030503069150637</c:v>
                </c:pt>
                <c:pt idx="18">
                  <c:v>10.959923851803282</c:v>
                </c:pt>
                <c:pt idx="19">
                  <c:v>10.950097704841278</c:v>
                </c:pt>
                <c:pt idx="20">
                  <c:v>11.072851264369206</c:v>
                </c:pt>
                <c:pt idx="21">
                  <c:v>11.205434902518039</c:v>
                </c:pt>
                <c:pt idx="22">
                  <c:v>11.295182056372186</c:v>
                </c:pt>
                <c:pt idx="23">
                  <c:v>11.376702615842884</c:v>
                </c:pt>
                <c:pt idx="24">
                  <c:v>11.463548422114103</c:v>
                </c:pt>
                <c:pt idx="25">
                  <c:v>11.53697490048661</c:v>
                </c:pt>
                <c:pt idx="26">
                  <c:v>11.595453552647953</c:v>
                </c:pt>
                <c:pt idx="27">
                  <c:v>11.658047165736997</c:v>
                </c:pt>
                <c:pt idx="28">
                  <c:v>11.712984245311249</c:v>
                </c:pt>
                <c:pt idx="29">
                  <c:v>11.733512927745458</c:v>
                </c:pt>
                <c:pt idx="30">
                  <c:v>11.735907815516304</c:v>
                </c:pt>
                <c:pt idx="31">
                  <c:v>11.822680460611732</c:v>
                </c:pt>
                <c:pt idx="32">
                  <c:v>11.949259510342673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3-48A9-91DB-1E79464135A9}"/>
            </c:ext>
          </c:extLst>
        </c:ser>
        <c:ser>
          <c:idx val="4"/>
          <c:order val="3"/>
          <c:tx>
            <c:strRef>
              <c:f>'2023 HYDROGEN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SCENARIO'!$E$33:$AK$33</c:f>
              <c:numCache>
                <c:formatCode>"$"#,##0.00</c:formatCode>
                <c:ptCount val="33"/>
                <c:pt idx="0">
                  <c:v>11.63479097006871</c:v>
                </c:pt>
                <c:pt idx="1">
                  <c:v>13.216360800537649</c:v>
                </c:pt>
                <c:pt idx="2">
                  <c:v>15.219073425476633</c:v>
                </c:pt>
                <c:pt idx="3">
                  <c:v>16.6305740096346</c:v>
                </c:pt>
                <c:pt idx="4">
                  <c:v>15.180067912299654</c:v>
                </c:pt>
                <c:pt idx="5">
                  <c:v>11.756384596042825</c:v>
                </c:pt>
                <c:pt idx="6">
                  <c:v>9.4105836021949045</c:v>
                </c:pt>
                <c:pt idx="7">
                  <c:v>8.6781028911900702</c:v>
                </c:pt>
                <c:pt idx="8">
                  <c:v>8.62494133437702</c:v>
                </c:pt>
                <c:pt idx="9">
                  <c:v>8.7869492639718985</c:v>
                </c:pt>
                <c:pt idx="10">
                  <c:v>8.8830840075112789</c:v>
                </c:pt>
                <c:pt idx="11">
                  <c:v>8.8943332631214105</c:v>
                </c:pt>
                <c:pt idx="12">
                  <c:v>8.6539521202235701</c:v>
                </c:pt>
                <c:pt idx="13">
                  <c:v>8.1349111523444506</c:v>
                </c:pt>
                <c:pt idx="14">
                  <c:v>7.8466103037502313</c:v>
                </c:pt>
                <c:pt idx="15">
                  <c:v>7.5941464703830528</c:v>
                </c:pt>
                <c:pt idx="16">
                  <c:v>7.0529257232438338</c:v>
                </c:pt>
                <c:pt idx="17">
                  <c:v>6.815327783362541</c:v>
                </c:pt>
                <c:pt idx="18">
                  <c:v>6.9655019965567639</c:v>
                </c:pt>
                <c:pt idx="19">
                  <c:v>6.9785467367868037</c:v>
                </c:pt>
                <c:pt idx="20">
                  <c:v>6.8575298241454803</c:v>
                </c:pt>
                <c:pt idx="21">
                  <c:v>7.2201512599623436</c:v>
                </c:pt>
                <c:pt idx="22">
                  <c:v>7.8211603879882912</c:v>
                </c:pt>
                <c:pt idx="23">
                  <c:v>7.471062514086471</c:v>
                </c:pt>
                <c:pt idx="24">
                  <c:v>6.7144635661903038</c:v>
                </c:pt>
                <c:pt idx="25">
                  <c:v>6.6451347986141451</c:v>
                </c:pt>
                <c:pt idx="26">
                  <c:v>6.6636319626652707</c:v>
                </c:pt>
                <c:pt idx="27">
                  <c:v>6.496661881248289</c:v>
                </c:pt>
                <c:pt idx="28">
                  <c:v>6.8701053432549761</c:v>
                </c:pt>
                <c:pt idx="29">
                  <c:v>7.430202078103509</c:v>
                </c:pt>
                <c:pt idx="30">
                  <c:v>7.4765260455606573</c:v>
                </c:pt>
                <c:pt idx="31">
                  <c:v>7.3057121282846511</c:v>
                </c:pt>
                <c:pt idx="32">
                  <c:v>7.2031938117751357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53-48A9-91DB-1E79464135A9}"/>
            </c:ext>
          </c:extLst>
        </c:ser>
        <c:ser>
          <c:idx val="5"/>
          <c:order val="4"/>
          <c:tx>
            <c:strRef>
              <c:f>'2023 HYDROGEN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SCENARIO'!$E$34:$AK$34</c:f>
              <c:numCache>
                <c:formatCode>"$"#,##0.00</c:formatCode>
                <c:ptCount val="33"/>
                <c:pt idx="0">
                  <c:v>11.649541456839341</c:v>
                </c:pt>
                <c:pt idx="1">
                  <c:v>13.357187412684084</c:v>
                </c:pt>
                <c:pt idx="2">
                  <c:v>16.037370808223777</c:v>
                </c:pt>
                <c:pt idx="3">
                  <c:v>17.593677906037904</c:v>
                </c:pt>
                <c:pt idx="4">
                  <c:v>16.469934330226373</c:v>
                </c:pt>
                <c:pt idx="5">
                  <c:v>13.90317618864044</c:v>
                </c:pt>
                <c:pt idx="6">
                  <c:v>11.511724954665665</c:v>
                </c:pt>
                <c:pt idx="7">
                  <c:v>10.363301082377456</c:v>
                </c:pt>
                <c:pt idx="8">
                  <c:v>10.331756376936749</c:v>
                </c:pt>
                <c:pt idx="9">
                  <c:v>10.514702089028722</c:v>
                </c:pt>
                <c:pt idx="10">
                  <c:v>10.619982071314212</c:v>
                </c:pt>
                <c:pt idx="11">
                  <c:v>10.679063633428564</c:v>
                </c:pt>
                <c:pt idx="12">
                  <c:v>10.442346479901779</c:v>
                </c:pt>
                <c:pt idx="13">
                  <c:v>9.8818624464990403</c:v>
                </c:pt>
                <c:pt idx="14">
                  <c:v>9.6332464460971945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53-48A9-91DB-1E79464135A9}"/>
            </c:ext>
          </c:extLst>
        </c:ser>
        <c:ser>
          <c:idx val="2"/>
          <c:order val="5"/>
          <c:tx>
            <c:strRef>
              <c:f>'2023 HYDROGEN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HYDROGEN SCENARIO'!$E$29:$AK$29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HYDROGEN SCENARIO'!$E$31:$AK$31</c:f>
              <c:numCache>
                <c:formatCode>"$"#,##0.00</c:formatCode>
                <c:ptCount val="33"/>
                <c:pt idx="0">
                  <c:v>11.649541456839341</c:v>
                </c:pt>
                <c:pt idx="1">
                  <c:v>13.357187412684084</c:v>
                </c:pt>
                <c:pt idx="2">
                  <c:v>16.037370808223777</c:v>
                </c:pt>
                <c:pt idx="3">
                  <c:v>17.593677906037904</c:v>
                </c:pt>
                <c:pt idx="4">
                  <c:v>16.469934330226373</c:v>
                </c:pt>
                <c:pt idx="5">
                  <c:v>13.90317618864044</c:v>
                </c:pt>
                <c:pt idx="6">
                  <c:v>11.511724954665665</c:v>
                </c:pt>
                <c:pt idx="7">
                  <c:v>10.363301082377456</c:v>
                </c:pt>
                <c:pt idx="8">
                  <c:v>10.331756376936749</c:v>
                </c:pt>
                <c:pt idx="9">
                  <c:v>10.514702089028722</c:v>
                </c:pt>
                <c:pt idx="10">
                  <c:v>10.619982071314212</c:v>
                </c:pt>
                <c:pt idx="11">
                  <c:v>10.679063633428564</c:v>
                </c:pt>
                <c:pt idx="12">
                  <c:v>10.442346479901779</c:v>
                </c:pt>
                <c:pt idx="13">
                  <c:v>9.8818624464990403</c:v>
                </c:pt>
                <c:pt idx="14">
                  <c:v>9.6332464460971945</c:v>
                </c:pt>
                <c:pt idx="15">
                  <c:v>9.6497014901987068</c:v>
                </c:pt>
                <c:pt idx="16">
                  <c:v>9.5199463305262455</c:v>
                </c:pt>
                <c:pt idx="17">
                  <c:v>9.4197785161277601</c:v>
                </c:pt>
                <c:pt idx="18">
                  <c:v>9.3680247920323332</c:v>
                </c:pt>
                <c:pt idx="19">
                  <c:v>9.3239778620035452</c:v>
                </c:pt>
                <c:pt idx="20">
                  <c:v>9.3429456305721352</c:v>
                </c:pt>
                <c:pt idx="21">
                  <c:v>9.349870776330377</c:v>
                </c:pt>
                <c:pt idx="22">
                  <c:v>9.3354565464153882</c:v>
                </c:pt>
                <c:pt idx="23">
                  <c:v>9.3919773831611444</c:v>
                </c:pt>
                <c:pt idx="24">
                  <c:v>9.4426909295782551</c:v>
                </c:pt>
                <c:pt idx="25">
                  <c:v>9.3801956445971708</c:v>
                </c:pt>
                <c:pt idx="26">
                  <c:v>9.3719541688700279</c:v>
                </c:pt>
                <c:pt idx="27">
                  <c:v>9.3726007535414784</c:v>
                </c:pt>
                <c:pt idx="28">
                  <c:v>9.2984729113426301</c:v>
                </c:pt>
                <c:pt idx="29">
                  <c:v>9.2951793021341995</c:v>
                </c:pt>
                <c:pt idx="30">
                  <c:v>9.3194331177627117</c:v>
                </c:pt>
                <c:pt idx="31">
                  <c:v>9.3097447138872376</c:v>
                </c:pt>
                <c:pt idx="32">
                  <c:v>9.2987417821735647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53-48A9-91DB-1E794641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chemeClr val="tx1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chemeClr val="tx1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chemeClr val="tx1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chemeClr val="tx1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'2023 STEP CHANGE'!$B$35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CHANGE'!$E$35:$AK$35</c:f>
              <c:numCache>
                <c:formatCode>"$"#,##0.00</c:formatCode>
                <c:ptCount val="33"/>
                <c:pt idx="0">
                  <c:v>12.514440416316871</c:v>
                </c:pt>
                <c:pt idx="1">
                  <c:v>14.010822609725373</c:v>
                </c:pt>
                <c:pt idx="2">
                  <c:v>16.48542149186461</c:v>
                </c:pt>
                <c:pt idx="3">
                  <c:v>18.073317242248628</c:v>
                </c:pt>
                <c:pt idx="4">
                  <c:v>17.586357026808415</c:v>
                </c:pt>
                <c:pt idx="5">
                  <c:v>15.572977682580809</c:v>
                </c:pt>
                <c:pt idx="6">
                  <c:v>13.381223401094758</c:v>
                </c:pt>
                <c:pt idx="7">
                  <c:v>12.930170906721953</c:v>
                </c:pt>
                <c:pt idx="8">
                  <c:v>13.468161451298224</c:v>
                </c:pt>
                <c:pt idx="9">
                  <c:v>13.867320870731767</c:v>
                </c:pt>
                <c:pt idx="10">
                  <c:v>14.28592598353452</c:v>
                </c:pt>
                <c:pt idx="11">
                  <c:v>14.420745768203689</c:v>
                </c:pt>
                <c:pt idx="12">
                  <c:v>14.072228689169267</c:v>
                </c:pt>
                <c:pt idx="13">
                  <c:v>13.55607991001294</c:v>
                </c:pt>
                <c:pt idx="14">
                  <c:v>13.437598797992644</c:v>
                </c:pt>
                <c:pt idx="15">
                  <c:v>13.686073553201297</c:v>
                </c:pt>
                <c:pt idx="16">
                  <c:v>14.029732327088416</c:v>
                </c:pt>
                <c:pt idx="17">
                  <c:v>14.277300339004352</c:v>
                </c:pt>
                <c:pt idx="18">
                  <c:v>14.359207066375522</c:v>
                </c:pt>
                <c:pt idx="19">
                  <c:v>14.377431803179689</c:v>
                </c:pt>
                <c:pt idx="20">
                  <c:v>14.520149030296443</c:v>
                </c:pt>
                <c:pt idx="21">
                  <c:v>14.909628839532957</c:v>
                </c:pt>
                <c:pt idx="22">
                  <c:v>15.344147372839551</c:v>
                </c:pt>
                <c:pt idx="23">
                  <c:v>15.357547282888204</c:v>
                </c:pt>
                <c:pt idx="24">
                  <c:v>15.314010080759346</c:v>
                </c:pt>
                <c:pt idx="25">
                  <c:v>15.535695060282993</c:v>
                </c:pt>
                <c:pt idx="26">
                  <c:v>15.782023408679278</c:v>
                </c:pt>
                <c:pt idx="27">
                  <c:v>15.888971896684211</c:v>
                </c:pt>
                <c:pt idx="28">
                  <c:v>15.977352391663677</c:v>
                </c:pt>
                <c:pt idx="29">
                  <c:v>16.079878223907585</c:v>
                </c:pt>
                <c:pt idx="30">
                  <c:v>16.190190768744941</c:v>
                </c:pt>
                <c:pt idx="31">
                  <c:v>16.371900827646574</c:v>
                </c:pt>
                <c:pt idx="32">
                  <c:v>16.556753019159309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2-4FD9-A176-221FA4E0CCDB}"/>
            </c:ext>
          </c:extLst>
        </c:ser>
        <c:ser>
          <c:idx val="1"/>
          <c:order val="1"/>
          <c:tx>
            <c:strRef>
              <c:f>'2023 STEP CHANGE'!$B$30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CHANGE'!$E$30:$AK$30</c:f>
              <c:numCache>
                <c:formatCode>"$"#,##0.00</c:formatCode>
                <c:ptCount val="33"/>
                <c:pt idx="0">
                  <c:v>10.561266390714128</c:v>
                </c:pt>
                <c:pt idx="1">
                  <c:v>12.128798958068234</c:v>
                </c:pt>
                <c:pt idx="2">
                  <c:v>14.553298257453099</c:v>
                </c:pt>
                <c:pt idx="3">
                  <c:v>15.98119761274952</c:v>
                </c:pt>
                <c:pt idx="4">
                  <c:v>15.360422636288066</c:v>
                </c:pt>
                <c:pt idx="5">
                  <c:v>13.249788891499382</c:v>
                </c:pt>
                <c:pt idx="6">
                  <c:v>10.971868057917364</c:v>
                </c:pt>
                <c:pt idx="7">
                  <c:v>10.423334073374662</c:v>
                </c:pt>
                <c:pt idx="8">
                  <c:v>10.981372750286321</c:v>
                </c:pt>
                <c:pt idx="9">
                  <c:v>11.403681168727577</c:v>
                </c:pt>
                <c:pt idx="10">
                  <c:v>11.7101669762288</c:v>
                </c:pt>
                <c:pt idx="11">
                  <c:v>11.804522414559099</c:v>
                </c:pt>
                <c:pt idx="12">
                  <c:v>11.544782776233921</c:v>
                </c:pt>
                <c:pt idx="13">
                  <c:v>11.075882043909955</c:v>
                </c:pt>
                <c:pt idx="14">
                  <c:v>10.940063572665807</c:v>
                </c:pt>
                <c:pt idx="15">
                  <c:v>11.116816162628524</c:v>
                </c:pt>
                <c:pt idx="16">
                  <c:v>11.285227088544435</c:v>
                </c:pt>
                <c:pt idx="17">
                  <c:v>11.382035932604204</c:v>
                </c:pt>
                <c:pt idx="18">
                  <c:v>11.40366568522807</c:v>
                </c:pt>
                <c:pt idx="19">
                  <c:v>11.421890422032238</c:v>
                </c:pt>
                <c:pt idx="20">
                  <c:v>11.510040213776929</c:v>
                </c:pt>
                <c:pt idx="21">
                  <c:v>11.676175888660772</c:v>
                </c:pt>
                <c:pt idx="22">
                  <c:v>11.808590428638015</c:v>
                </c:pt>
                <c:pt idx="23">
                  <c:v>11.803715832966857</c:v>
                </c:pt>
                <c:pt idx="24">
                  <c:v>11.77749977381767</c:v>
                </c:pt>
                <c:pt idx="25">
                  <c:v>11.869397341104651</c:v>
                </c:pt>
                <c:pt idx="26">
                  <c:v>11.986950029222058</c:v>
                </c:pt>
                <c:pt idx="27">
                  <c:v>12.048004606022909</c:v>
                </c:pt>
                <c:pt idx="28">
                  <c:v>12.093037107227104</c:v>
                </c:pt>
                <c:pt idx="29">
                  <c:v>12.112049031583231</c:v>
                </c:pt>
                <c:pt idx="30">
                  <c:v>12.135177614710095</c:v>
                </c:pt>
                <c:pt idx="31">
                  <c:v>12.225786299858733</c:v>
                </c:pt>
                <c:pt idx="32">
                  <c:v>12.315349607522503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2-4FD9-A176-221FA4E0CCDB}"/>
            </c:ext>
          </c:extLst>
        </c:ser>
        <c:ser>
          <c:idx val="2"/>
          <c:order val="2"/>
          <c:tx>
            <c:strRef>
              <c:f>'2023 STEP CHANGE'!$B$31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CHANGE'!$E$31:$AK$31</c:f>
              <c:numCache>
                <c:formatCode>"$"#,##0.00</c:formatCode>
                <c:ptCount val="33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  <c:pt idx="10">
                  <c:v>11.187554767992784</c:v>
                </c:pt>
                <c:pt idx="11">
                  <c:v>11.223433615753569</c:v>
                </c:pt>
                <c:pt idx="12">
                  <c:v>10.890710050654036</c:v>
                </c:pt>
                <c:pt idx="13">
                  <c:v>10.189106485530573</c:v>
                </c:pt>
                <c:pt idx="14">
                  <c:v>9.8442493367337924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2-4FD9-A176-221FA4E0CCDB}"/>
            </c:ext>
          </c:extLst>
        </c:ser>
        <c:ser>
          <c:idx val="5"/>
          <c:order val="3"/>
          <c:tx>
            <c:strRef>
              <c:f>'2023 STEP CHANGE'!$B$34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CHANGE'!$E$34:$AK$34</c:f>
              <c:numCache>
                <c:formatCode>"$"#,##0.00</c:formatCode>
                <c:ptCount val="33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  <c:pt idx="10">
                  <c:v>11.187554767992784</c:v>
                </c:pt>
                <c:pt idx="11">
                  <c:v>11.223433615753569</c:v>
                </c:pt>
                <c:pt idx="12">
                  <c:v>10.890710050654036</c:v>
                </c:pt>
                <c:pt idx="13">
                  <c:v>10.189106485530573</c:v>
                </c:pt>
                <c:pt idx="14">
                  <c:v>9.8442493367337924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22-4FD9-A176-221FA4E0CCDB}"/>
            </c:ext>
          </c:extLst>
        </c:ser>
        <c:ser>
          <c:idx val="3"/>
          <c:order val="4"/>
          <c:tx>
            <c:strRef>
              <c:f>'2023 STEP CHANGE'!$B$32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CHANGE'!$E$32:$AK$32</c:f>
              <c:numCache>
                <c:formatCode>"$"#,##0.00</c:formatCode>
                <c:ptCount val="33"/>
                <c:pt idx="0">
                  <c:v>11.439151865609297</c:v>
                </c:pt>
                <c:pt idx="1">
                  <c:v>12.714235462627286</c:v>
                </c:pt>
                <c:pt idx="2">
                  <c:v>15.18913130240993</c:v>
                </c:pt>
                <c:pt idx="3">
                  <c:v>16.908994543525939</c:v>
                </c:pt>
                <c:pt idx="4">
                  <c:v>16.466262380555655</c:v>
                </c:pt>
                <c:pt idx="5">
                  <c:v>14.37958008876142</c:v>
                </c:pt>
                <c:pt idx="6">
                  <c:v>11.537327593944731</c:v>
                </c:pt>
                <c:pt idx="7">
                  <c:v>10.156010831905853</c:v>
                </c:pt>
                <c:pt idx="8">
                  <c:v>10.267229966418407</c:v>
                </c:pt>
                <c:pt idx="9">
                  <c:v>10.463189407073388</c:v>
                </c:pt>
                <c:pt idx="10">
                  <c:v>10.613128211353864</c:v>
                </c:pt>
                <c:pt idx="11">
                  <c:v>10.686472997112759</c:v>
                </c:pt>
                <c:pt idx="12">
                  <c:v>10.406459103812306</c:v>
                </c:pt>
                <c:pt idx="13">
                  <c:v>9.8086938516738247</c:v>
                </c:pt>
                <c:pt idx="14">
                  <c:v>9.5170618628405599</c:v>
                </c:pt>
                <c:pt idx="15">
                  <c:v>9.481802967086578</c:v>
                </c:pt>
                <c:pt idx="16">
                  <c:v>9.3934929871651676</c:v>
                </c:pt>
                <c:pt idx="17">
                  <c:v>9.3300667738700884</c:v>
                </c:pt>
                <c:pt idx="18">
                  <c:v>9.2983218322471792</c:v>
                </c:pt>
                <c:pt idx="19">
                  <c:v>9.3812501353732589</c:v>
                </c:pt>
                <c:pt idx="20">
                  <c:v>9.5276178303837558</c:v>
                </c:pt>
                <c:pt idx="21">
                  <c:v>9.4939630289260357</c:v>
                </c:pt>
                <c:pt idx="22">
                  <c:v>9.3252504963232319</c:v>
                </c:pt>
                <c:pt idx="23">
                  <c:v>9.2650108468573578</c:v>
                </c:pt>
                <c:pt idx="24">
                  <c:v>9.2221866392758951</c:v>
                </c:pt>
                <c:pt idx="25">
                  <c:v>9.1218830364111696</c:v>
                </c:pt>
                <c:pt idx="26">
                  <c:v>9.1187446595322221</c:v>
                </c:pt>
                <c:pt idx="27">
                  <c:v>9.1377769589562465</c:v>
                </c:pt>
                <c:pt idx="28">
                  <c:v>9.1195023224896801</c:v>
                </c:pt>
                <c:pt idx="29">
                  <c:v>9.180398238155675</c:v>
                </c:pt>
                <c:pt idx="30">
                  <c:v>9.2399581367499053</c:v>
                </c:pt>
                <c:pt idx="31">
                  <c:v>9.1843818686370859</c:v>
                </c:pt>
                <c:pt idx="32">
                  <c:v>9.1278241512887366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2-4FD9-A176-221FA4E0CCDB}"/>
            </c:ext>
          </c:extLst>
        </c:ser>
        <c:ser>
          <c:idx val="4"/>
          <c:order val="5"/>
          <c:tx>
            <c:strRef>
              <c:f>'2023 STEP CHANGE'!$B$33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CHANGE'!$E$33:$AK$33</c:f>
              <c:numCache>
                <c:formatCode>"$"#,##0.00</c:formatCode>
                <c:ptCount val="33"/>
                <c:pt idx="0">
                  <c:v>10.063831315342117</c:v>
                </c:pt>
                <c:pt idx="1">
                  <c:v>10.854314187985093</c:v>
                </c:pt>
                <c:pt idx="2">
                  <c:v>13.090236558693064</c:v>
                </c:pt>
                <c:pt idx="3">
                  <c:v>15.372607136222262</c:v>
                </c:pt>
                <c:pt idx="4">
                  <c:v>15.426233825302036</c:v>
                </c:pt>
                <c:pt idx="5">
                  <c:v>13.245693407410418</c:v>
                </c:pt>
                <c:pt idx="6">
                  <c:v>10.500660011556683</c:v>
                </c:pt>
                <c:pt idx="7">
                  <c:v>9.09818771035353</c:v>
                </c:pt>
                <c:pt idx="8">
                  <c:v>8.9524946749574532</c:v>
                </c:pt>
                <c:pt idx="9">
                  <c:v>9.045344877320078</c:v>
                </c:pt>
                <c:pt idx="10">
                  <c:v>9.167829860684531</c:v>
                </c:pt>
                <c:pt idx="11">
                  <c:v>9.2103209023072452</c:v>
                </c:pt>
                <c:pt idx="12">
                  <c:v>9.0120432250964413</c:v>
                </c:pt>
                <c:pt idx="13">
                  <c:v>8.5829466204627067</c:v>
                </c:pt>
                <c:pt idx="14">
                  <c:v>8.2958667326020166</c:v>
                </c:pt>
                <c:pt idx="15">
                  <c:v>8.2724448235873886</c:v>
                </c:pt>
                <c:pt idx="16">
                  <c:v>8.276798008911614</c:v>
                </c:pt>
                <c:pt idx="17">
                  <c:v>8.2670622241226326</c:v>
                </c:pt>
                <c:pt idx="18">
                  <c:v>8.1623134581726262</c:v>
                </c:pt>
                <c:pt idx="19">
                  <c:v>7.9650862490293122</c:v>
                </c:pt>
                <c:pt idx="20">
                  <c:v>7.8858358985297468</c:v>
                </c:pt>
                <c:pt idx="21">
                  <c:v>8.2161741911806079</c:v>
                </c:pt>
                <c:pt idx="22">
                  <c:v>8.8942979358063585</c:v>
                </c:pt>
                <c:pt idx="23">
                  <c:v>8.9900766920093496</c:v>
                </c:pt>
                <c:pt idx="24">
                  <c:v>8.281783052428473</c:v>
                </c:pt>
                <c:pt idx="25">
                  <c:v>7.7892213960837751</c:v>
                </c:pt>
                <c:pt idx="26">
                  <c:v>7.7791435576150798</c:v>
                </c:pt>
                <c:pt idx="27">
                  <c:v>7.7589744610096076</c:v>
                </c:pt>
                <c:pt idx="28">
                  <c:v>7.8460075306517938</c:v>
                </c:pt>
                <c:pt idx="29">
                  <c:v>8.0598846148721766</c:v>
                </c:pt>
                <c:pt idx="30">
                  <c:v>8.05149177075449</c:v>
                </c:pt>
                <c:pt idx="31">
                  <c:v>7.94201102964188</c:v>
                </c:pt>
                <c:pt idx="32">
                  <c:v>7.8899839698556331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22-4FD9-A176-221FA4E0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6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'2023 STEP CHANGE'!$B$79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CHANGE'!$E$79:$AK$79</c:f>
              <c:numCache>
                <c:formatCode>"$"#,##0.00</c:formatCode>
                <c:ptCount val="33"/>
                <c:pt idx="0">
                  <c:v>9.1370777122331788</c:v>
                </c:pt>
                <c:pt idx="1">
                  <c:v>14.280974523315766</c:v>
                </c:pt>
                <c:pt idx="2">
                  <c:v>16.911870114533922</c:v>
                </c:pt>
                <c:pt idx="3">
                  <c:v>16.51449378029065</c:v>
                </c:pt>
                <c:pt idx="4">
                  <c:v>14.834278284631493</c:v>
                </c:pt>
                <c:pt idx="5">
                  <c:v>12.582930763889305</c:v>
                </c:pt>
                <c:pt idx="6">
                  <c:v>10.086970975481529</c:v>
                </c:pt>
                <c:pt idx="7">
                  <c:v>9.9657522305436004</c:v>
                </c:pt>
                <c:pt idx="8">
                  <c:v>10.832193776805948</c:v>
                </c:pt>
                <c:pt idx="9">
                  <c:v>11.248884980947937</c:v>
                </c:pt>
                <c:pt idx="10">
                  <c:v>11.60559255168557</c:v>
                </c:pt>
                <c:pt idx="11">
                  <c:v>11.704710065841612</c:v>
                </c:pt>
                <c:pt idx="12">
                  <c:v>11.458095505691597</c:v>
                </c:pt>
                <c:pt idx="13">
                  <c:v>11.003017032048888</c:v>
                </c:pt>
                <c:pt idx="14">
                  <c:v>10.877304861400681</c:v>
                </c:pt>
                <c:pt idx="15">
                  <c:v>11.116816162628524</c:v>
                </c:pt>
                <c:pt idx="16">
                  <c:v>11.285227088544435</c:v>
                </c:pt>
                <c:pt idx="17">
                  <c:v>11.382035932604204</c:v>
                </c:pt>
                <c:pt idx="18">
                  <c:v>11.40366568522807</c:v>
                </c:pt>
                <c:pt idx="19">
                  <c:v>11.421890422032238</c:v>
                </c:pt>
                <c:pt idx="20">
                  <c:v>11.510040213776929</c:v>
                </c:pt>
                <c:pt idx="21">
                  <c:v>11.676175888660772</c:v>
                </c:pt>
                <c:pt idx="22">
                  <c:v>11.808590428638015</c:v>
                </c:pt>
                <c:pt idx="23">
                  <c:v>11.803715832966857</c:v>
                </c:pt>
                <c:pt idx="24">
                  <c:v>11.77749977381767</c:v>
                </c:pt>
                <c:pt idx="25">
                  <c:v>11.869397341104651</c:v>
                </c:pt>
                <c:pt idx="26">
                  <c:v>11.986950029222058</c:v>
                </c:pt>
                <c:pt idx="27">
                  <c:v>12.048004606022909</c:v>
                </c:pt>
                <c:pt idx="28">
                  <c:v>12.093037107227104</c:v>
                </c:pt>
                <c:pt idx="29">
                  <c:v>12.112049031583231</c:v>
                </c:pt>
                <c:pt idx="30">
                  <c:v>12.135177614710095</c:v>
                </c:pt>
                <c:pt idx="31">
                  <c:v>12.225786299858733</c:v>
                </c:pt>
                <c:pt idx="32">
                  <c:v>12.315349607522503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E-464A-8333-C26817027B31}"/>
            </c:ext>
          </c:extLst>
        </c:ser>
        <c:ser>
          <c:idx val="2"/>
          <c:order val="1"/>
          <c:tx>
            <c:strRef>
              <c:f>'2023 STEP CHANGE'!$B$80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CHANGE'!$E$80:$AK$80</c:f>
              <c:numCache>
                <c:formatCode>"$"#,##0.00</c:formatCode>
                <c:ptCount val="33"/>
                <c:pt idx="0">
                  <c:v>10.383350732072058</c:v>
                </c:pt>
                <c:pt idx="1">
                  <c:v>15.981808815116363</c:v>
                </c:pt>
                <c:pt idx="2">
                  <c:v>19.39996949302877</c:v>
                </c:pt>
                <c:pt idx="3">
                  <c:v>19.146593737068738</c:v>
                </c:pt>
                <c:pt idx="4">
                  <c:v>17.082665550537147</c:v>
                </c:pt>
                <c:pt idx="5">
                  <c:v>14.491022244866116</c:v>
                </c:pt>
                <c:pt idx="6">
                  <c:v>11.548869172814676</c:v>
                </c:pt>
                <c:pt idx="7">
                  <c:v>10.564244768744253</c:v>
                </c:pt>
                <c:pt idx="8">
                  <c:v>10.805657379037497</c:v>
                </c:pt>
                <c:pt idx="9">
                  <c:v>10.959607268040479</c:v>
                </c:pt>
                <c:pt idx="10">
                  <c:v>11.10780527130939</c:v>
                </c:pt>
                <c:pt idx="11">
                  <c:v>11.148267631355553</c:v>
                </c:pt>
                <c:pt idx="12">
                  <c:v>10.826747330171695</c:v>
                </c:pt>
                <c:pt idx="13">
                  <c:v>10.13742622504072</c:v>
                </c:pt>
                <c:pt idx="14">
                  <c:v>9.8004273609734494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E-464A-8333-C26817027B31}"/>
            </c:ext>
          </c:extLst>
        </c:ser>
        <c:ser>
          <c:idx val="3"/>
          <c:order val="2"/>
          <c:tx>
            <c:strRef>
              <c:f>'2023 STEP CHANGE'!$B$81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CHANGE'!$E$81:$AK$81</c:f>
              <c:numCache>
                <c:formatCode>"$"#,##0.00</c:formatCode>
                <c:ptCount val="33"/>
                <c:pt idx="0">
                  <c:v>10.5553191069839</c:v>
                </c:pt>
                <c:pt idx="1">
                  <c:v>15.370006067847417</c:v>
                </c:pt>
                <c:pt idx="2">
                  <c:v>18.141472613925995</c:v>
                </c:pt>
                <c:pt idx="3">
                  <c:v>17.933648226848824</c:v>
                </c:pt>
                <c:pt idx="4">
                  <c:v>16.336112055616226</c:v>
                </c:pt>
                <c:pt idx="5">
                  <c:v>13.883080574366511</c:v>
                </c:pt>
                <c:pt idx="6">
                  <c:v>10.841335259873164</c:v>
                </c:pt>
                <c:pt idx="7">
                  <c:v>9.8293085870951877</c:v>
                </c:pt>
                <c:pt idx="8">
                  <c:v>10.163674005739793</c:v>
                </c:pt>
                <c:pt idx="9">
                  <c:v>10.358275381321036</c:v>
                </c:pt>
                <c:pt idx="10">
                  <c:v>10.544231517536268</c:v>
                </c:pt>
                <c:pt idx="11">
                  <c:v>10.62139168615011</c:v>
                </c:pt>
                <c:pt idx="12">
                  <c:v>10.350623008446151</c:v>
                </c:pt>
                <c:pt idx="13">
                  <c:v>9.762841986897536</c:v>
                </c:pt>
                <c:pt idx="14">
                  <c:v>9.4781691361134666</c:v>
                </c:pt>
                <c:pt idx="15">
                  <c:v>9.481802967086578</c:v>
                </c:pt>
                <c:pt idx="16">
                  <c:v>9.3934929871651676</c:v>
                </c:pt>
                <c:pt idx="17">
                  <c:v>9.3300667738700884</c:v>
                </c:pt>
                <c:pt idx="18">
                  <c:v>9.2983218322471792</c:v>
                </c:pt>
                <c:pt idx="19">
                  <c:v>9.3812501353732589</c:v>
                </c:pt>
                <c:pt idx="20">
                  <c:v>9.5276178303837558</c:v>
                </c:pt>
                <c:pt idx="21">
                  <c:v>9.4939630289260357</c:v>
                </c:pt>
                <c:pt idx="22">
                  <c:v>9.3252504963232319</c:v>
                </c:pt>
                <c:pt idx="23">
                  <c:v>9.2650108468573578</c:v>
                </c:pt>
                <c:pt idx="24">
                  <c:v>9.2221866392758951</c:v>
                </c:pt>
                <c:pt idx="25">
                  <c:v>9.1218830364111696</c:v>
                </c:pt>
                <c:pt idx="26">
                  <c:v>9.1187446595322221</c:v>
                </c:pt>
                <c:pt idx="27">
                  <c:v>9.1377769589562465</c:v>
                </c:pt>
                <c:pt idx="28">
                  <c:v>9.1195023224896801</c:v>
                </c:pt>
                <c:pt idx="29">
                  <c:v>9.180398238155675</c:v>
                </c:pt>
                <c:pt idx="30">
                  <c:v>9.2399581367499053</c:v>
                </c:pt>
                <c:pt idx="31">
                  <c:v>9.1843818686370859</c:v>
                </c:pt>
                <c:pt idx="32">
                  <c:v>9.1278241512887366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E-464A-8333-C26817027B31}"/>
            </c:ext>
          </c:extLst>
        </c:ser>
        <c:ser>
          <c:idx val="4"/>
          <c:order val="3"/>
          <c:tx>
            <c:strRef>
              <c:f>'2023 STEP CHANGE'!$B$82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CHANGE'!$E$82:$AK$82</c:f>
              <c:numCache>
                <c:formatCode>"$"#,##0.00</c:formatCode>
                <c:ptCount val="33"/>
                <c:pt idx="0">
                  <c:v>9.7347446692444137</c:v>
                </c:pt>
                <c:pt idx="1">
                  <c:v>12.709258303945157</c:v>
                </c:pt>
                <c:pt idx="2">
                  <c:v>15.124502531799273</c:v>
                </c:pt>
                <c:pt idx="3">
                  <c:v>16.23035499452255</c:v>
                </c:pt>
                <c:pt idx="4">
                  <c:v>15.528737868686832</c:v>
                </c:pt>
                <c:pt idx="5">
                  <c:v>13.006306888602097</c:v>
                </c:pt>
                <c:pt idx="6">
                  <c:v>10.097092821399825</c:v>
                </c:pt>
                <c:pt idx="7">
                  <c:v>8.8971144516056455</c:v>
                </c:pt>
                <c:pt idx="8">
                  <c:v>8.8891746137059862</c:v>
                </c:pt>
                <c:pt idx="9">
                  <c:v>8.9816886872180604</c:v>
                </c:pt>
                <c:pt idx="10">
                  <c:v>9.1260136114750718</c:v>
                </c:pt>
                <c:pt idx="11">
                  <c:v>9.1711600947169707</c:v>
                </c:pt>
                <c:pt idx="12">
                  <c:v>8.9783033161228651</c:v>
                </c:pt>
                <c:pt idx="13">
                  <c:v>8.5546230579569045</c:v>
                </c:pt>
                <c:pt idx="14">
                  <c:v>8.2714499952150344</c:v>
                </c:pt>
                <c:pt idx="15">
                  <c:v>8.2724448235873886</c:v>
                </c:pt>
                <c:pt idx="16">
                  <c:v>8.276798008911614</c:v>
                </c:pt>
                <c:pt idx="17">
                  <c:v>8.2670622241226326</c:v>
                </c:pt>
                <c:pt idx="18">
                  <c:v>8.1623134581726262</c:v>
                </c:pt>
                <c:pt idx="19">
                  <c:v>7.9650862490293122</c:v>
                </c:pt>
                <c:pt idx="20">
                  <c:v>7.8858358985297468</c:v>
                </c:pt>
                <c:pt idx="21">
                  <c:v>8.2161741911806079</c:v>
                </c:pt>
                <c:pt idx="22">
                  <c:v>8.8942979358063585</c:v>
                </c:pt>
                <c:pt idx="23">
                  <c:v>8.9900766920093496</c:v>
                </c:pt>
                <c:pt idx="24">
                  <c:v>8.281783052428473</c:v>
                </c:pt>
                <c:pt idx="25">
                  <c:v>7.7892213960837751</c:v>
                </c:pt>
                <c:pt idx="26">
                  <c:v>7.7791435576150798</c:v>
                </c:pt>
                <c:pt idx="27">
                  <c:v>7.7589744610096076</c:v>
                </c:pt>
                <c:pt idx="28">
                  <c:v>7.8460075306517938</c:v>
                </c:pt>
                <c:pt idx="29">
                  <c:v>8.0598846148721766</c:v>
                </c:pt>
                <c:pt idx="30">
                  <c:v>8.05149177075449</c:v>
                </c:pt>
                <c:pt idx="31">
                  <c:v>7.94201102964188</c:v>
                </c:pt>
                <c:pt idx="32">
                  <c:v>7.8899839698556331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DE-464A-8333-C26817027B31}"/>
            </c:ext>
          </c:extLst>
        </c:ser>
        <c:ser>
          <c:idx val="5"/>
          <c:order val="4"/>
          <c:tx>
            <c:strRef>
              <c:f>'2023 STEP CHANGE'!$B$83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CHANGE'!$E$83:$AK$83</c:f>
              <c:numCache>
                <c:formatCode>"$"#,##0.00</c:formatCode>
                <c:ptCount val="33"/>
                <c:pt idx="0">
                  <c:v>10.383350732072058</c:v>
                </c:pt>
                <c:pt idx="1">
                  <c:v>15.981808815116363</c:v>
                </c:pt>
                <c:pt idx="2">
                  <c:v>19.39996949302877</c:v>
                </c:pt>
                <c:pt idx="3">
                  <c:v>19.146593737068738</c:v>
                </c:pt>
                <c:pt idx="4">
                  <c:v>17.082665550537147</c:v>
                </c:pt>
                <c:pt idx="5">
                  <c:v>14.491022244866116</c:v>
                </c:pt>
                <c:pt idx="6">
                  <c:v>11.548869172814676</c:v>
                </c:pt>
                <c:pt idx="7">
                  <c:v>10.564244768744253</c:v>
                </c:pt>
                <c:pt idx="8">
                  <c:v>10.805657379037497</c:v>
                </c:pt>
                <c:pt idx="9">
                  <c:v>10.959607268040479</c:v>
                </c:pt>
                <c:pt idx="10">
                  <c:v>11.10780527130939</c:v>
                </c:pt>
                <c:pt idx="11">
                  <c:v>11.148267631355553</c:v>
                </c:pt>
                <c:pt idx="12">
                  <c:v>10.826747330171695</c:v>
                </c:pt>
                <c:pt idx="13">
                  <c:v>10.13742622504072</c:v>
                </c:pt>
                <c:pt idx="14">
                  <c:v>9.8004273609734494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DE-464A-8333-C26817027B31}"/>
            </c:ext>
          </c:extLst>
        </c:ser>
        <c:ser>
          <c:idx val="6"/>
          <c:order val="5"/>
          <c:tx>
            <c:strRef>
              <c:f>'2023 STEP CHANGE'!$B$84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CHANGE'!$E$84:$AK$84</c:f>
              <c:numCache>
                <c:formatCode>"$"#,##0.00</c:formatCode>
                <c:ptCount val="33"/>
                <c:pt idx="0">
                  <c:v>11.091715296233042</c:v>
                </c:pt>
                <c:pt idx="1">
                  <c:v>16.164534175717897</c:v>
                </c:pt>
                <c:pt idx="2">
                  <c:v>18.845679061746157</c:v>
                </c:pt>
                <c:pt idx="3">
                  <c:v>18.607895065364108</c:v>
                </c:pt>
                <c:pt idx="4">
                  <c:v>17.061276615705747</c:v>
                </c:pt>
                <c:pt idx="5">
                  <c:v>14.90660308200234</c:v>
                </c:pt>
                <c:pt idx="6">
                  <c:v>12.49676819638554</c:v>
                </c:pt>
                <c:pt idx="7">
                  <c:v>12.472831639443854</c:v>
                </c:pt>
                <c:pt idx="8">
                  <c:v>13.319060100024322</c:v>
                </c:pt>
                <c:pt idx="9">
                  <c:v>13.712603234478227</c:v>
                </c:pt>
                <c:pt idx="10">
                  <c:v>14.181404650563378</c:v>
                </c:pt>
                <c:pt idx="11">
                  <c:v>14.320983861908386</c:v>
                </c:pt>
                <c:pt idx="12">
                  <c:v>13.985584761806798</c:v>
                </c:pt>
                <c:pt idx="13">
                  <c:v>13.483251795073398</c:v>
                </c:pt>
                <c:pt idx="14">
                  <c:v>13.374872495059456</c:v>
                </c:pt>
                <c:pt idx="15">
                  <c:v>13.686073553201297</c:v>
                </c:pt>
                <c:pt idx="16">
                  <c:v>14.029732327088416</c:v>
                </c:pt>
                <c:pt idx="17">
                  <c:v>14.277300339004352</c:v>
                </c:pt>
                <c:pt idx="18">
                  <c:v>14.359207066375522</c:v>
                </c:pt>
                <c:pt idx="19">
                  <c:v>14.377431803179689</c:v>
                </c:pt>
                <c:pt idx="20">
                  <c:v>14.520149030296443</c:v>
                </c:pt>
                <c:pt idx="21">
                  <c:v>14.909628839532957</c:v>
                </c:pt>
                <c:pt idx="22">
                  <c:v>15.344147372839551</c:v>
                </c:pt>
                <c:pt idx="23">
                  <c:v>15.357547282888204</c:v>
                </c:pt>
                <c:pt idx="24">
                  <c:v>15.314010080759346</c:v>
                </c:pt>
                <c:pt idx="25">
                  <c:v>15.535695060282993</c:v>
                </c:pt>
                <c:pt idx="26">
                  <c:v>15.782023408679278</c:v>
                </c:pt>
                <c:pt idx="27">
                  <c:v>15.888971896684211</c:v>
                </c:pt>
                <c:pt idx="28">
                  <c:v>15.977352391663677</c:v>
                </c:pt>
                <c:pt idx="29">
                  <c:v>16.079878223907585</c:v>
                </c:pt>
                <c:pt idx="30">
                  <c:v>16.190190768744941</c:v>
                </c:pt>
                <c:pt idx="31">
                  <c:v>16.371900827646574</c:v>
                </c:pt>
                <c:pt idx="32">
                  <c:v>16.556753019159309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DE-464A-8333-C26817027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Wellhead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STEP CHANGE'!$B$30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CHANGE'!$C$7:$AH$7</c:f>
              <c:numCache>
                <c:formatCode>"$"#,##0.00</c:formatCode>
                <c:ptCount val="32"/>
                <c:pt idx="0">
                  <c:v>0</c:v>
                </c:pt>
                <c:pt idx="1">
                  <c:v>9.4983902291270912</c:v>
                </c:pt>
                <c:pt idx="2">
                  <c:v>10.065299342749132</c:v>
                </c:pt>
                <c:pt idx="3">
                  <c:v>11.646079247992107</c:v>
                </c:pt>
                <c:pt idx="4">
                  <c:v>14.07562926873077</c:v>
                </c:pt>
                <c:pt idx="5">
                  <c:v>15.48393695563874</c:v>
                </c:pt>
                <c:pt idx="6">
                  <c:v>14.777860229443892</c:v>
                </c:pt>
                <c:pt idx="7">
                  <c:v>12.577962991156788</c:v>
                </c:pt>
                <c:pt idx="8">
                  <c:v>10.096877120422686</c:v>
                </c:pt>
                <c:pt idx="9">
                  <c:v>9.1116303770732685</c:v>
                </c:pt>
                <c:pt idx="10">
                  <c:v>9.3991779724852069</c:v>
                </c:pt>
                <c:pt idx="11">
                  <c:v>9.8342559207804285</c:v>
                </c:pt>
                <c:pt idx="12">
                  <c:v>10.246605291863967</c:v>
                </c:pt>
                <c:pt idx="13">
                  <c:v>10.491508272937022</c:v>
                </c:pt>
                <c:pt idx="14">
                  <c:v>10.362218249945636</c:v>
                </c:pt>
                <c:pt idx="15">
                  <c:v>9.8494783655040976</c:v>
                </c:pt>
                <c:pt idx="16">
                  <c:v>9.4648086808947127</c:v>
                </c:pt>
                <c:pt idx="17">
                  <c:v>9.4184670214606427</c:v>
                </c:pt>
                <c:pt idx="18">
                  <c:v>9.441894590051005</c:v>
                </c:pt>
                <c:pt idx="19">
                  <c:v>9.3567152678541312</c:v>
                </c:pt>
                <c:pt idx="20">
                  <c:v>9.2117250101322039</c:v>
                </c:pt>
                <c:pt idx="21">
                  <c:v>9.3168956481503624</c:v>
                </c:pt>
                <c:pt idx="22">
                  <c:v>9.7096498711529424</c:v>
                </c:pt>
                <c:pt idx="23">
                  <c:v>10.114885946211345</c:v>
                </c:pt>
                <c:pt idx="24">
                  <c:v>10.337470157326845</c:v>
                </c:pt>
                <c:pt idx="25">
                  <c:v>10.412307875097818</c:v>
                </c:pt>
                <c:pt idx="26">
                  <c:v>10.395589728541808</c:v>
                </c:pt>
                <c:pt idx="27">
                  <c:v>10.328161760202276</c:v>
                </c:pt>
                <c:pt idx="28">
                  <c:v>10.417773314726226</c:v>
                </c:pt>
                <c:pt idx="29">
                  <c:v>10.634662567918635</c:v>
                </c:pt>
                <c:pt idx="30">
                  <c:v>10.830686971211389</c:v>
                </c:pt>
                <c:pt idx="31">
                  <c:v>10.973918029222638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BC6-B3F3-233D4E4571BA}"/>
            </c:ext>
          </c:extLst>
        </c:ser>
        <c:ser>
          <c:idx val="2"/>
          <c:order val="1"/>
          <c:tx>
            <c:strRef>
              <c:f>'2023 STEP CHANGE'!$B$31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CHANGE'!$C$8:$AH$8</c:f>
              <c:numCache>
                <c:formatCode>"$"#,##0.00</c:formatCode>
                <c:ptCount val="32"/>
                <c:pt idx="0">
                  <c:v>0</c:v>
                </c:pt>
                <c:pt idx="1">
                  <c:v>9.1918152346585611</c:v>
                </c:pt>
                <c:pt idx="2">
                  <c:v>9.8721859671064429</c:v>
                </c:pt>
                <c:pt idx="3">
                  <c:v>11.83183833163692</c:v>
                </c:pt>
                <c:pt idx="4">
                  <c:v>14.899592593965759</c:v>
                </c:pt>
                <c:pt idx="5">
                  <c:v>16.567403244118069</c:v>
                </c:pt>
                <c:pt idx="6">
                  <c:v>15.470469925189448</c:v>
                </c:pt>
                <c:pt idx="7">
                  <c:v>12.833696612651792</c:v>
                </c:pt>
                <c:pt idx="8">
                  <c:v>9.8229040318885836</c:v>
                </c:pt>
                <c:pt idx="9">
                  <c:v>8.0874056850036773</c:v>
                </c:pt>
                <c:pt idx="10">
                  <c:v>7.8714242845187972</c:v>
                </c:pt>
                <c:pt idx="11">
                  <c:v>7.9763744843544409</c:v>
                </c:pt>
                <c:pt idx="12">
                  <c:v>8.0784562785386154</c:v>
                </c:pt>
                <c:pt idx="13">
                  <c:v>8.167569313082037</c:v>
                </c:pt>
                <c:pt idx="14">
                  <c:v>7.9033812185666914</c:v>
                </c:pt>
                <c:pt idx="15">
                  <c:v>7.2206703274678787</c:v>
                </c:pt>
                <c:pt idx="16">
                  <c:v>6.8305710717454877</c:v>
                </c:pt>
                <c:pt idx="17">
                  <c:v>6.8062517528384934</c:v>
                </c:pt>
                <c:pt idx="18">
                  <c:v>6.7031018167927758</c:v>
                </c:pt>
                <c:pt idx="19">
                  <c:v>6.6203841451031042</c:v>
                </c:pt>
                <c:pt idx="20">
                  <c:v>6.6586168488897535</c:v>
                </c:pt>
                <c:pt idx="21">
                  <c:v>6.7238086761290239</c:v>
                </c:pt>
                <c:pt idx="22">
                  <c:v>6.7643564623805323</c:v>
                </c:pt>
                <c:pt idx="23">
                  <c:v>6.7681979738414535</c:v>
                </c:pt>
                <c:pt idx="24">
                  <c:v>6.7597093067011356</c:v>
                </c:pt>
                <c:pt idx="25">
                  <c:v>6.7787487464101766</c:v>
                </c:pt>
                <c:pt idx="26">
                  <c:v>6.7785074509991983</c:v>
                </c:pt>
                <c:pt idx="27">
                  <c:v>6.7612128210264544</c:v>
                </c:pt>
                <c:pt idx="28">
                  <c:v>6.7998884479350243</c:v>
                </c:pt>
                <c:pt idx="29">
                  <c:v>6.8391866893853734</c:v>
                </c:pt>
                <c:pt idx="30">
                  <c:v>6.8310775524613945</c:v>
                </c:pt>
                <c:pt idx="31">
                  <c:v>6.850736988964381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7-4BC6-B3F3-233D4E4571BA}"/>
            </c:ext>
          </c:extLst>
        </c:ser>
        <c:ser>
          <c:idx val="3"/>
          <c:order val="2"/>
          <c:tx>
            <c:strRef>
              <c:f>'2023 STEP CHANGE'!$B$32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CHANGE'!$C$9:$AH$9</c:f>
              <c:numCache>
                <c:formatCode>"$"#,##0.00</c:formatCode>
                <c:ptCount val="32"/>
                <c:pt idx="0">
                  <c:v>0</c:v>
                </c:pt>
                <c:pt idx="1">
                  <c:v>8.9727993162361521</c:v>
                </c:pt>
                <c:pt idx="2">
                  <c:v>9.4295864958602458</c:v>
                </c:pt>
                <c:pt idx="3">
                  <c:v>10.745614442213959</c:v>
                </c:pt>
                <c:pt idx="4">
                  <c:v>13.25405425314035</c:v>
                </c:pt>
                <c:pt idx="5">
                  <c:v>14.919760337907196</c:v>
                </c:pt>
                <c:pt idx="6">
                  <c:v>14.310992709286648</c:v>
                </c:pt>
                <c:pt idx="7">
                  <c:v>12.030476335016214</c:v>
                </c:pt>
                <c:pt idx="8">
                  <c:v>8.9621940337303272</c:v>
                </c:pt>
                <c:pt idx="9">
                  <c:v>7.3371086002672987</c:v>
                </c:pt>
                <c:pt idx="10">
                  <c:v>7.3571017108053107</c:v>
                </c:pt>
                <c:pt idx="11">
                  <c:v>7.5139802404187481</c:v>
                </c:pt>
                <c:pt idx="12">
                  <c:v>7.6086603982692411</c:v>
                </c:pt>
                <c:pt idx="13">
                  <c:v>7.7083203236947408</c:v>
                </c:pt>
                <c:pt idx="14">
                  <c:v>7.5188679818485191</c:v>
                </c:pt>
                <c:pt idx="15">
                  <c:v>6.9803736423014744</c:v>
                </c:pt>
                <c:pt idx="16">
                  <c:v>6.6041329506676023</c:v>
                </c:pt>
                <c:pt idx="17">
                  <c:v>6.4045310499420598</c:v>
                </c:pt>
                <c:pt idx="18">
                  <c:v>6.2133604703842105</c:v>
                </c:pt>
                <c:pt idx="19">
                  <c:v>6.1169298722240102</c:v>
                </c:pt>
                <c:pt idx="20">
                  <c:v>6.0907784090428416</c:v>
                </c:pt>
                <c:pt idx="21">
                  <c:v>6.1816271718613001</c:v>
                </c:pt>
                <c:pt idx="22">
                  <c:v>6.3077498206761691</c:v>
                </c:pt>
                <c:pt idx="23">
                  <c:v>6.2946555903843855</c:v>
                </c:pt>
                <c:pt idx="24">
                  <c:v>6.2114090771338129</c:v>
                </c:pt>
                <c:pt idx="25">
                  <c:v>6.194832741816624</c:v>
                </c:pt>
                <c:pt idx="26">
                  <c:v>6.1344920696736747</c:v>
                </c:pt>
                <c:pt idx="27">
                  <c:v>6.011844644391636</c:v>
                </c:pt>
                <c:pt idx="28">
                  <c:v>6.0079928206919107</c:v>
                </c:pt>
                <c:pt idx="29">
                  <c:v>6.0239184357448883</c:v>
                </c:pt>
                <c:pt idx="30">
                  <c:v>5.9800728557950897</c:v>
                </c:pt>
                <c:pt idx="31">
                  <c:v>6.0364739098713374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7-4BC6-B3F3-233D4E4571BA}"/>
            </c:ext>
          </c:extLst>
        </c:ser>
        <c:ser>
          <c:idx val="4"/>
          <c:order val="3"/>
          <c:tx>
            <c:strRef>
              <c:f>'2023 STEP CHANGE'!$B$33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CHANGE'!$C$10:$AH$10</c:f>
              <c:numCache>
                <c:formatCode>"$"#,##0.00</c:formatCode>
                <c:ptCount val="32"/>
                <c:pt idx="0">
                  <c:v>0</c:v>
                </c:pt>
                <c:pt idx="1">
                  <c:v>8.8892666627441628</c:v>
                </c:pt>
                <c:pt idx="2">
                  <c:v>8.9881226069598839</c:v>
                </c:pt>
                <c:pt idx="3">
                  <c:v>9.6967851922133619</c:v>
                </c:pt>
                <c:pt idx="4">
                  <c:v>11.833899050940083</c:v>
                </c:pt>
                <c:pt idx="5">
                  <c:v>13.909646667822621</c:v>
                </c:pt>
                <c:pt idx="6">
                  <c:v>13.750427979663229</c:v>
                </c:pt>
                <c:pt idx="7">
                  <c:v>11.512967954090408</c:v>
                </c:pt>
                <c:pt idx="8">
                  <c:v>8.9231718533951287</c:v>
                </c:pt>
                <c:pt idx="9">
                  <c:v>7.7492111318827011</c:v>
                </c:pt>
                <c:pt idx="10">
                  <c:v>7.718088325265569</c:v>
                </c:pt>
                <c:pt idx="11">
                  <c:v>7.820279369592563</c:v>
                </c:pt>
                <c:pt idx="12">
                  <c:v>7.9195915297086934</c:v>
                </c:pt>
                <c:pt idx="13">
                  <c:v>7.9524402872440456</c:v>
                </c:pt>
                <c:pt idx="14">
                  <c:v>7.7878921876101774</c:v>
                </c:pt>
                <c:pt idx="15">
                  <c:v>7.3892239699312263</c:v>
                </c:pt>
                <c:pt idx="16">
                  <c:v>7.1031319092653602</c:v>
                </c:pt>
                <c:pt idx="17">
                  <c:v>7.0368100485658855</c:v>
                </c:pt>
                <c:pt idx="18">
                  <c:v>6.9380233019482382</c:v>
                </c:pt>
                <c:pt idx="19">
                  <c:v>6.8116806865243138</c:v>
                </c:pt>
                <c:pt idx="20">
                  <c:v>6.6556008413525785</c:v>
                </c:pt>
                <c:pt idx="21">
                  <c:v>6.4562486342485874</c:v>
                </c:pt>
                <c:pt idx="22">
                  <c:v>6.3142828186143047</c:v>
                </c:pt>
                <c:pt idx="23">
                  <c:v>6.5573033605023507</c:v>
                </c:pt>
                <c:pt idx="24">
                  <c:v>7.2236053649468026</c:v>
                </c:pt>
                <c:pt idx="25">
                  <c:v>7.2956667073106161</c:v>
                </c:pt>
                <c:pt idx="26">
                  <c:v>6.5161950499416399</c:v>
                </c:pt>
                <c:pt idx="27">
                  <c:v>6.0057079902716719</c:v>
                </c:pt>
                <c:pt idx="28">
                  <c:v>6.0103684410365572</c:v>
                </c:pt>
                <c:pt idx="29">
                  <c:v>5.9771190058052204</c:v>
                </c:pt>
                <c:pt idx="30">
                  <c:v>6.0366503457696563</c:v>
                </c:pt>
                <c:pt idx="31">
                  <c:v>6.218210279392105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7-4BC6-B3F3-233D4E4571BA}"/>
            </c:ext>
          </c:extLst>
        </c:ser>
        <c:ser>
          <c:idx val="5"/>
          <c:order val="4"/>
          <c:tx>
            <c:strRef>
              <c:f>'2023 STEP CHANGE'!$B$34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CHANGE'!$C$11:$AH$11</c:f>
              <c:numCache>
                <c:formatCode>"$"#,##0.00</c:formatCode>
                <c:ptCount val="32"/>
                <c:pt idx="0">
                  <c:v>0</c:v>
                </c:pt>
                <c:pt idx="1">
                  <c:v>9.1918152346585611</c:v>
                </c:pt>
                <c:pt idx="2">
                  <c:v>9.8721859671064429</c:v>
                </c:pt>
                <c:pt idx="3">
                  <c:v>11.83183833163692</c:v>
                </c:pt>
                <c:pt idx="4">
                  <c:v>14.899592593965759</c:v>
                </c:pt>
                <c:pt idx="5">
                  <c:v>16.567403244118069</c:v>
                </c:pt>
                <c:pt idx="6">
                  <c:v>15.470469925189448</c:v>
                </c:pt>
                <c:pt idx="7">
                  <c:v>12.833696612651792</c:v>
                </c:pt>
                <c:pt idx="8">
                  <c:v>9.8229040318885836</c:v>
                </c:pt>
                <c:pt idx="9">
                  <c:v>8.0874056850036773</c:v>
                </c:pt>
                <c:pt idx="10">
                  <c:v>7.8714242845187972</c:v>
                </c:pt>
                <c:pt idx="11">
                  <c:v>7.9763744843544409</c:v>
                </c:pt>
                <c:pt idx="12">
                  <c:v>8.0784562785386154</c:v>
                </c:pt>
                <c:pt idx="13">
                  <c:v>8.167569313082037</c:v>
                </c:pt>
                <c:pt idx="14">
                  <c:v>7.9033812185666914</c:v>
                </c:pt>
                <c:pt idx="15">
                  <c:v>7.2206703274678787</c:v>
                </c:pt>
                <c:pt idx="16">
                  <c:v>6.8305710717454877</c:v>
                </c:pt>
                <c:pt idx="17">
                  <c:v>6.8062517528384934</c:v>
                </c:pt>
                <c:pt idx="18">
                  <c:v>6.7031018167927758</c:v>
                </c:pt>
                <c:pt idx="19">
                  <c:v>6.6203841451031042</c:v>
                </c:pt>
                <c:pt idx="20">
                  <c:v>6.6586168488897535</c:v>
                </c:pt>
                <c:pt idx="21">
                  <c:v>6.7238086761290239</c:v>
                </c:pt>
                <c:pt idx="22">
                  <c:v>6.7643564623805323</c:v>
                </c:pt>
                <c:pt idx="23">
                  <c:v>6.7681979738414535</c:v>
                </c:pt>
                <c:pt idx="24">
                  <c:v>6.7597093067011356</c:v>
                </c:pt>
                <c:pt idx="25">
                  <c:v>6.7787487464101766</c:v>
                </c:pt>
                <c:pt idx="26">
                  <c:v>6.7785074509991983</c:v>
                </c:pt>
                <c:pt idx="27">
                  <c:v>6.7612128210264544</c:v>
                </c:pt>
                <c:pt idx="28">
                  <c:v>6.7998884479350243</c:v>
                </c:pt>
                <c:pt idx="29">
                  <c:v>6.8391866893853734</c:v>
                </c:pt>
                <c:pt idx="30">
                  <c:v>6.8310775524613945</c:v>
                </c:pt>
                <c:pt idx="31">
                  <c:v>6.850736988964381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D7-4BC6-B3F3-233D4E4571BA}"/>
            </c:ext>
          </c:extLst>
        </c:ser>
        <c:ser>
          <c:idx val="6"/>
          <c:order val="5"/>
          <c:tx>
            <c:strRef>
              <c:f>'2023 STEP CHANGE'!$B$35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CHANGE'!$C$12:$AH$12</c:f>
              <c:numCache>
                <c:formatCode>"$"#,##0.00</c:formatCode>
                <c:ptCount val="32"/>
                <c:pt idx="0">
                  <c:v>0</c:v>
                </c:pt>
                <c:pt idx="1">
                  <c:v>9.4967431703035601</c:v>
                </c:pt>
                <c:pt idx="2">
                  <c:v>10.063577509340753</c:v>
                </c:pt>
                <c:pt idx="3">
                  <c:v>11.644420137663841</c:v>
                </c:pt>
                <c:pt idx="4">
                  <c:v>14.073925992785819</c:v>
                </c:pt>
                <c:pt idx="5">
                  <c:v>15.482092633819397</c:v>
                </c:pt>
                <c:pt idx="6">
                  <c:v>14.775897942341864</c:v>
                </c:pt>
                <c:pt idx="7">
                  <c:v>12.575914968798298</c:v>
                </c:pt>
                <c:pt idx="8">
                  <c:v>10.094753137373477</c:v>
                </c:pt>
                <c:pt idx="9">
                  <c:v>9.1094204585752614</c:v>
                </c:pt>
                <c:pt idx="10">
                  <c:v>9.396985727550117</c:v>
                </c:pt>
                <c:pt idx="11">
                  <c:v>9.8320840829976675</c:v>
                </c:pt>
                <c:pt idx="12">
                  <c:v>10.244334614570201</c:v>
                </c:pt>
                <c:pt idx="13">
                  <c:v>10.489201924032606</c:v>
                </c:pt>
                <c:pt idx="14">
                  <c:v>10.359990163377969</c:v>
                </c:pt>
                <c:pt idx="15">
                  <c:v>9.8472919307628679</c:v>
                </c:pt>
                <c:pt idx="16">
                  <c:v>9.4626069622904314</c:v>
                </c:pt>
                <c:pt idx="17">
                  <c:v>9.4162020757098688</c:v>
                </c:pt>
                <c:pt idx="18">
                  <c:v>9.4394751534072405</c:v>
                </c:pt>
                <c:pt idx="19">
                  <c:v>9.3541629284743948</c:v>
                </c:pt>
                <c:pt idx="20">
                  <c:v>9.2091195331889324</c:v>
                </c:pt>
                <c:pt idx="21">
                  <c:v>9.3142901712070909</c:v>
                </c:pt>
                <c:pt idx="22">
                  <c:v>9.7069962899281279</c:v>
                </c:pt>
                <c:pt idx="23">
                  <c:v>10.112035474495949</c:v>
                </c:pt>
                <c:pt idx="24">
                  <c:v>10.334353363849178</c:v>
                </c:pt>
                <c:pt idx="25">
                  <c:v>10.409174971609442</c:v>
                </c:pt>
                <c:pt idx="26">
                  <c:v>10.392472094620945</c:v>
                </c:pt>
                <c:pt idx="27">
                  <c:v>10.324929711334541</c:v>
                </c:pt>
                <c:pt idx="28">
                  <c:v>10.414427742828208</c:v>
                </c:pt>
                <c:pt idx="29">
                  <c:v>10.63127653794135</c:v>
                </c:pt>
                <c:pt idx="30">
                  <c:v>10.82726272752509</c:v>
                </c:pt>
                <c:pt idx="31">
                  <c:v>10.970420163301569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7-4BC6-B3F3-233D4E45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 Adelaide Industrial Weighted </a:t>
            </a:r>
            <a:r>
              <a:rPr lang="en-AU" baseline="0"/>
              <a:t>Oil Indexed</a:t>
            </a:r>
            <a:endParaRPr lang="en-AU"/>
          </a:p>
        </c:rich>
      </c:tx>
      <c:layout>
        <c:manualLayout>
          <c:xMode val="edge"/>
          <c:yMode val="edge"/>
          <c:x val="0.3151034274921242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'SCENARIO COMPARISON'!$B$64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COMPARISON'!$C$64:$AH$64</c15:sqref>
                  </c15:fullRef>
                </c:ext>
              </c:extLst>
              <c:f>'SCENARIO COMPARISON'!$D$64:$AH$64</c:f>
              <c:numCache>
                <c:formatCode>"$"#,##0.00</c:formatCode>
                <c:ptCount val="31"/>
                <c:pt idx="0">
                  <c:v>8.034684669619768</c:v>
                </c:pt>
                <c:pt idx="1">
                  <c:v>10.64929585345593</c:v>
                </c:pt>
                <c:pt idx="2">
                  <c:v>15.312561245746227</c:v>
                </c:pt>
                <c:pt idx="3">
                  <c:v>18.002186632695039</c:v>
                </c:pt>
                <c:pt idx="4">
                  <c:v>19.601234633672671</c:v>
                </c:pt>
                <c:pt idx="5">
                  <c:v>18.053243836322601</c:v>
                </c:pt>
                <c:pt idx="6">
                  <c:v>14.63784151075976</c:v>
                </c:pt>
                <c:pt idx="7">
                  <c:v>12.374458579813115</c:v>
                </c:pt>
                <c:pt idx="8">
                  <c:v>11.545074361515184</c:v>
                </c:pt>
                <c:pt idx="9">
                  <c:v>11.708900008274803</c:v>
                </c:pt>
                <c:pt idx="10">
                  <c:v>11.822849067460346</c:v>
                </c:pt>
                <c:pt idx="11">
                  <c:v>11.910192855892328</c:v>
                </c:pt>
                <c:pt idx="12">
                  <c:v>12.032260387989259</c:v>
                </c:pt>
                <c:pt idx="13">
                  <c:v>12.077525841969569</c:v>
                </c:pt>
                <c:pt idx="14">
                  <c:v>12.089901093213914</c:v>
                </c:pt>
                <c:pt idx="15">
                  <c:v>12.260729105893798</c:v>
                </c:pt>
                <c:pt idx="16">
                  <c:v>12.540987541560732</c:v>
                </c:pt>
                <c:pt idx="17">
                  <c:v>12.79785157216465</c:v>
                </c:pt>
                <c:pt idx="18">
                  <c:v>12.986697025528791</c:v>
                </c:pt>
                <c:pt idx="19">
                  <c:v>12.883274073696169</c:v>
                </c:pt>
                <c:pt idx="20">
                  <c:v>12.55887108106651</c:v>
                </c:pt>
                <c:pt idx="21">
                  <c:v>12.498472530447167</c:v>
                </c:pt>
                <c:pt idx="22">
                  <c:v>12.802386082071033</c:v>
                </c:pt>
                <c:pt idx="23">
                  <c:v>13.267289824962113</c:v>
                </c:pt>
                <c:pt idx="24">
                  <c:v>13.224041866417924</c:v>
                </c:pt>
                <c:pt idx="25">
                  <c:v>12.639132781879182</c:v>
                </c:pt>
                <c:pt idx="26">
                  <c:v>12.348669484826837</c:v>
                </c:pt>
                <c:pt idx="27">
                  <c:v>12.318869176546812</c:v>
                </c:pt>
                <c:pt idx="28">
                  <c:v>12.238976278806199</c:v>
                </c:pt>
                <c:pt idx="29">
                  <c:v>12.250957736480082</c:v>
                </c:pt>
                <c:pt idx="30">
                  <c:v>12.32061578234347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5-43A3-9D77-744AE4D4E7D7}"/>
            </c:ext>
          </c:extLst>
        </c:ser>
        <c:ser>
          <c:idx val="0"/>
          <c:order val="1"/>
          <c:tx>
            <c:strRef>
              <c:f>'SCENARIO COMPARISON'!$B$63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COMPARISON'!$C$63:$AH$63</c15:sqref>
                  </c15:fullRef>
                </c:ext>
              </c:extLst>
              <c:f>'SCENARIO COMPARISON'!$D$63:$AH$63</c:f>
              <c:numCache>
                <c:formatCode>"$"#,##0.00</c:formatCode>
                <c:ptCount val="31"/>
                <c:pt idx="0">
                  <c:v>9.2352903134245441</c:v>
                </c:pt>
                <c:pt idx="1">
                  <c:v>10.413909236172639</c:v>
                </c:pt>
                <c:pt idx="2">
                  <c:v>10.223283404952786</c:v>
                </c:pt>
                <c:pt idx="3">
                  <c:v>9.910995749869441</c:v>
                </c:pt>
                <c:pt idx="4">
                  <c:v>9.9027656389172112</c:v>
                </c:pt>
                <c:pt idx="5">
                  <c:v>10.103724351733383</c:v>
                </c:pt>
                <c:pt idx="6">
                  <c:v>10.227888034416589</c:v>
                </c:pt>
                <c:pt idx="7">
                  <c:v>10.343714028690945</c:v>
                </c:pt>
                <c:pt idx="8">
                  <c:v>10.475668730993199</c:v>
                </c:pt>
                <c:pt idx="9">
                  <c:v>10.549844818980404</c:v>
                </c:pt>
                <c:pt idx="10">
                  <c:v>10.591401972755682</c:v>
                </c:pt>
                <c:pt idx="11">
                  <c:v>10.67682729609732</c:v>
                </c:pt>
                <c:pt idx="12">
                  <c:v>10.78827098965003</c:v>
                </c:pt>
                <c:pt idx="13">
                  <c:v>10.856333437170015</c:v>
                </c:pt>
                <c:pt idx="14">
                  <c:v>10.893508622548211</c:v>
                </c:pt>
                <c:pt idx="15">
                  <c:v>10.9409568986443</c:v>
                </c:pt>
                <c:pt idx="16">
                  <c:v>10.98842745315978</c:v>
                </c:pt>
                <c:pt idx="17">
                  <c:v>11.019722393276027</c:v>
                </c:pt>
                <c:pt idx="18">
                  <c:v>11.04220612282681</c:v>
                </c:pt>
                <c:pt idx="19">
                  <c:v>11.059737853799122</c:v>
                </c:pt>
                <c:pt idx="20">
                  <c:v>11.07350154163049</c:v>
                </c:pt>
                <c:pt idx="21">
                  <c:v>11.087265229461856</c:v>
                </c:pt>
                <c:pt idx="22">
                  <c:v>11.101028917293222</c:v>
                </c:pt>
                <c:pt idx="23">
                  <c:v>11.11479260512459</c:v>
                </c:pt>
                <c:pt idx="24">
                  <c:v>11.128556292955954</c:v>
                </c:pt>
                <c:pt idx="25">
                  <c:v>11.142319980787322</c:v>
                </c:pt>
                <c:pt idx="26">
                  <c:v>11.156083668618688</c:v>
                </c:pt>
                <c:pt idx="27">
                  <c:v>11.169847356450054</c:v>
                </c:pt>
                <c:pt idx="28">
                  <c:v>11.18361104428142</c:v>
                </c:pt>
                <c:pt idx="29">
                  <c:v>11.197374732112786</c:v>
                </c:pt>
                <c:pt idx="30">
                  <c:v>11.211138419944152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5-43A3-9D77-744AE4D4E7D7}"/>
            </c:ext>
          </c:extLst>
        </c:ser>
        <c:ser>
          <c:idx val="2"/>
          <c:order val="2"/>
          <c:tx>
            <c:strRef>
              <c:f>'SCENARIO COMPARISON'!$B$65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COMPARISON'!$C$65:$AH$65</c15:sqref>
                  </c15:fullRef>
                </c:ext>
              </c:extLst>
              <c:f>'SCENARIO COMPARISON'!$D$65:$AH$65</c:f>
              <c:numCache>
                <c:formatCode>"$"#,##0.00</c:formatCode>
                <c:ptCount val="31"/>
                <c:pt idx="0">
                  <c:v>7.8321197678366952</c:v>
                </c:pt>
                <c:pt idx="1">
                  <c:v>10.429307442229918</c:v>
                </c:pt>
                <c:pt idx="2">
                  <c:v>11.710876770202237</c:v>
                </c:pt>
                <c:pt idx="3">
                  <c:v>10.617512688494671</c:v>
                </c:pt>
                <c:pt idx="4">
                  <c:v>9.8327661398679975</c:v>
                </c:pt>
                <c:pt idx="5">
                  <c:v>9.460056296852132</c:v>
                </c:pt>
                <c:pt idx="6">
                  <c:v>9.5312708095822636</c:v>
                </c:pt>
                <c:pt idx="7">
                  <c:v>9.4999162120228995</c:v>
                </c:pt>
                <c:pt idx="8">
                  <c:v>10.050057446565791</c:v>
                </c:pt>
                <c:pt idx="9">
                  <c:v>10.214347276711566</c:v>
                </c:pt>
                <c:pt idx="10">
                  <c:v>10.339538528749351</c:v>
                </c:pt>
                <c:pt idx="11">
                  <c:v>10.512623698163766</c:v>
                </c:pt>
                <c:pt idx="12">
                  <c:v>10.540205695834779</c:v>
                </c:pt>
                <c:pt idx="13">
                  <c:v>10.471130146184876</c:v>
                </c:pt>
                <c:pt idx="14">
                  <c:v>10.249478727204819</c:v>
                </c:pt>
                <c:pt idx="15">
                  <c:v>9.9662680467850624</c:v>
                </c:pt>
                <c:pt idx="16">
                  <c:v>9.9117131524356399</c:v>
                </c:pt>
                <c:pt idx="17">
                  <c:v>10.030937939374954</c:v>
                </c:pt>
                <c:pt idx="18">
                  <c:v>10.191520068249016</c:v>
                </c:pt>
                <c:pt idx="19">
                  <c:v>10.284900331444149</c:v>
                </c:pt>
                <c:pt idx="20">
                  <c:v>10.292938548307919</c:v>
                </c:pt>
                <c:pt idx="21">
                  <c:v>10.348504625503992</c:v>
                </c:pt>
                <c:pt idx="22">
                  <c:v>10.588008427003139</c:v>
                </c:pt>
                <c:pt idx="23">
                  <c:v>10.85347214908821</c:v>
                </c:pt>
                <c:pt idx="24">
                  <c:v>10.99804405790972</c:v>
                </c:pt>
                <c:pt idx="25">
                  <c:v>11.126614688886276</c:v>
                </c:pt>
                <c:pt idx="26">
                  <c:v>11.247766436644939</c:v>
                </c:pt>
                <c:pt idx="27">
                  <c:v>11.271521413244177</c:v>
                </c:pt>
                <c:pt idx="28">
                  <c:v>11.230999372016925</c:v>
                </c:pt>
                <c:pt idx="29">
                  <c:v>11.230969698530874</c:v>
                </c:pt>
                <c:pt idx="30">
                  <c:v>11.299390400481023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95-43A3-9D77-744AE4D4E7D7}"/>
            </c:ext>
          </c:extLst>
        </c:ser>
        <c:ser>
          <c:idx val="3"/>
          <c:order val="3"/>
          <c:tx>
            <c:strRef>
              <c:f>'SCENARIO COMPARISON'!$B$66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COMPARISON'!$D$7:$AH$7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COMPARISON'!$C$66:$AH$66</c15:sqref>
                  </c15:fullRef>
                </c:ext>
              </c:extLst>
              <c:f>'SCENARIO COMPARISON'!$D$66:$AH$66</c:f>
              <c:numCache>
                <c:formatCode>"$"#,##0.00</c:formatCode>
                <c:ptCount val="31"/>
                <c:pt idx="0">
                  <c:v>7.8098911525463386</c:v>
                </c:pt>
                <c:pt idx="1">
                  <c:v>10.568052951365367</c:v>
                </c:pt>
                <c:pt idx="2">
                  <c:v>15.136595696207641</c:v>
                </c:pt>
                <c:pt idx="3">
                  <c:v>17.437165902762068</c:v>
                </c:pt>
                <c:pt idx="4">
                  <c:v>16.833094327889949</c:v>
                </c:pt>
                <c:pt idx="5">
                  <c:v>15.474182755457658</c:v>
                </c:pt>
                <c:pt idx="6">
                  <c:v>13.559670548130869</c:v>
                </c:pt>
                <c:pt idx="7">
                  <c:v>10.744173284251104</c:v>
                </c:pt>
                <c:pt idx="8">
                  <c:v>9.754276174405117</c:v>
                </c:pt>
                <c:pt idx="9">
                  <c:v>10.038446476762573</c:v>
                </c:pt>
                <c:pt idx="10">
                  <c:v>10.165180675153067</c:v>
                </c:pt>
                <c:pt idx="11">
                  <c:v>10.314788521280914</c:v>
                </c:pt>
                <c:pt idx="12">
                  <c:v>10.429799966010386</c:v>
                </c:pt>
                <c:pt idx="13">
                  <c:v>10.229161968411791</c:v>
                </c:pt>
                <c:pt idx="14">
                  <c:v>9.6624768789132656</c:v>
                </c:pt>
                <c:pt idx="15">
                  <c:v>9.3450527131034491</c:v>
                </c:pt>
                <c:pt idx="16">
                  <c:v>9.277083972186329</c:v>
                </c:pt>
                <c:pt idx="17">
                  <c:v>9.1050021845231726</c:v>
                </c:pt>
                <c:pt idx="18">
                  <c:v>8.9887392585026493</c:v>
                </c:pt>
                <c:pt idx="19">
                  <c:v>8.8309737762269531</c:v>
                </c:pt>
                <c:pt idx="20">
                  <c:v>8.7471840859743608</c:v>
                </c:pt>
                <c:pt idx="21">
                  <c:v>8.6287283302415787</c:v>
                </c:pt>
                <c:pt idx="22">
                  <c:v>8.4128191650798989</c:v>
                </c:pt>
                <c:pt idx="23">
                  <c:v>8.4760718800744392</c:v>
                </c:pt>
                <c:pt idx="24">
                  <c:v>8.4200891152691746</c:v>
                </c:pt>
                <c:pt idx="25">
                  <c:v>8.1809349589927187</c:v>
                </c:pt>
                <c:pt idx="26">
                  <c:v>8.3104305932816569</c:v>
                </c:pt>
                <c:pt idx="27">
                  <c:v>8.5604530837777872</c:v>
                </c:pt>
                <c:pt idx="28">
                  <c:v>8.6287856773516296</c:v>
                </c:pt>
                <c:pt idx="29">
                  <c:v>8.6056559055775814</c:v>
                </c:pt>
                <c:pt idx="30">
                  <c:v>8.6392889593445492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5-43A3-9D77-744AE4D4E7D7}"/>
            </c:ext>
          </c:extLst>
        </c:ser>
        <c:ser>
          <c:idx val="4"/>
          <c:order val="4"/>
          <c:tx>
            <c:strRef>
              <c:f>'SCENARIO COMPARISON'!$B$67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COMPARISON'!$C$67:$AH$67</c15:sqref>
                  </c15:fullRef>
                </c:ext>
              </c:extLst>
              <c:f>'SCENARIO COMPARISON'!$D$67:$AH$67</c:f>
              <c:numCache>
                <c:formatCode>"$"#,##0.00</c:formatCode>
                <c:ptCount val="31"/>
                <c:pt idx="0">
                  <c:v>7.7574610180310692</c:v>
                </c:pt>
                <c:pt idx="1">
                  <c:v>10.5553191069839</c:v>
                </c:pt>
                <c:pt idx="2">
                  <c:v>15.370006067847417</c:v>
                </c:pt>
                <c:pt idx="3">
                  <c:v>18.141472613925995</c:v>
                </c:pt>
                <c:pt idx="4">
                  <c:v>17.933648226848824</c:v>
                </c:pt>
                <c:pt idx="5">
                  <c:v>16.336112055616226</c:v>
                </c:pt>
                <c:pt idx="6">
                  <c:v>13.883080574366511</c:v>
                </c:pt>
                <c:pt idx="7">
                  <c:v>10.841335259873164</c:v>
                </c:pt>
                <c:pt idx="8">
                  <c:v>9.8293085870951877</c:v>
                </c:pt>
                <c:pt idx="9">
                  <c:v>10.163674005739793</c:v>
                </c:pt>
                <c:pt idx="10">
                  <c:v>10.358275381321036</c:v>
                </c:pt>
                <c:pt idx="11">
                  <c:v>10.544231517536268</c:v>
                </c:pt>
                <c:pt idx="12">
                  <c:v>10.62139168615011</c:v>
                </c:pt>
                <c:pt idx="13">
                  <c:v>10.350623008446151</c:v>
                </c:pt>
                <c:pt idx="14">
                  <c:v>9.762841986897536</c:v>
                </c:pt>
                <c:pt idx="15">
                  <c:v>9.4781691361134666</c:v>
                </c:pt>
                <c:pt idx="16">
                  <c:v>9.481802967086578</c:v>
                </c:pt>
                <c:pt idx="17">
                  <c:v>9.3934929871651676</c:v>
                </c:pt>
                <c:pt idx="18">
                  <c:v>9.3300667738700884</c:v>
                </c:pt>
                <c:pt idx="19">
                  <c:v>9.2983218322471792</c:v>
                </c:pt>
                <c:pt idx="20">
                  <c:v>9.3812501353732589</c:v>
                </c:pt>
                <c:pt idx="21">
                  <c:v>9.5276178303837558</c:v>
                </c:pt>
                <c:pt idx="22">
                  <c:v>9.4939630289260357</c:v>
                </c:pt>
                <c:pt idx="23">
                  <c:v>9.3252504963232319</c:v>
                </c:pt>
                <c:pt idx="24">
                  <c:v>9.2650108468573578</c:v>
                </c:pt>
                <c:pt idx="25">
                  <c:v>9.2221866392758951</c:v>
                </c:pt>
                <c:pt idx="26">
                  <c:v>9.1218830364111696</c:v>
                </c:pt>
                <c:pt idx="27">
                  <c:v>9.1187446595322221</c:v>
                </c:pt>
                <c:pt idx="28">
                  <c:v>9.1377769589562465</c:v>
                </c:pt>
                <c:pt idx="29">
                  <c:v>9.1195023224896801</c:v>
                </c:pt>
                <c:pt idx="30">
                  <c:v>9.180398238155675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7-4BFF-B2DA-C53635880E5A}"/>
            </c:ext>
          </c:extLst>
        </c:ser>
        <c:ser>
          <c:idx val="5"/>
          <c:order val="5"/>
          <c:tx>
            <c:strRef>
              <c:f>'SCENARIO COMPARISON'!$B$68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COMPARISON'!$C$68:$AH$68</c15:sqref>
                  </c15:fullRef>
                </c:ext>
              </c:extLst>
              <c:f>'SCENARIO COMPARISON'!$D$68:$AH$68</c:f>
              <c:numCache>
                <c:formatCode>"$"#,##0.00</c:formatCode>
                <c:ptCount val="31"/>
                <c:pt idx="0">
                  <c:v>7.7314220935787219</c:v>
                </c:pt>
                <c:pt idx="1">
                  <c:v>10.468994117499831</c:v>
                </c:pt>
                <c:pt idx="2">
                  <c:v>15.464656717769541</c:v>
                </c:pt>
                <c:pt idx="3">
                  <c:v>18.701645812098509</c:v>
                </c:pt>
                <c:pt idx="4">
                  <c:v>19.219220506034905</c:v>
                </c:pt>
                <c:pt idx="5">
                  <c:v>17.427999862500243</c:v>
                </c:pt>
                <c:pt idx="6">
                  <c:v>13.52317488058728</c:v>
                </c:pt>
                <c:pt idx="7">
                  <c:v>10.428007419399478</c:v>
                </c:pt>
                <c:pt idx="8">
                  <c:v>9.3588636094479973</c:v>
                </c:pt>
                <c:pt idx="9">
                  <c:v>9.3148576414385182</c:v>
                </c:pt>
                <c:pt idx="10">
                  <c:v>9.3021285915863228</c:v>
                </c:pt>
                <c:pt idx="11">
                  <c:v>9.2763461292030929</c:v>
                </c:pt>
                <c:pt idx="12">
                  <c:v>9.2263318803256045</c:v>
                </c:pt>
                <c:pt idx="13">
                  <c:v>9.1607317536202597</c:v>
                </c:pt>
                <c:pt idx="14">
                  <c:v>9.1528264831999735</c:v>
                </c:pt>
                <c:pt idx="15">
                  <c:v>9.2297392512910239</c:v>
                </c:pt>
                <c:pt idx="16">
                  <c:v>9.3553947590812996</c:v>
                </c:pt>
                <c:pt idx="17">
                  <c:v>9.4944490063661604</c:v>
                </c:pt>
                <c:pt idx="18">
                  <c:v>9.5183914450744531</c:v>
                </c:pt>
                <c:pt idx="19">
                  <c:v>9.2269001762390346</c:v>
                </c:pt>
                <c:pt idx="20">
                  <c:v>8.8339530047824191</c:v>
                </c:pt>
                <c:pt idx="21">
                  <c:v>8.7493646762085824</c:v>
                </c:pt>
                <c:pt idx="22">
                  <c:v>8.957119146558723</c:v>
                </c:pt>
                <c:pt idx="23">
                  <c:v>9.2950179142193932</c:v>
                </c:pt>
                <c:pt idx="24">
                  <c:v>9.4603201185485766</c:v>
                </c:pt>
                <c:pt idx="25">
                  <c:v>9.38212739213429</c:v>
                </c:pt>
                <c:pt idx="26">
                  <c:v>9.315835114785262</c:v>
                </c:pt>
                <c:pt idx="27">
                  <c:v>9.2975189721353431</c:v>
                </c:pt>
                <c:pt idx="28">
                  <c:v>9.3308537368336779</c:v>
                </c:pt>
                <c:pt idx="29">
                  <c:v>9.4676532855159277</c:v>
                </c:pt>
                <c:pt idx="30">
                  <c:v>9.5633425785033737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7-4BFF-B2DA-C53635880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3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Transmission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STEP CHANGE'!$B$17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CHANGE'!$C$17:$AH$17</c:f>
              <c:numCache>
                <c:formatCode>"$"#,##0.00</c:formatCode>
                <c:ptCount val="32"/>
                <c:pt idx="0">
                  <c:v>0</c:v>
                </c:pt>
                <c:pt idx="1">
                  <c:v>0.5013425012656032</c:v>
                </c:pt>
                <c:pt idx="2">
                  <c:v>0.49596704796499591</c:v>
                </c:pt>
                <c:pt idx="3">
                  <c:v>0.4827197100761268</c:v>
                </c:pt>
                <c:pt idx="4">
                  <c:v>0.47766898872232905</c:v>
                </c:pt>
                <c:pt idx="5">
                  <c:v>0.49726065711078005</c:v>
                </c:pt>
                <c:pt idx="6">
                  <c:v>0.58256240684417393</c:v>
                </c:pt>
                <c:pt idx="7">
                  <c:v>0.67182590034259415</c:v>
                </c:pt>
                <c:pt idx="8">
                  <c:v>0.87499093749467804</c:v>
                </c:pt>
                <c:pt idx="9">
                  <c:v>1.3117036963013928</c:v>
                </c:pt>
                <c:pt idx="10">
                  <c:v>1.5821947778011132</c:v>
                </c:pt>
                <c:pt idx="11">
                  <c:v>1.5694252479471476</c:v>
                </c:pt>
                <c:pt idx="12">
                  <c:v>1.4635616843648329</c:v>
                </c:pt>
                <c:pt idx="13">
                  <c:v>1.3130141416220766</c:v>
                </c:pt>
                <c:pt idx="14">
                  <c:v>1.1825645262882853</c:v>
                </c:pt>
                <c:pt idx="15">
                  <c:v>1.2264036784058578</c:v>
                </c:pt>
                <c:pt idx="16">
                  <c:v>1.4752548917710944</c:v>
                </c:pt>
                <c:pt idx="17">
                  <c:v>1.6983491411678817</c:v>
                </c:pt>
                <c:pt idx="18">
                  <c:v>1.8433324984934296</c:v>
                </c:pt>
                <c:pt idx="19">
                  <c:v>2.0253206647500726</c:v>
                </c:pt>
                <c:pt idx="20">
                  <c:v>2.1919406750958661</c:v>
                </c:pt>
                <c:pt idx="21">
                  <c:v>2.1049947738818755</c:v>
                </c:pt>
                <c:pt idx="22">
                  <c:v>1.8003903426239865</c:v>
                </c:pt>
                <c:pt idx="23">
                  <c:v>1.5612899424494273</c:v>
                </c:pt>
                <c:pt idx="24">
                  <c:v>1.4711202713111702</c:v>
                </c:pt>
                <c:pt idx="25">
                  <c:v>1.3914079578690381</c:v>
                </c:pt>
                <c:pt idx="26">
                  <c:v>1.381910045275863</c:v>
                </c:pt>
                <c:pt idx="27">
                  <c:v>1.5412355809023752</c:v>
                </c:pt>
                <c:pt idx="28">
                  <c:v>1.5691767144958328</c:v>
                </c:pt>
                <c:pt idx="29">
                  <c:v>1.4133420381042736</c:v>
                </c:pt>
                <c:pt idx="30">
                  <c:v>1.2623501360157148</c:v>
                </c:pt>
                <c:pt idx="31">
                  <c:v>1.1381310023605922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4-46A9-A284-9B48D2AECA18}"/>
            </c:ext>
          </c:extLst>
        </c:ser>
        <c:ser>
          <c:idx val="2"/>
          <c:order val="1"/>
          <c:tx>
            <c:strRef>
              <c:f>'2023 STEP CHANGE'!$B$18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CHANGE'!$C$18:$AH$18</c:f>
              <c:numCache>
                <c:formatCode>"$"#,##0.00</c:formatCode>
                <c:ptCount val="32"/>
                <c:pt idx="0">
                  <c:v>0</c:v>
                </c:pt>
                <c:pt idx="1">
                  <c:v>1.7882915476316132</c:v>
                </c:pt>
                <c:pt idx="2">
                  <c:v>1.7712070741502801</c:v>
                </c:pt>
                <c:pt idx="3">
                  <c:v>1.7494116128012471</c:v>
                </c:pt>
                <c:pt idx="4">
                  <c:v>1.7651590083206139</c:v>
                </c:pt>
                <c:pt idx="5">
                  <c:v>1.8440023833635055</c:v>
                </c:pt>
                <c:pt idx="6">
                  <c:v>2.0440041081116957</c:v>
                </c:pt>
                <c:pt idx="7">
                  <c:v>2.2939960647070388</c:v>
                </c:pt>
                <c:pt idx="8">
                  <c:v>2.5584007351061295</c:v>
                </c:pt>
                <c:pt idx="9">
                  <c:v>2.8696276079508451</c:v>
                </c:pt>
                <c:pt idx="10">
                  <c:v>3.0550627417423004</c:v>
                </c:pt>
                <c:pt idx="11">
                  <c:v>3.1046699949551946</c:v>
                </c:pt>
                <c:pt idx="12">
                  <c:v>3.1090984894541696</c:v>
                </c:pt>
                <c:pt idx="13">
                  <c:v>3.0558643026715329</c:v>
                </c:pt>
                <c:pt idx="14">
                  <c:v>2.9873288320873446</c:v>
                </c:pt>
                <c:pt idx="15">
                  <c:v>2.9684361580626937</c:v>
                </c:pt>
                <c:pt idx="16">
                  <c:v>3.0136782649883047</c:v>
                </c:pt>
                <c:pt idx="17">
                  <c:v>3.0732629489796093</c:v>
                </c:pt>
                <c:pt idx="18">
                  <c:v>3.1402485587375817</c:v>
                </c:pt>
                <c:pt idx="19">
                  <c:v>3.1988908682801238</c:v>
                </c:pt>
                <c:pt idx="20">
                  <c:v>3.1920380261927144</c:v>
                </c:pt>
                <c:pt idx="21">
                  <c:v>3.1641632184376904</c:v>
                </c:pt>
                <c:pt idx="22">
                  <c:v>3.1740476924894727</c:v>
                </c:pt>
                <c:pt idx="23">
                  <c:v>3.174024581940766</c:v>
                </c:pt>
                <c:pt idx="24">
                  <c:v>3.1247234870059613</c:v>
                </c:pt>
                <c:pt idx="25">
                  <c:v>3.0789832355904392</c:v>
                </c:pt>
                <c:pt idx="26">
                  <c:v>3.0879244315970418</c:v>
                </c:pt>
                <c:pt idx="27">
                  <c:v>3.1170712143745196</c:v>
                </c:pt>
                <c:pt idx="28">
                  <c:v>3.117370340392033</c:v>
                </c:pt>
                <c:pt idx="29">
                  <c:v>3.1016046600116116</c:v>
                </c:pt>
                <c:pt idx="30">
                  <c:v>3.0984803950330666</c:v>
                </c:pt>
                <c:pt idx="31">
                  <c:v>3.1032802901304288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4-46A9-A284-9B48D2AECA18}"/>
            </c:ext>
          </c:extLst>
        </c:ser>
        <c:ser>
          <c:idx val="3"/>
          <c:order val="2"/>
          <c:tx>
            <c:strRef>
              <c:f>'2023 STEP CHANGE'!$B$19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CHANGE'!$C$19:$AH$19</c:f>
              <c:numCache>
                <c:formatCode>"$"#,##0.00</c:formatCode>
                <c:ptCount val="32"/>
                <c:pt idx="0">
                  <c:v>0</c:v>
                </c:pt>
                <c:pt idx="1">
                  <c:v>2.0029841177771752</c:v>
                </c:pt>
                <c:pt idx="2">
                  <c:v>2.0095653697490516</c:v>
                </c:pt>
                <c:pt idx="3">
                  <c:v>1.9686210204133276</c:v>
                </c:pt>
                <c:pt idx="4">
                  <c:v>1.9350770492695797</c:v>
                </c:pt>
                <c:pt idx="5">
                  <c:v>1.9892342056187426</c:v>
                </c:pt>
                <c:pt idx="6">
                  <c:v>2.155269671269008</c:v>
                </c:pt>
                <c:pt idx="7">
                  <c:v>2.3491037537452071</c:v>
                </c:pt>
                <c:pt idx="8">
                  <c:v>2.5751335602144048</c:v>
                </c:pt>
                <c:pt idx="9">
                  <c:v>2.8189022316385541</c:v>
                </c:pt>
                <c:pt idx="10">
                  <c:v>2.9101282556130963</c:v>
                </c:pt>
                <c:pt idx="11">
                  <c:v>2.9492091666546396</c:v>
                </c:pt>
                <c:pt idx="12">
                  <c:v>3.0044678130846227</c:v>
                </c:pt>
                <c:pt idx="13">
                  <c:v>2.9781526734180184</c:v>
                </c:pt>
                <c:pt idx="14">
                  <c:v>2.8875911219637866</c:v>
                </c:pt>
                <c:pt idx="15">
                  <c:v>2.8283202093723507</c:v>
                </c:pt>
                <c:pt idx="16">
                  <c:v>2.9129289121729576</c:v>
                </c:pt>
                <c:pt idx="17">
                  <c:v>3.0772719171445178</c:v>
                </c:pt>
                <c:pt idx="18">
                  <c:v>3.1801325167809571</c:v>
                </c:pt>
                <c:pt idx="19">
                  <c:v>3.2131369016460782</c:v>
                </c:pt>
                <c:pt idx="20">
                  <c:v>3.2075434232043376</c:v>
                </c:pt>
                <c:pt idx="21">
                  <c:v>3.1996229635119589</c:v>
                </c:pt>
                <c:pt idx="22">
                  <c:v>3.2198680097075867</c:v>
                </c:pt>
                <c:pt idx="23">
                  <c:v>3.1993074385416498</c:v>
                </c:pt>
                <c:pt idx="24">
                  <c:v>3.113841419189419</c:v>
                </c:pt>
                <c:pt idx="25">
                  <c:v>3.0701781050407342</c:v>
                </c:pt>
                <c:pt idx="26">
                  <c:v>3.0876945696022204</c:v>
                </c:pt>
                <c:pt idx="27">
                  <c:v>3.1100383920195336</c:v>
                </c:pt>
                <c:pt idx="28">
                  <c:v>3.1107518388403119</c:v>
                </c:pt>
                <c:pt idx="29">
                  <c:v>3.1138585232113583</c:v>
                </c:pt>
                <c:pt idx="30">
                  <c:v>3.1394294666945908</c:v>
                </c:pt>
                <c:pt idx="31">
                  <c:v>3.1439243282843377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4-46A9-A284-9B48D2AECA18}"/>
            </c:ext>
          </c:extLst>
        </c:ser>
        <c:ser>
          <c:idx val="4"/>
          <c:order val="3"/>
          <c:tx>
            <c:strRef>
              <c:f>'2023 STEP CHANGE'!$B$20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CHANGE'!$C$20:$AH$20</c:f>
              <c:numCache>
                <c:formatCode>"$"#,##0.00</c:formatCode>
                <c:ptCount val="32"/>
                <c:pt idx="0">
                  <c:v>0</c:v>
                </c:pt>
                <c:pt idx="1">
                  <c:v>0.96554667035232689</c:v>
                </c:pt>
                <c:pt idx="2">
                  <c:v>1.0757087083822336</c:v>
                </c:pt>
                <c:pt idx="3">
                  <c:v>1.1575289957717303</c:v>
                </c:pt>
                <c:pt idx="4">
                  <c:v>1.2563375077529815</c:v>
                </c:pt>
                <c:pt idx="5">
                  <c:v>1.4629604683996424</c:v>
                </c:pt>
                <c:pt idx="6">
                  <c:v>1.675805845638807</c:v>
                </c:pt>
                <c:pt idx="7">
                  <c:v>1.7327254533200098</c:v>
                </c:pt>
                <c:pt idx="8">
                  <c:v>1.5774881581615534</c:v>
                </c:pt>
                <c:pt idx="9">
                  <c:v>1.3489765784708292</c:v>
                </c:pt>
                <c:pt idx="10">
                  <c:v>1.2344063496918842</c:v>
                </c:pt>
                <c:pt idx="11">
                  <c:v>1.2250655077275152</c:v>
                </c:pt>
                <c:pt idx="12">
                  <c:v>1.2482383309758374</c:v>
                </c:pt>
                <c:pt idx="13">
                  <c:v>1.2578806150631996</c:v>
                </c:pt>
                <c:pt idx="14">
                  <c:v>1.2241510374862641</c:v>
                </c:pt>
                <c:pt idx="15">
                  <c:v>1.1937226505314806</c:v>
                </c:pt>
                <c:pt idx="16">
                  <c:v>1.1927348233366564</c:v>
                </c:pt>
                <c:pt idx="17">
                  <c:v>1.2356347750215033</c:v>
                </c:pt>
                <c:pt idx="18">
                  <c:v>1.3387747069633757</c:v>
                </c:pt>
                <c:pt idx="19">
                  <c:v>1.4553815375983192</c:v>
                </c:pt>
                <c:pt idx="20">
                  <c:v>1.5067126168200478</c:v>
                </c:pt>
                <c:pt idx="21">
                  <c:v>1.5088376147807248</c:v>
                </c:pt>
                <c:pt idx="22">
                  <c:v>1.571553079915442</c:v>
                </c:pt>
                <c:pt idx="23">
                  <c:v>1.6588708306782571</c:v>
                </c:pt>
                <c:pt idx="24">
                  <c:v>1.6706925708595564</c:v>
                </c:pt>
                <c:pt idx="25">
                  <c:v>1.6944099846987335</c:v>
                </c:pt>
                <c:pt idx="26">
                  <c:v>1.7655880024868331</c:v>
                </c:pt>
                <c:pt idx="27">
                  <c:v>1.7835134058121036</c:v>
                </c:pt>
                <c:pt idx="28">
                  <c:v>1.7687751165785226</c:v>
                </c:pt>
                <c:pt idx="29">
                  <c:v>1.7818554552043875</c:v>
                </c:pt>
                <c:pt idx="30">
                  <c:v>1.8093571848821379</c:v>
                </c:pt>
                <c:pt idx="31">
                  <c:v>1.8416743354800711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4-46A9-A284-9B48D2AECA18}"/>
            </c:ext>
          </c:extLst>
        </c:ser>
        <c:ser>
          <c:idx val="5"/>
          <c:order val="4"/>
          <c:tx>
            <c:strRef>
              <c:f>'2023 STEP CHANGE'!$B$21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CHANGE'!$C$21:$AH$21</c:f>
              <c:numCache>
                <c:formatCode>"$"#,##0.00</c:formatCode>
                <c:ptCount val="32"/>
                <c:pt idx="0">
                  <c:v>0</c:v>
                </c:pt>
                <c:pt idx="1">
                  <c:v>1.7882915476316132</c:v>
                </c:pt>
                <c:pt idx="2">
                  <c:v>1.7712070741502801</c:v>
                </c:pt>
                <c:pt idx="3">
                  <c:v>1.7494116128012471</c:v>
                </c:pt>
                <c:pt idx="4">
                  <c:v>1.7651590083206139</c:v>
                </c:pt>
                <c:pt idx="5">
                  <c:v>1.8440023833635055</c:v>
                </c:pt>
                <c:pt idx="6">
                  <c:v>2.0440041081116957</c:v>
                </c:pt>
                <c:pt idx="7">
                  <c:v>2.2939960647070388</c:v>
                </c:pt>
                <c:pt idx="8">
                  <c:v>2.5584007351061295</c:v>
                </c:pt>
                <c:pt idx="9">
                  <c:v>2.8696276079508451</c:v>
                </c:pt>
                <c:pt idx="10">
                  <c:v>3.0550627417423004</c:v>
                </c:pt>
                <c:pt idx="11">
                  <c:v>3.1046699949551946</c:v>
                </c:pt>
                <c:pt idx="12">
                  <c:v>3.1090984894541696</c:v>
                </c:pt>
                <c:pt idx="13">
                  <c:v>3.0558643026715329</c:v>
                </c:pt>
                <c:pt idx="14">
                  <c:v>2.9873288320873446</c:v>
                </c:pt>
                <c:pt idx="15">
                  <c:v>2.9684361580626937</c:v>
                </c:pt>
                <c:pt idx="16">
                  <c:v>3.0136782649883047</c:v>
                </c:pt>
                <c:pt idx="17">
                  <c:v>3.0732629489796093</c:v>
                </c:pt>
                <c:pt idx="18">
                  <c:v>3.1402485587375817</c:v>
                </c:pt>
                <c:pt idx="19">
                  <c:v>3.1988908682801238</c:v>
                </c:pt>
                <c:pt idx="20">
                  <c:v>3.1920380261927144</c:v>
                </c:pt>
                <c:pt idx="21">
                  <c:v>3.1641632184376904</c:v>
                </c:pt>
                <c:pt idx="22">
                  <c:v>3.1740476924894727</c:v>
                </c:pt>
                <c:pt idx="23">
                  <c:v>3.174024581940766</c:v>
                </c:pt>
                <c:pt idx="24">
                  <c:v>3.1247234870059613</c:v>
                </c:pt>
                <c:pt idx="25">
                  <c:v>3.0789832355904392</c:v>
                </c:pt>
                <c:pt idx="26">
                  <c:v>3.0879244315970418</c:v>
                </c:pt>
                <c:pt idx="27">
                  <c:v>3.1170712143745196</c:v>
                </c:pt>
                <c:pt idx="28">
                  <c:v>3.117370340392033</c:v>
                </c:pt>
                <c:pt idx="29">
                  <c:v>3.1016046600116116</c:v>
                </c:pt>
                <c:pt idx="30">
                  <c:v>3.0984803950330666</c:v>
                </c:pt>
                <c:pt idx="31">
                  <c:v>3.1032802901304288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C4-46A9-A284-9B48D2AECA18}"/>
            </c:ext>
          </c:extLst>
        </c:ser>
        <c:ser>
          <c:idx val="6"/>
          <c:order val="5"/>
          <c:tx>
            <c:strRef>
              <c:f>'2023 STEP CHANGE'!$B$22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STEP CHANGE'!$C$22:$AH$22</c:f>
              <c:numCache>
                <c:formatCode>"$"#,##0.00</c:formatCode>
                <c:ptCount val="32"/>
                <c:pt idx="0">
                  <c:v>0</c:v>
                </c:pt>
                <c:pt idx="1">
                  <c:v>2.3713425012656035</c:v>
                </c:pt>
                <c:pt idx="2">
                  <c:v>2.4508629069761176</c:v>
                </c:pt>
                <c:pt idx="3">
                  <c:v>2.366402472061532</c:v>
                </c:pt>
                <c:pt idx="4">
                  <c:v>2.4114954990787916</c:v>
                </c:pt>
                <c:pt idx="5">
                  <c:v>2.591224608429231</c:v>
                </c:pt>
                <c:pt idx="6">
                  <c:v>2.8104590844665509</c:v>
                </c:pt>
                <c:pt idx="7">
                  <c:v>2.997062713782511</c:v>
                </c:pt>
                <c:pt idx="8">
                  <c:v>3.2864702637212808</c:v>
                </c:pt>
                <c:pt idx="9">
                  <c:v>3.8207504481466925</c:v>
                </c:pt>
                <c:pt idx="10">
                  <c:v>4.0711757237481079</c:v>
                </c:pt>
                <c:pt idx="11">
                  <c:v>4.0352367877341004</c:v>
                </c:pt>
                <c:pt idx="12">
                  <c:v>4.041591368964319</c:v>
                </c:pt>
                <c:pt idx="13">
                  <c:v>3.9315438441710828</c:v>
                </c:pt>
                <c:pt idx="14">
                  <c:v>3.7122385257912969</c:v>
                </c:pt>
                <c:pt idx="15">
                  <c:v>3.7087879792500713</c:v>
                </c:pt>
                <c:pt idx="16">
                  <c:v>3.9749918357022125</c:v>
                </c:pt>
                <c:pt idx="17">
                  <c:v>4.269871477491427</c:v>
                </c:pt>
                <c:pt idx="18">
                  <c:v>4.5902571736811746</c:v>
                </c:pt>
                <c:pt idx="19">
                  <c:v>4.9231374105299581</c:v>
                </c:pt>
                <c:pt idx="20">
                  <c:v>5.1500875331865883</c:v>
                </c:pt>
                <c:pt idx="21">
                  <c:v>5.0631416319725977</c:v>
                </c:pt>
                <c:pt idx="22">
                  <c:v>4.8131527403683148</c:v>
                </c:pt>
                <c:pt idx="23">
                  <c:v>4.7975933650370077</c:v>
                </c:pt>
                <c:pt idx="24">
                  <c:v>5.0097940089903723</c:v>
                </c:pt>
                <c:pt idx="25">
                  <c:v>4.9483723112787619</c:v>
                </c:pt>
                <c:pt idx="26">
                  <c:v>4.9215379861383992</c:v>
                </c:pt>
                <c:pt idx="27">
                  <c:v>5.2107653489484536</c:v>
                </c:pt>
                <c:pt idx="28">
                  <c:v>5.36759566585107</c:v>
                </c:pt>
                <c:pt idx="29">
                  <c:v>5.2576953587428612</c:v>
                </c:pt>
                <c:pt idx="30">
                  <c:v>5.1500896641385872</c:v>
                </c:pt>
                <c:pt idx="31">
                  <c:v>5.1094580606060171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4-46A9-A284-9B48D2AE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Step Change Industrial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'2023 STEP CHANGE'!$B$35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CHANGE'!$E$35:$N$35</c:f>
              <c:numCache>
                <c:formatCode>"$"#,##0.00</c:formatCode>
                <c:ptCount val="10"/>
                <c:pt idx="0">
                  <c:v>12.514440416316871</c:v>
                </c:pt>
                <c:pt idx="1">
                  <c:v>14.010822609725373</c:v>
                </c:pt>
                <c:pt idx="2">
                  <c:v>16.48542149186461</c:v>
                </c:pt>
                <c:pt idx="3">
                  <c:v>18.073317242248628</c:v>
                </c:pt>
                <c:pt idx="4">
                  <c:v>17.586357026808415</c:v>
                </c:pt>
                <c:pt idx="5">
                  <c:v>15.572977682580809</c:v>
                </c:pt>
                <c:pt idx="6">
                  <c:v>13.381223401094758</c:v>
                </c:pt>
                <c:pt idx="7">
                  <c:v>12.930170906721953</c:v>
                </c:pt>
                <c:pt idx="8">
                  <c:v>13.468161451298224</c:v>
                </c:pt>
                <c:pt idx="9">
                  <c:v>13.867320870731767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7-4F3E-A66F-981F7F37A142}"/>
            </c:ext>
          </c:extLst>
        </c:ser>
        <c:ser>
          <c:idx val="1"/>
          <c:order val="1"/>
          <c:tx>
            <c:strRef>
              <c:f>'2023 STEP CHANGE'!$B$30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CHANGE'!$E$30:$N$30</c:f>
              <c:numCache>
                <c:formatCode>"$"#,##0.00</c:formatCode>
                <c:ptCount val="10"/>
                <c:pt idx="0">
                  <c:v>10.561266390714128</c:v>
                </c:pt>
                <c:pt idx="1">
                  <c:v>12.128798958068234</c:v>
                </c:pt>
                <c:pt idx="2">
                  <c:v>14.553298257453099</c:v>
                </c:pt>
                <c:pt idx="3">
                  <c:v>15.98119761274952</c:v>
                </c:pt>
                <c:pt idx="4">
                  <c:v>15.360422636288066</c:v>
                </c:pt>
                <c:pt idx="5">
                  <c:v>13.249788891499382</c:v>
                </c:pt>
                <c:pt idx="6">
                  <c:v>10.971868057917364</c:v>
                </c:pt>
                <c:pt idx="7">
                  <c:v>10.423334073374662</c:v>
                </c:pt>
                <c:pt idx="8">
                  <c:v>10.981372750286321</c:v>
                </c:pt>
                <c:pt idx="9">
                  <c:v>11.403681168727577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7-4F3E-A66F-981F7F37A142}"/>
            </c:ext>
          </c:extLst>
        </c:ser>
        <c:ser>
          <c:idx val="2"/>
          <c:order val="2"/>
          <c:tx>
            <c:strRef>
              <c:f>'2023 STEP CHANGE'!$B$31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CHANGE'!$E$31:$N$31</c:f>
              <c:numCache>
                <c:formatCode>"$"#,##0.00</c:formatCode>
                <c:ptCount val="10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7-4F3E-A66F-981F7F37A142}"/>
            </c:ext>
          </c:extLst>
        </c:ser>
        <c:ser>
          <c:idx val="5"/>
          <c:order val="3"/>
          <c:tx>
            <c:strRef>
              <c:f>'2023 STEP CHANGE'!$B$34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CHANGE'!$E$34:$N$34</c:f>
              <c:numCache>
                <c:formatCode>"$"#,##0.00</c:formatCode>
                <c:ptCount val="10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A7-4F3E-A66F-981F7F37A142}"/>
            </c:ext>
          </c:extLst>
        </c:ser>
        <c:ser>
          <c:idx val="3"/>
          <c:order val="4"/>
          <c:tx>
            <c:strRef>
              <c:f>'2023 STEP CHANGE'!$B$32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CHANGE'!$E$32:$N$32</c:f>
              <c:numCache>
                <c:formatCode>"$"#,##0.00</c:formatCode>
                <c:ptCount val="10"/>
                <c:pt idx="0">
                  <c:v>11.439151865609297</c:v>
                </c:pt>
                <c:pt idx="1">
                  <c:v>12.714235462627286</c:v>
                </c:pt>
                <c:pt idx="2">
                  <c:v>15.18913130240993</c:v>
                </c:pt>
                <c:pt idx="3">
                  <c:v>16.908994543525939</c:v>
                </c:pt>
                <c:pt idx="4">
                  <c:v>16.466262380555655</c:v>
                </c:pt>
                <c:pt idx="5">
                  <c:v>14.37958008876142</c:v>
                </c:pt>
                <c:pt idx="6">
                  <c:v>11.537327593944731</c:v>
                </c:pt>
                <c:pt idx="7">
                  <c:v>10.156010831905853</c:v>
                </c:pt>
                <c:pt idx="8">
                  <c:v>10.267229966418407</c:v>
                </c:pt>
                <c:pt idx="9">
                  <c:v>10.463189407073388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A7-4F3E-A66F-981F7F37A142}"/>
            </c:ext>
          </c:extLst>
        </c:ser>
        <c:ser>
          <c:idx val="4"/>
          <c:order val="5"/>
          <c:tx>
            <c:strRef>
              <c:f>'2023 STEP CHANGE'!$B$33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CHANGE'!$E$33:$N$33</c:f>
              <c:numCache>
                <c:formatCode>"$"#,##0.00</c:formatCode>
                <c:ptCount val="10"/>
                <c:pt idx="0">
                  <c:v>10.063831315342117</c:v>
                </c:pt>
                <c:pt idx="1">
                  <c:v>10.854314187985093</c:v>
                </c:pt>
                <c:pt idx="2">
                  <c:v>13.090236558693064</c:v>
                </c:pt>
                <c:pt idx="3">
                  <c:v>15.372607136222262</c:v>
                </c:pt>
                <c:pt idx="4">
                  <c:v>15.426233825302036</c:v>
                </c:pt>
                <c:pt idx="5">
                  <c:v>13.245693407410418</c:v>
                </c:pt>
                <c:pt idx="6">
                  <c:v>10.500660011556683</c:v>
                </c:pt>
                <c:pt idx="7">
                  <c:v>9.09818771035353</c:v>
                </c:pt>
                <c:pt idx="8">
                  <c:v>8.9524946749574532</c:v>
                </c:pt>
                <c:pt idx="9">
                  <c:v>9.045344877320078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A7-4F3E-A66F-981F7F37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6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n>
                  <a:solidFill>
                    <a:sysClr val="windowText" lastClr="000000"/>
                  </a:solidFill>
                </a:ln>
              </a:rPr>
              <a:t>Step Change Industrial Oil-Indexed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STEP CHANGE'!$B$79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CHANGE'!$E$79:$N$79</c:f>
              <c:numCache>
                <c:formatCode>"$"#,##0.00</c:formatCode>
                <c:ptCount val="10"/>
                <c:pt idx="0">
                  <c:v>9.1370777122331788</c:v>
                </c:pt>
                <c:pt idx="1">
                  <c:v>14.280974523315766</c:v>
                </c:pt>
                <c:pt idx="2">
                  <c:v>16.911870114533922</c:v>
                </c:pt>
                <c:pt idx="3">
                  <c:v>16.51449378029065</c:v>
                </c:pt>
                <c:pt idx="4">
                  <c:v>14.834278284631493</c:v>
                </c:pt>
                <c:pt idx="5">
                  <c:v>12.582930763889305</c:v>
                </c:pt>
                <c:pt idx="6">
                  <c:v>10.086970975481529</c:v>
                </c:pt>
                <c:pt idx="7">
                  <c:v>9.9657522305436004</c:v>
                </c:pt>
                <c:pt idx="8">
                  <c:v>10.832193776805948</c:v>
                </c:pt>
                <c:pt idx="9">
                  <c:v>11.248884980947937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D-418C-A9A9-45B6354BC7D2}"/>
            </c:ext>
          </c:extLst>
        </c:ser>
        <c:ser>
          <c:idx val="2"/>
          <c:order val="1"/>
          <c:tx>
            <c:strRef>
              <c:f>'2023 STEP CHANGE'!$B$80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CHANGE'!$E$80:$N$80</c:f>
              <c:numCache>
                <c:formatCode>"$"#,##0.00</c:formatCode>
                <c:ptCount val="10"/>
                <c:pt idx="0">
                  <c:v>10.383350732072058</c:v>
                </c:pt>
                <c:pt idx="1">
                  <c:v>15.981808815116363</c:v>
                </c:pt>
                <c:pt idx="2">
                  <c:v>19.39996949302877</c:v>
                </c:pt>
                <c:pt idx="3">
                  <c:v>19.146593737068738</c:v>
                </c:pt>
                <c:pt idx="4">
                  <c:v>17.082665550537147</c:v>
                </c:pt>
                <c:pt idx="5">
                  <c:v>14.491022244866116</c:v>
                </c:pt>
                <c:pt idx="6">
                  <c:v>11.548869172814676</c:v>
                </c:pt>
                <c:pt idx="7">
                  <c:v>10.564244768744253</c:v>
                </c:pt>
                <c:pt idx="8">
                  <c:v>10.805657379037497</c:v>
                </c:pt>
                <c:pt idx="9">
                  <c:v>10.959607268040479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D-418C-A9A9-45B6354BC7D2}"/>
            </c:ext>
          </c:extLst>
        </c:ser>
        <c:ser>
          <c:idx val="3"/>
          <c:order val="2"/>
          <c:tx>
            <c:strRef>
              <c:f>'2023 STEP CHANGE'!$B$81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CHANGE'!$E$81:$N$81</c:f>
              <c:numCache>
                <c:formatCode>"$"#,##0.00</c:formatCode>
                <c:ptCount val="10"/>
                <c:pt idx="0">
                  <c:v>10.5553191069839</c:v>
                </c:pt>
                <c:pt idx="1">
                  <c:v>15.370006067847417</c:v>
                </c:pt>
                <c:pt idx="2">
                  <c:v>18.141472613925995</c:v>
                </c:pt>
                <c:pt idx="3">
                  <c:v>17.933648226848824</c:v>
                </c:pt>
                <c:pt idx="4">
                  <c:v>16.336112055616226</c:v>
                </c:pt>
                <c:pt idx="5">
                  <c:v>13.883080574366511</c:v>
                </c:pt>
                <c:pt idx="6">
                  <c:v>10.841335259873164</c:v>
                </c:pt>
                <c:pt idx="7">
                  <c:v>9.8293085870951877</c:v>
                </c:pt>
                <c:pt idx="8">
                  <c:v>10.163674005739793</c:v>
                </c:pt>
                <c:pt idx="9">
                  <c:v>10.358275381321036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D-418C-A9A9-45B6354BC7D2}"/>
            </c:ext>
          </c:extLst>
        </c:ser>
        <c:ser>
          <c:idx val="4"/>
          <c:order val="3"/>
          <c:tx>
            <c:strRef>
              <c:f>'2023 STEP CHANGE'!$B$82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CHANGE'!$E$82:$N$82</c:f>
              <c:numCache>
                <c:formatCode>"$"#,##0.00</c:formatCode>
                <c:ptCount val="10"/>
                <c:pt idx="0">
                  <c:v>9.7347446692444137</c:v>
                </c:pt>
                <c:pt idx="1">
                  <c:v>12.709258303945157</c:v>
                </c:pt>
                <c:pt idx="2">
                  <c:v>15.124502531799273</c:v>
                </c:pt>
                <c:pt idx="3">
                  <c:v>16.23035499452255</c:v>
                </c:pt>
                <c:pt idx="4">
                  <c:v>15.528737868686832</c:v>
                </c:pt>
                <c:pt idx="5">
                  <c:v>13.006306888602097</c:v>
                </c:pt>
                <c:pt idx="6">
                  <c:v>10.097092821399825</c:v>
                </c:pt>
                <c:pt idx="7">
                  <c:v>8.8971144516056455</c:v>
                </c:pt>
                <c:pt idx="8">
                  <c:v>8.8891746137059862</c:v>
                </c:pt>
                <c:pt idx="9">
                  <c:v>8.9816886872180604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5D-418C-A9A9-45B6354BC7D2}"/>
            </c:ext>
          </c:extLst>
        </c:ser>
        <c:ser>
          <c:idx val="5"/>
          <c:order val="4"/>
          <c:tx>
            <c:strRef>
              <c:f>'2023 STEP CHANGE'!$B$83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CHANGE'!$E$83:$N$83</c:f>
              <c:numCache>
                <c:formatCode>"$"#,##0.00</c:formatCode>
                <c:ptCount val="10"/>
                <c:pt idx="0">
                  <c:v>10.383350732072058</c:v>
                </c:pt>
                <c:pt idx="1">
                  <c:v>15.981808815116363</c:v>
                </c:pt>
                <c:pt idx="2">
                  <c:v>19.39996949302877</c:v>
                </c:pt>
                <c:pt idx="3">
                  <c:v>19.146593737068738</c:v>
                </c:pt>
                <c:pt idx="4">
                  <c:v>17.082665550537147</c:v>
                </c:pt>
                <c:pt idx="5">
                  <c:v>14.491022244866116</c:v>
                </c:pt>
                <c:pt idx="6">
                  <c:v>11.548869172814676</c:v>
                </c:pt>
                <c:pt idx="7">
                  <c:v>10.564244768744253</c:v>
                </c:pt>
                <c:pt idx="8">
                  <c:v>10.805657379037497</c:v>
                </c:pt>
                <c:pt idx="9">
                  <c:v>10.959607268040479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5D-418C-A9A9-45B6354BC7D2}"/>
            </c:ext>
          </c:extLst>
        </c:ser>
        <c:ser>
          <c:idx val="6"/>
          <c:order val="5"/>
          <c:tx>
            <c:strRef>
              <c:f>'2023 STEP CHANGE'!$B$84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CHANGE'!$E$29:$N$29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'2023 STEP CHANGE'!$E$84:$N$84</c:f>
              <c:numCache>
                <c:formatCode>"$"#,##0.00</c:formatCode>
                <c:ptCount val="10"/>
                <c:pt idx="0">
                  <c:v>11.091715296233042</c:v>
                </c:pt>
                <c:pt idx="1">
                  <c:v>16.164534175717897</c:v>
                </c:pt>
                <c:pt idx="2">
                  <c:v>18.845679061746157</c:v>
                </c:pt>
                <c:pt idx="3">
                  <c:v>18.607895065364108</c:v>
                </c:pt>
                <c:pt idx="4">
                  <c:v>17.061276615705747</c:v>
                </c:pt>
                <c:pt idx="5">
                  <c:v>14.90660308200234</c:v>
                </c:pt>
                <c:pt idx="6">
                  <c:v>12.49676819638554</c:v>
                </c:pt>
                <c:pt idx="7">
                  <c:v>12.472831639443854</c:v>
                </c:pt>
                <c:pt idx="8">
                  <c:v>13.319060100024322</c:v>
                </c:pt>
                <c:pt idx="9">
                  <c:v>13.712603234478227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D-418C-A9A9-45B6354B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Step Change Industrial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'2023 STEP CHANGE'!$B$35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CHANGE'!$E$35:$AK$35</c:f>
              <c:numCache>
                <c:formatCode>"$"#,##0.00</c:formatCode>
                <c:ptCount val="33"/>
                <c:pt idx="0">
                  <c:v>12.514440416316871</c:v>
                </c:pt>
                <c:pt idx="1">
                  <c:v>14.010822609725373</c:v>
                </c:pt>
                <c:pt idx="2">
                  <c:v>16.48542149186461</c:v>
                </c:pt>
                <c:pt idx="3">
                  <c:v>18.073317242248628</c:v>
                </c:pt>
                <c:pt idx="4">
                  <c:v>17.586357026808415</c:v>
                </c:pt>
                <c:pt idx="5">
                  <c:v>15.572977682580809</c:v>
                </c:pt>
                <c:pt idx="6">
                  <c:v>13.381223401094758</c:v>
                </c:pt>
                <c:pt idx="7">
                  <c:v>12.930170906721953</c:v>
                </c:pt>
                <c:pt idx="8">
                  <c:v>13.468161451298224</c:v>
                </c:pt>
                <c:pt idx="9">
                  <c:v>13.867320870731767</c:v>
                </c:pt>
                <c:pt idx="10">
                  <c:v>14.28592598353452</c:v>
                </c:pt>
                <c:pt idx="11">
                  <c:v>14.420745768203689</c:v>
                </c:pt>
                <c:pt idx="12">
                  <c:v>14.072228689169267</c:v>
                </c:pt>
                <c:pt idx="13">
                  <c:v>13.55607991001294</c:v>
                </c:pt>
                <c:pt idx="14">
                  <c:v>13.437598797992644</c:v>
                </c:pt>
                <c:pt idx="15">
                  <c:v>13.686073553201297</c:v>
                </c:pt>
                <c:pt idx="16">
                  <c:v>14.029732327088416</c:v>
                </c:pt>
                <c:pt idx="17">
                  <c:v>14.277300339004352</c:v>
                </c:pt>
                <c:pt idx="18">
                  <c:v>14.359207066375522</c:v>
                </c:pt>
                <c:pt idx="19">
                  <c:v>14.377431803179689</c:v>
                </c:pt>
                <c:pt idx="20">
                  <c:v>14.520149030296443</c:v>
                </c:pt>
                <c:pt idx="21">
                  <c:v>14.909628839532957</c:v>
                </c:pt>
                <c:pt idx="22">
                  <c:v>15.344147372839551</c:v>
                </c:pt>
                <c:pt idx="23">
                  <c:v>15.357547282888204</c:v>
                </c:pt>
                <c:pt idx="24">
                  <c:v>15.314010080759346</c:v>
                </c:pt>
                <c:pt idx="25">
                  <c:v>15.535695060282993</c:v>
                </c:pt>
                <c:pt idx="26">
                  <c:v>15.782023408679278</c:v>
                </c:pt>
                <c:pt idx="27">
                  <c:v>15.888971896684211</c:v>
                </c:pt>
                <c:pt idx="28">
                  <c:v>15.977352391663677</c:v>
                </c:pt>
                <c:pt idx="29">
                  <c:v>16.079878223907585</c:v>
                </c:pt>
                <c:pt idx="30">
                  <c:v>16.190190768744941</c:v>
                </c:pt>
                <c:pt idx="31">
                  <c:v>16.371900827646574</c:v>
                </c:pt>
                <c:pt idx="32">
                  <c:v>16.556753019159309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B-422B-AB45-DFFC217EABFB}"/>
            </c:ext>
          </c:extLst>
        </c:ser>
        <c:ser>
          <c:idx val="1"/>
          <c:order val="1"/>
          <c:tx>
            <c:strRef>
              <c:f>'2023 STEP CHANGE'!$B$30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CHANGE'!$E$30:$AK$30</c:f>
              <c:numCache>
                <c:formatCode>"$"#,##0.00</c:formatCode>
                <c:ptCount val="33"/>
                <c:pt idx="0">
                  <c:v>10.561266390714128</c:v>
                </c:pt>
                <c:pt idx="1">
                  <c:v>12.128798958068234</c:v>
                </c:pt>
                <c:pt idx="2">
                  <c:v>14.553298257453099</c:v>
                </c:pt>
                <c:pt idx="3">
                  <c:v>15.98119761274952</c:v>
                </c:pt>
                <c:pt idx="4">
                  <c:v>15.360422636288066</c:v>
                </c:pt>
                <c:pt idx="5">
                  <c:v>13.249788891499382</c:v>
                </c:pt>
                <c:pt idx="6">
                  <c:v>10.971868057917364</c:v>
                </c:pt>
                <c:pt idx="7">
                  <c:v>10.423334073374662</c:v>
                </c:pt>
                <c:pt idx="8">
                  <c:v>10.981372750286321</c:v>
                </c:pt>
                <c:pt idx="9">
                  <c:v>11.403681168727577</c:v>
                </c:pt>
                <c:pt idx="10">
                  <c:v>11.7101669762288</c:v>
                </c:pt>
                <c:pt idx="11">
                  <c:v>11.804522414559099</c:v>
                </c:pt>
                <c:pt idx="12">
                  <c:v>11.544782776233921</c:v>
                </c:pt>
                <c:pt idx="13">
                  <c:v>11.075882043909955</c:v>
                </c:pt>
                <c:pt idx="14">
                  <c:v>10.940063572665807</c:v>
                </c:pt>
                <c:pt idx="15">
                  <c:v>11.116816162628524</c:v>
                </c:pt>
                <c:pt idx="16">
                  <c:v>11.285227088544435</c:v>
                </c:pt>
                <c:pt idx="17">
                  <c:v>11.382035932604204</c:v>
                </c:pt>
                <c:pt idx="18">
                  <c:v>11.40366568522807</c:v>
                </c:pt>
                <c:pt idx="19">
                  <c:v>11.421890422032238</c:v>
                </c:pt>
                <c:pt idx="20">
                  <c:v>11.510040213776929</c:v>
                </c:pt>
                <c:pt idx="21">
                  <c:v>11.676175888660772</c:v>
                </c:pt>
                <c:pt idx="22">
                  <c:v>11.808590428638015</c:v>
                </c:pt>
                <c:pt idx="23">
                  <c:v>11.803715832966857</c:v>
                </c:pt>
                <c:pt idx="24">
                  <c:v>11.77749977381767</c:v>
                </c:pt>
                <c:pt idx="25">
                  <c:v>11.869397341104651</c:v>
                </c:pt>
                <c:pt idx="26">
                  <c:v>11.986950029222058</c:v>
                </c:pt>
                <c:pt idx="27">
                  <c:v>12.048004606022909</c:v>
                </c:pt>
                <c:pt idx="28">
                  <c:v>12.093037107227104</c:v>
                </c:pt>
                <c:pt idx="29">
                  <c:v>12.112049031583231</c:v>
                </c:pt>
                <c:pt idx="30">
                  <c:v>12.135177614710095</c:v>
                </c:pt>
                <c:pt idx="31">
                  <c:v>12.225786299858733</c:v>
                </c:pt>
                <c:pt idx="32">
                  <c:v>12.315349607522503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B-422B-AB45-DFFC217EABFB}"/>
            </c:ext>
          </c:extLst>
        </c:ser>
        <c:ser>
          <c:idx val="2"/>
          <c:order val="2"/>
          <c:tx>
            <c:strRef>
              <c:f>'2023 STEP CHANGE'!$B$31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CHANGE'!$E$31:$AK$31</c:f>
              <c:numCache>
                <c:formatCode>"$"#,##0.00</c:formatCode>
                <c:ptCount val="33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  <c:pt idx="10">
                  <c:v>11.187554767992784</c:v>
                </c:pt>
                <c:pt idx="11">
                  <c:v>11.223433615753569</c:v>
                </c:pt>
                <c:pt idx="12">
                  <c:v>10.890710050654036</c:v>
                </c:pt>
                <c:pt idx="13">
                  <c:v>10.189106485530573</c:v>
                </c:pt>
                <c:pt idx="14">
                  <c:v>9.8442493367337924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B-422B-AB45-DFFC217EABFB}"/>
            </c:ext>
          </c:extLst>
        </c:ser>
        <c:ser>
          <c:idx val="5"/>
          <c:order val="3"/>
          <c:tx>
            <c:strRef>
              <c:f>'2023 STEP CHANGE'!$B$34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CHANGE'!$E$34:$AK$34</c:f>
              <c:numCache>
                <c:formatCode>"$"#,##0.00</c:formatCode>
                <c:ptCount val="33"/>
                <c:pt idx="0">
                  <c:v>11.643393041256722</c:v>
                </c:pt>
                <c:pt idx="1">
                  <c:v>13.581249944438166</c:v>
                </c:pt>
                <c:pt idx="2">
                  <c:v>16.664751602286373</c:v>
                </c:pt>
                <c:pt idx="3">
                  <c:v>18.411405627481574</c:v>
                </c:pt>
                <c:pt idx="4">
                  <c:v>17.514474033301145</c:v>
                </c:pt>
                <c:pt idx="5">
                  <c:v>15.12769267735883</c:v>
                </c:pt>
                <c:pt idx="6">
                  <c:v>12.381304766994713</c:v>
                </c:pt>
                <c:pt idx="7">
                  <c:v>10.957033292954522</c:v>
                </c:pt>
                <c:pt idx="8">
                  <c:v>10.926487026261098</c:v>
                </c:pt>
                <c:pt idx="9">
                  <c:v>11.081044479309636</c:v>
                </c:pt>
                <c:pt idx="10">
                  <c:v>11.187554767992784</c:v>
                </c:pt>
                <c:pt idx="11">
                  <c:v>11.223433615753569</c:v>
                </c:pt>
                <c:pt idx="12">
                  <c:v>10.890710050654036</c:v>
                </c:pt>
                <c:pt idx="13">
                  <c:v>10.189106485530573</c:v>
                </c:pt>
                <c:pt idx="14">
                  <c:v>9.8442493367337924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7B-422B-AB45-DFFC217EABFB}"/>
            </c:ext>
          </c:extLst>
        </c:ser>
        <c:ser>
          <c:idx val="3"/>
          <c:order val="4"/>
          <c:tx>
            <c:strRef>
              <c:f>'2023 STEP CHANGE'!$B$32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CHANGE'!$E$32:$AK$32</c:f>
              <c:numCache>
                <c:formatCode>"$"#,##0.00</c:formatCode>
                <c:ptCount val="33"/>
                <c:pt idx="0">
                  <c:v>11.439151865609297</c:v>
                </c:pt>
                <c:pt idx="1">
                  <c:v>12.714235462627286</c:v>
                </c:pt>
                <c:pt idx="2">
                  <c:v>15.18913130240993</c:v>
                </c:pt>
                <c:pt idx="3">
                  <c:v>16.908994543525939</c:v>
                </c:pt>
                <c:pt idx="4">
                  <c:v>16.466262380555655</c:v>
                </c:pt>
                <c:pt idx="5">
                  <c:v>14.37958008876142</c:v>
                </c:pt>
                <c:pt idx="6">
                  <c:v>11.537327593944731</c:v>
                </c:pt>
                <c:pt idx="7">
                  <c:v>10.156010831905853</c:v>
                </c:pt>
                <c:pt idx="8">
                  <c:v>10.267229966418407</c:v>
                </c:pt>
                <c:pt idx="9">
                  <c:v>10.463189407073388</c:v>
                </c:pt>
                <c:pt idx="10">
                  <c:v>10.613128211353864</c:v>
                </c:pt>
                <c:pt idx="11">
                  <c:v>10.686472997112759</c:v>
                </c:pt>
                <c:pt idx="12">
                  <c:v>10.406459103812306</c:v>
                </c:pt>
                <c:pt idx="13">
                  <c:v>9.8086938516738247</c:v>
                </c:pt>
                <c:pt idx="14">
                  <c:v>9.5170618628405599</c:v>
                </c:pt>
                <c:pt idx="15">
                  <c:v>9.481802967086578</c:v>
                </c:pt>
                <c:pt idx="16">
                  <c:v>9.3934929871651676</c:v>
                </c:pt>
                <c:pt idx="17">
                  <c:v>9.3300667738700884</c:v>
                </c:pt>
                <c:pt idx="18">
                  <c:v>9.2983218322471792</c:v>
                </c:pt>
                <c:pt idx="19">
                  <c:v>9.3812501353732589</c:v>
                </c:pt>
                <c:pt idx="20">
                  <c:v>9.5276178303837558</c:v>
                </c:pt>
                <c:pt idx="21">
                  <c:v>9.4939630289260357</c:v>
                </c:pt>
                <c:pt idx="22">
                  <c:v>9.3252504963232319</c:v>
                </c:pt>
                <c:pt idx="23">
                  <c:v>9.2650108468573578</c:v>
                </c:pt>
                <c:pt idx="24">
                  <c:v>9.2221866392758951</c:v>
                </c:pt>
                <c:pt idx="25">
                  <c:v>9.1218830364111696</c:v>
                </c:pt>
                <c:pt idx="26">
                  <c:v>9.1187446595322221</c:v>
                </c:pt>
                <c:pt idx="27">
                  <c:v>9.1377769589562465</c:v>
                </c:pt>
                <c:pt idx="28">
                  <c:v>9.1195023224896801</c:v>
                </c:pt>
                <c:pt idx="29">
                  <c:v>9.180398238155675</c:v>
                </c:pt>
                <c:pt idx="30">
                  <c:v>9.2399581367499053</c:v>
                </c:pt>
                <c:pt idx="31">
                  <c:v>9.1843818686370859</c:v>
                </c:pt>
                <c:pt idx="32">
                  <c:v>9.1278241512887366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7B-422B-AB45-DFFC217EABFB}"/>
            </c:ext>
          </c:extLst>
        </c:ser>
        <c:ser>
          <c:idx val="4"/>
          <c:order val="5"/>
          <c:tx>
            <c:strRef>
              <c:f>'2023 STEP CHANGE'!$B$33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CHANGE'!$E$33:$AK$33</c:f>
              <c:numCache>
                <c:formatCode>"$"#,##0.00</c:formatCode>
                <c:ptCount val="33"/>
                <c:pt idx="0">
                  <c:v>10.063831315342117</c:v>
                </c:pt>
                <c:pt idx="1">
                  <c:v>10.854314187985093</c:v>
                </c:pt>
                <c:pt idx="2">
                  <c:v>13.090236558693064</c:v>
                </c:pt>
                <c:pt idx="3">
                  <c:v>15.372607136222262</c:v>
                </c:pt>
                <c:pt idx="4">
                  <c:v>15.426233825302036</c:v>
                </c:pt>
                <c:pt idx="5">
                  <c:v>13.245693407410418</c:v>
                </c:pt>
                <c:pt idx="6">
                  <c:v>10.500660011556683</c:v>
                </c:pt>
                <c:pt idx="7">
                  <c:v>9.09818771035353</c:v>
                </c:pt>
                <c:pt idx="8">
                  <c:v>8.9524946749574532</c:v>
                </c:pt>
                <c:pt idx="9">
                  <c:v>9.045344877320078</c:v>
                </c:pt>
                <c:pt idx="10">
                  <c:v>9.167829860684531</c:v>
                </c:pt>
                <c:pt idx="11">
                  <c:v>9.2103209023072452</c:v>
                </c:pt>
                <c:pt idx="12">
                  <c:v>9.0120432250964413</c:v>
                </c:pt>
                <c:pt idx="13">
                  <c:v>8.5829466204627067</c:v>
                </c:pt>
                <c:pt idx="14">
                  <c:v>8.2958667326020166</c:v>
                </c:pt>
                <c:pt idx="15">
                  <c:v>8.2724448235873886</c:v>
                </c:pt>
                <c:pt idx="16">
                  <c:v>8.276798008911614</c:v>
                </c:pt>
                <c:pt idx="17">
                  <c:v>8.2670622241226326</c:v>
                </c:pt>
                <c:pt idx="18">
                  <c:v>8.1623134581726262</c:v>
                </c:pt>
                <c:pt idx="19">
                  <c:v>7.9650862490293122</c:v>
                </c:pt>
                <c:pt idx="20">
                  <c:v>7.8858358985297468</c:v>
                </c:pt>
                <c:pt idx="21">
                  <c:v>8.2161741911806079</c:v>
                </c:pt>
                <c:pt idx="22">
                  <c:v>8.8942979358063585</c:v>
                </c:pt>
                <c:pt idx="23">
                  <c:v>8.9900766920093496</c:v>
                </c:pt>
                <c:pt idx="24">
                  <c:v>8.281783052428473</c:v>
                </c:pt>
                <c:pt idx="25">
                  <c:v>7.7892213960837751</c:v>
                </c:pt>
                <c:pt idx="26">
                  <c:v>7.7791435576150798</c:v>
                </c:pt>
                <c:pt idx="27">
                  <c:v>7.7589744610096076</c:v>
                </c:pt>
                <c:pt idx="28">
                  <c:v>7.8460075306517938</c:v>
                </c:pt>
                <c:pt idx="29">
                  <c:v>8.0598846148721766</c:v>
                </c:pt>
                <c:pt idx="30">
                  <c:v>8.05149177075449</c:v>
                </c:pt>
                <c:pt idx="31">
                  <c:v>7.94201102964188</c:v>
                </c:pt>
                <c:pt idx="32">
                  <c:v>7.8899839698556331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B-422B-AB45-DFFC217EA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6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ln>
                  <a:solidFill>
                    <a:sysClr val="windowText" lastClr="000000"/>
                  </a:solidFill>
                </a:ln>
              </a:rPr>
              <a:t>Step Change GPG Victoria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CHANGE'!$B$108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CHANGE'!$E$108:$AK$108</c:f>
              <c:numCache>
                <c:formatCode>"$"#,##0.00</c:formatCode>
                <c:ptCount val="33"/>
                <c:pt idx="0">
                  <c:v>10.447956387564467</c:v>
                </c:pt>
                <c:pt idx="1">
                  <c:v>15.583549592850147</c:v>
                </c:pt>
                <c:pt idx="2">
                  <c:v>18.211279325428343</c:v>
                </c:pt>
                <c:pt idx="3">
                  <c:v>17.826183306865559</c:v>
                </c:pt>
                <c:pt idx="4">
                  <c:v>16.199436070981658</c:v>
                </c:pt>
                <c:pt idx="5">
                  <c:v>14.004040083165082</c:v>
                </c:pt>
                <c:pt idx="6">
                  <c:v>11.635426814818715</c:v>
                </c:pt>
                <c:pt idx="7">
                  <c:v>11.787945376653807</c:v>
                </c:pt>
                <c:pt idx="8">
                  <c:v>12.823934293957418</c:v>
                </c:pt>
                <c:pt idx="9">
                  <c:v>13.232621388669369</c:v>
                </c:pt>
                <c:pt idx="10">
                  <c:v>13.52297228400416</c:v>
                </c:pt>
                <c:pt idx="11">
                  <c:v>13.527724616331525</c:v>
                </c:pt>
                <c:pt idx="12">
                  <c:v>13.19934251985255</c:v>
                </c:pt>
                <c:pt idx="13">
                  <c:v>12.771743003922611</c:v>
                </c:pt>
                <c:pt idx="14">
                  <c:v>12.802014050068736</c:v>
                </c:pt>
                <c:pt idx="15">
                  <c:v>13.18136376397152</c:v>
                </c:pt>
                <c:pt idx="16">
                  <c:v>13.440652167041176</c:v>
                </c:pt>
                <c:pt idx="17">
                  <c:v>13.651533589680456</c:v>
                </c:pt>
                <c:pt idx="18">
                  <c:v>13.777602958429066</c:v>
                </c:pt>
                <c:pt idx="19">
                  <c:v>13.741328859663822</c:v>
                </c:pt>
                <c:pt idx="20">
                  <c:v>13.638548583618654</c:v>
                </c:pt>
                <c:pt idx="21">
                  <c:v>13.654812979790663</c:v>
                </c:pt>
                <c:pt idx="22">
                  <c:v>13.730707982767338</c:v>
                </c:pt>
                <c:pt idx="23">
                  <c:v>13.675868659576155</c:v>
                </c:pt>
                <c:pt idx="24">
                  <c:v>13.643699183768556</c:v>
                </c:pt>
                <c:pt idx="25">
                  <c:v>13.835464094390639</c:v>
                </c:pt>
                <c:pt idx="26">
                  <c:v>13.970530652904133</c:v>
                </c:pt>
                <c:pt idx="27">
                  <c:v>13.933906002897345</c:v>
                </c:pt>
                <c:pt idx="28">
                  <c:v>13.884294791984692</c:v>
                </c:pt>
                <c:pt idx="29">
                  <c:v>13.825444527955613</c:v>
                </c:pt>
                <c:pt idx="30">
                  <c:v>13.84050190693859</c:v>
                </c:pt>
                <c:pt idx="31">
                  <c:v>14.005913343268743</c:v>
                </c:pt>
                <c:pt idx="32">
                  <c:v>14.156330717928709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F-4674-810D-6EBEADC05175}"/>
            </c:ext>
          </c:extLst>
        </c:ser>
        <c:ser>
          <c:idx val="3"/>
          <c:order val="1"/>
          <c:tx>
            <c:strRef>
              <c:f>'2023 STEP CHANGE'!$B$109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CHANGE'!$E$109:$AK$109</c:f>
              <c:numCache>
                <c:formatCode>"$"#,##0.00</c:formatCode>
                <c:ptCount val="33"/>
                <c:pt idx="0">
                  <c:v>9.9479563875644672</c:v>
                </c:pt>
                <c:pt idx="1">
                  <c:v>15.083549592850147</c:v>
                </c:pt>
                <c:pt idx="2">
                  <c:v>17.711279325428343</c:v>
                </c:pt>
                <c:pt idx="3">
                  <c:v>17.326183306865559</c:v>
                </c:pt>
                <c:pt idx="4">
                  <c:v>15.699436070981658</c:v>
                </c:pt>
                <c:pt idx="5">
                  <c:v>13.504040083165082</c:v>
                </c:pt>
                <c:pt idx="6">
                  <c:v>11.135426814818715</c:v>
                </c:pt>
                <c:pt idx="7">
                  <c:v>11.287945376653807</c:v>
                </c:pt>
                <c:pt idx="8">
                  <c:v>12.323934293957418</c:v>
                </c:pt>
                <c:pt idx="9">
                  <c:v>12.732621388669369</c:v>
                </c:pt>
                <c:pt idx="10">
                  <c:v>13.02297228400416</c:v>
                </c:pt>
                <c:pt idx="11">
                  <c:v>13.027724616331525</c:v>
                </c:pt>
                <c:pt idx="12">
                  <c:v>12.69934251985255</c:v>
                </c:pt>
                <c:pt idx="13">
                  <c:v>12.271743003922611</c:v>
                </c:pt>
                <c:pt idx="14">
                  <c:v>12.302014050068736</c:v>
                </c:pt>
                <c:pt idx="15">
                  <c:v>12.68136376397152</c:v>
                </c:pt>
                <c:pt idx="16">
                  <c:v>12.940652167041176</c:v>
                </c:pt>
                <c:pt idx="17">
                  <c:v>13.151533589680456</c:v>
                </c:pt>
                <c:pt idx="18">
                  <c:v>13.277602958429066</c:v>
                </c:pt>
                <c:pt idx="19">
                  <c:v>13.241328859663822</c:v>
                </c:pt>
                <c:pt idx="20">
                  <c:v>13.138548583618654</c:v>
                </c:pt>
                <c:pt idx="21">
                  <c:v>13.154812979790663</c:v>
                </c:pt>
                <c:pt idx="22">
                  <c:v>13.230707982767338</c:v>
                </c:pt>
                <c:pt idx="23">
                  <c:v>13.175868659576155</c:v>
                </c:pt>
                <c:pt idx="24">
                  <c:v>13.143699183768556</c:v>
                </c:pt>
                <c:pt idx="25">
                  <c:v>13.335464094390639</c:v>
                </c:pt>
                <c:pt idx="26">
                  <c:v>13.470530652904133</c:v>
                </c:pt>
                <c:pt idx="27">
                  <c:v>13.433906002897345</c:v>
                </c:pt>
                <c:pt idx="28">
                  <c:v>13.384294791984692</c:v>
                </c:pt>
                <c:pt idx="29">
                  <c:v>13.325444527955613</c:v>
                </c:pt>
                <c:pt idx="30">
                  <c:v>13.34050190693859</c:v>
                </c:pt>
                <c:pt idx="31">
                  <c:v>13.505913343268743</c:v>
                </c:pt>
                <c:pt idx="32">
                  <c:v>13.656330717928709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F-4674-810D-6EBEADC05175}"/>
            </c:ext>
          </c:extLst>
        </c:ser>
        <c:ser>
          <c:idx val="4"/>
          <c:order val="2"/>
          <c:tx>
            <c:strRef>
              <c:f>'2023 STEP CHANGE'!$B$110</c:f>
              <c:strCache>
                <c:ptCount val="1"/>
                <c:pt idx="0">
                  <c:v>Bairnsdale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CHANGE'!$E$110:$AK$110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F-4674-810D-6EBEADC05175}"/>
            </c:ext>
          </c:extLst>
        </c:ser>
        <c:ser>
          <c:idx val="5"/>
          <c:order val="3"/>
          <c:tx>
            <c:strRef>
              <c:f>'2023 STEP CHANGE'!$B$111</c:f>
              <c:strCache>
                <c:ptCount val="1"/>
                <c:pt idx="0">
                  <c:v>Jeeralang 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CHANGE'!$E$111:$AK$111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F-4674-810D-6EBEADC05175}"/>
            </c:ext>
          </c:extLst>
        </c:ser>
        <c:ser>
          <c:idx val="6"/>
          <c:order val="4"/>
          <c:tx>
            <c:strRef>
              <c:f>'2023 STEP CHANGE'!$B$112</c:f>
              <c:strCache>
                <c:ptCount val="1"/>
                <c:pt idx="0">
                  <c:v>Jeeralang 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CHANGE'!$E$112:$AK$112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6F-4674-810D-6EBEADC05175}"/>
            </c:ext>
          </c:extLst>
        </c:ser>
        <c:ser>
          <c:idx val="7"/>
          <c:order val="5"/>
          <c:tx>
            <c:strRef>
              <c:f>'2023 STEP CHANGE'!$B$113</c:f>
              <c:strCache>
                <c:ptCount val="1"/>
                <c:pt idx="0">
                  <c:v>Laverton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CHANGE'!$E$113:$AK$113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F-4674-810D-6EBEADC05175}"/>
            </c:ext>
          </c:extLst>
        </c:ser>
        <c:ser>
          <c:idx val="8"/>
          <c:order val="6"/>
          <c:tx>
            <c:strRef>
              <c:f>'2023 STEP CHANGE'!$B$114</c:f>
              <c:strCache>
                <c:ptCount val="1"/>
                <c:pt idx="0">
                  <c:v>Mortlake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CHANGE'!$E$114:$AK$114</c:f>
              <c:numCache>
                <c:formatCode>"$"#,##0.00</c:formatCode>
                <c:ptCount val="33"/>
                <c:pt idx="0">
                  <c:v>9.1479563875644665</c:v>
                </c:pt>
                <c:pt idx="1">
                  <c:v>14.283549592850147</c:v>
                </c:pt>
                <c:pt idx="2">
                  <c:v>16.911279325428342</c:v>
                </c:pt>
                <c:pt idx="3">
                  <c:v>16.526183306865558</c:v>
                </c:pt>
                <c:pt idx="4">
                  <c:v>14.899436070981658</c:v>
                </c:pt>
                <c:pt idx="5">
                  <c:v>12.704040083165083</c:v>
                </c:pt>
                <c:pt idx="6">
                  <c:v>10.335426814818714</c:v>
                </c:pt>
                <c:pt idx="7">
                  <c:v>10.487945376653808</c:v>
                </c:pt>
                <c:pt idx="8">
                  <c:v>11.523934293957417</c:v>
                </c:pt>
                <c:pt idx="9">
                  <c:v>11.932621388669368</c:v>
                </c:pt>
                <c:pt idx="10">
                  <c:v>12.222972284004161</c:v>
                </c:pt>
                <c:pt idx="11">
                  <c:v>12.227724616331525</c:v>
                </c:pt>
                <c:pt idx="12">
                  <c:v>11.899342519852549</c:v>
                </c:pt>
                <c:pt idx="13">
                  <c:v>11.471743003922612</c:v>
                </c:pt>
                <c:pt idx="14">
                  <c:v>11.502014050068738</c:v>
                </c:pt>
                <c:pt idx="15">
                  <c:v>11.881363763971521</c:v>
                </c:pt>
                <c:pt idx="16">
                  <c:v>12.140652167041175</c:v>
                </c:pt>
                <c:pt idx="17">
                  <c:v>12.351533589680457</c:v>
                </c:pt>
                <c:pt idx="18">
                  <c:v>12.477602958429067</c:v>
                </c:pt>
                <c:pt idx="19">
                  <c:v>12.441328859663823</c:v>
                </c:pt>
                <c:pt idx="20">
                  <c:v>12.338548583618653</c:v>
                </c:pt>
                <c:pt idx="21">
                  <c:v>12.354812979790662</c:v>
                </c:pt>
                <c:pt idx="22">
                  <c:v>12.430707982767338</c:v>
                </c:pt>
                <c:pt idx="23">
                  <c:v>12.375868659576156</c:v>
                </c:pt>
                <c:pt idx="24">
                  <c:v>12.343699183768557</c:v>
                </c:pt>
                <c:pt idx="25">
                  <c:v>12.53546409439064</c:v>
                </c:pt>
                <c:pt idx="26">
                  <c:v>12.670530652904134</c:v>
                </c:pt>
                <c:pt idx="27">
                  <c:v>12.633906002897344</c:v>
                </c:pt>
                <c:pt idx="28">
                  <c:v>12.584294791984693</c:v>
                </c:pt>
                <c:pt idx="29">
                  <c:v>12.525444527955614</c:v>
                </c:pt>
                <c:pt idx="30">
                  <c:v>12.540501906938591</c:v>
                </c:pt>
                <c:pt idx="31">
                  <c:v>12.705913343268744</c:v>
                </c:pt>
                <c:pt idx="32">
                  <c:v>12.85633071792871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F-4674-810D-6EBEADC05175}"/>
            </c:ext>
          </c:extLst>
        </c:ser>
        <c:ser>
          <c:idx val="9"/>
          <c:order val="7"/>
          <c:tx>
            <c:strRef>
              <c:f>'2023 STEP CHANGE'!$B$115</c:f>
              <c:strCache>
                <c:ptCount val="1"/>
                <c:pt idx="0">
                  <c:v>Newport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CHANGE'!$E$115:$AK$115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6F-4674-810D-6EBEADC05175}"/>
            </c:ext>
          </c:extLst>
        </c:ser>
        <c:ser>
          <c:idx val="10"/>
          <c:order val="8"/>
          <c:tx>
            <c:strRef>
              <c:f>'2023 STEP CHANGE'!$B$116</c:f>
              <c:strCache>
                <c:ptCount val="1"/>
                <c:pt idx="0">
                  <c:v>Somerton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CHANGE'!$E$116:$AK$116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6F-4674-810D-6EBEADC05175}"/>
            </c:ext>
          </c:extLst>
        </c:ser>
        <c:ser>
          <c:idx val="11"/>
          <c:order val="9"/>
          <c:tx>
            <c:strRef>
              <c:f>'2023 STEP CHANGE'!$B$117</c:f>
              <c:strCache>
                <c:ptCount val="1"/>
                <c:pt idx="0">
                  <c:v>Valley Power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CHANGE'!$E$117:$AK$117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6F-4674-810D-6EBEADC05175}"/>
            </c:ext>
          </c:extLst>
        </c:ser>
        <c:ser>
          <c:idx val="12"/>
          <c:order val="10"/>
          <c:tx>
            <c:strRef>
              <c:f>'2023 STEP CHANGE'!$B$118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CHANGE'!$E$118:$AK$118</c:f>
              <c:numCache>
                <c:formatCode>"$"#,##0.00</c:formatCode>
                <c:ptCount val="33"/>
                <c:pt idx="0">
                  <c:v>9.1370777122331788</c:v>
                </c:pt>
                <c:pt idx="1">
                  <c:v>14.280974523315766</c:v>
                </c:pt>
                <c:pt idx="2">
                  <c:v>16.911870114533922</c:v>
                </c:pt>
                <c:pt idx="3">
                  <c:v>16.51449378029065</c:v>
                </c:pt>
                <c:pt idx="4">
                  <c:v>14.834278284631493</c:v>
                </c:pt>
                <c:pt idx="5">
                  <c:v>12.582930763889305</c:v>
                </c:pt>
                <c:pt idx="6">
                  <c:v>10.086970975481529</c:v>
                </c:pt>
                <c:pt idx="7">
                  <c:v>9.9657522305436004</c:v>
                </c:pt>
                <c:pt idx="8">
                  <c:v>10.832193776805948</c:v>
                </c:pt>
                <c:pt idx="9">
                  <c:v>11.248884980947937</c:v>
                </c:pt>
                <c:pt idx="10">
                  <c:v>11.60559255168557</c:v>
                </c:pt>
                <c:pt idx="11">
                  <c:v>11.704710065841612</c:v>
                </c:pt>
                <c:pt idx="12">
                  <c:v>11.458095505691597</c:v>
                </c:pt>
                <c:pt idx="13">
                  <c:v>11.003017032048888</c:v>
                </c:pt>
                <c:pt idx="14">
                  <c:v>10.877304861400681</c:v>
                </c:pt>
                <c:pt idx="15">
                  <c:v>11.116816162628524</c:v>
                </c:pt>
                <c:pt idx="16">
                  <c:v>11.285227088544435</c:v>
                </c:pt>
                <c:pt idx="17">
                  <c:v>11.382035932604204</c:v>
                </c:pt>
                <c:pt idx="18">
                  <c:v>11.40366568522807</c:v>
                </c:pt>
                <c:pt idx="19">
                  <c:v>11.421890422032238</c:v>
                </c:pt>
                <c:pt idx="20">
                  <c:v>11.510040213776929</c:v>
                </c:pt>
                <c:pt idx="21">
                  <c:v>11.676175888660772</c:v>
                </c:pt>
                <c:pt idx="22">
                  <c:v>11.808590428638015</c:v>
                </c:pt>
                <c:pt idx="23">
                  <c:v>11.803715832966857</c:v>
                </c:pt>
                <c:pt idx="24">
                  <c:v>11.77749977381767</c:v>
                </c:pt>
                <c:pt idx="25">
                  <c:v>11.869397341104651</c:v>
                </c:pt>
                <c:pt idx="26">
                  <c:v>11.986950029222058</c:v>
                </c:pt>
                <c:pt idx="27">
                  <c:v>12.048004606022909</c:v>
                </c:pt>
                <c:pt idx="28">
                  <c:v>12.093037107227104</c:v>
                </c:pt>
                <c:pt idx="29">
                  <c:v>12.112049031583231</c:v>
                </c:pt>
                <c:pt idx="30">
                  <c:v>12.135177614710095</c:v>
                </c:pt>
                <c:pt idx="31">
                  <c:v>12.225786299858733</c:v>
                </c:pt>
                <c:pt idx="32">
                  <c:v>12.315349607522503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6F-4674-810D-6EBEADC05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ln>
                  <a:solidFill>
                    <a:sysClr val="windowText" lastClr="000000"/>
                  </a:solidFill>
                </a:ln>
              </a:rPr>
              <a:t>Step Change GPG New South Wales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CHANGE'!$B$120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CHANGE'!$E$120:$AK$120</c:f>
              <c:numCache>
                <c:formatCode>"$"#,##0.00</c:formatCode>
                <c:ptCount val="33"/>
                <c:pt idx="0">
                  <c:v>13.11863596090793</c:v>
                </c:pt>
                <c:pt idx="1">
                  <c:v>18.695740616288909</c:v>
                </c:pt>
                <c:pt idx="2">
                  <c:v>22.12932931683978</c:v>
                </c:pt>
                <c:pt idx="3">
                  <c:v>21.953197913671829</c:v>
                </c:pt>
                <c:pt idx="4">
                  <c:v>20.08521521751365</c:v>
                </c:pt>
                <c:pt idx="5">
                  <c:v>17.738493782322269</c:v>
                </c:pt>
                <c:pt idx="6">
                  <c:v>15.055382990349162</c:v>
                </c:pt>
                <c:pt idx="7">
                  <c:v>14.375673467856494</c:v>
                </c:pt>
                <c:pt idx="8">
                  <c:v>14.798760402553556</c:v>
                </c:pt>
                <c:pt idx="9">
                  <c:v>15.001311460217043</c:v>
                </c:pt>
                <c:pt idx="10">
                  <c:v>15.153848143701389</c:v>
                </c:pt>
                <c:pt idx="11">
                  <c:v>15.142155959346065</c:v>
                </c:pt>
                <c:pt idx="12">
                  <c:v>14.753490155249672</c:v>
                </c:pt>
                <c:pt idx="13">
                  <c:v>14.045659538358805</c:v>
                </c:pt>
                <c:pt idx="14">
                  <c:v>13.752985226183409</c:v>
                </c:pt>
                <c:pt idx="15">
                  <c:v>13.890448814223532</c:v>
                </c:pt>
                <c:pt idx="16">
                  <c:v>13.919911562744835</c:v>
                </c:pt>
                <c:pt idx="17">
                  <c:v>13.953289185637759</c:v>
                </c:pt>
                <c:pt idx="18">
                  <c:v>13.977955187719239</c:v>
                </c:pt>
                <c:pt idx="19">
                  <c:v>13.987962728340243</c:v>
                </c:pt>
                <c:pt idx="20">
                  <c:v>14.048078995706966</c:v>
                </c:pt>
                <c:pt idx="21">
                  <c:v>14.05187475477544</c:v>
                </c:pt>
                <c:pt idx="22">
                  <c:v>13.945783773122791</c:v>
                </c:pt>
                <c:pt idx="23">
                  <c:v>13.874270367901421</c:v>
                </c:pt>
                <c:pt idx="24">
                  <c:v>13.891730128134476</c:v>
                </c:pt>
                <c:pt idx="25">
                  <c:v>13.932137937903324</c:v>
                </c:pt>
                <c:pt idx="26">
                  <c:v>13.971405750273064</c:v>
                </c:pt>
                <c:pt idx="27">
                  <c:v>13.979492374678687</c:v>
                </c:pt>
                <c:pt idx="28">
                  <c:v>13.965198071006199</c:v>
                </c:pt>
                <c:pt idx="29">
                  <c:v>13.994359951045958</c:v>
                </c:pt>
                <c:pt idx="30">
                  <c:v>14.026827947870917</c:v>
                </c:pt>
                <c:pt idx="31">
                  <c:v>14.002352525999708</c:v>
                </c:pt>
                <c:pt idx="32">
                  <c:v>13.980458090380582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7-471F-AAF6-BF0E0F5DEFF6}"/>
            </c:ext>
          </c:extLst>
        </c:ser>
        <c:ser>
          <c:idx val="3"/>
          <c:order val="1"/>
          <c:tx>
            <c:strRef>
              <c:f>'2023 STEP CHANGE'!$B$121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CHANGE'!$E$121:$AK$121</c:f>
              <c:numCache>
                <c:formatCode>"$"#,##0.00</c:formatCode>
                <c:ptCount val="33"/>
                <c:pt idx="0">
                  <c:v>12.61863596090793</c:v>
                </c:pt>
                <c:pt idx="1">
                  <c:v>18.195740616288909</c:v>
                </c:pt>
                <c:pt idx="2">
                  <c:v>21.62932931683978</c:v>
                </c:pt>
                <c:pt idx="3">
                  <c:v>21.453197913671829</c:v>
                </c:pt>
                <c:pt idx="4">
                  <c:v>19.58521521751365</c:v>
                </c:pt>
                <c:pt idx="5">
                  <c:v>17.238493782322269</c:v>
                </c:pt>
                <c:pt idx="6">
                  <c:v>14.555382990349162</c:v>
                </c:pt>
                <c:pt idx="7">
                  <c:v>13.875673467856494</c:v>
                </c:pt>
                <c:pt idx="8">
                  <c:v>14.298760402553556</c:v>
                </c:pt>
                <c:pt idx="9">
                  <c:v>14.501311460217043</c:v>
                </c:pt>
                <c:pt idx="10">
                  <c:v>14.653848143701389</c:v>
                </c:pt>
                <c:pt idx="11">
                  <c:v>14.642155959346065</c:v>
                </c:pt>
                <c:pt idx="12">
                  <c:v>14.253490155249672</c:v>
                </c:pt>
                <c:pt idx="13">
                  <c:v>13.545659538358805</c:v>
                </c:pt>
                <c:pt idx="14">
                  <c:v>13.252985226183409</c:v>
                </c:pt>
                <c:pt idx="15">
                  <c:v>13.390448814223532</c:v>
                </c:pt>
                <c:pt idx="16">
                  <c:v>13.419911562744835</c:v>
                </c:pt>
                <c:pt idx="17">
                  <c:v>13.453289185637759</c:v>
                </c:pt>
                <c:pt idx="18">
                  <c:v>13.477955187719239</c:v>
                </c:pt>
                <c:pt idx="19">
                  <c:v>13.487962728340243</c:v>
                </c:pt>
                <c:pt idx="20">
                  <c:v>13.548078995706966</c:v>
                </c:pt>
                <c:pt idx="21">
                  <c:v>13.55187475477544</c:v>
                </c:pt>
                <c:pt idx="22">
                  <c:v>13.445783773122791</c:v>
                </c:pt>
                <c:pt idx="23">
                  <c:v>13.374270367901421</c:v>
                </c:pt>
                <c:pt idx="24">
                  <c:v>13.391730128134476</c:v>
                </c:pt>
                <c:pt idx="25">
                  <c:v>13.432137937903324</c:v>
                </c:pt>
                <c:pt idx="26">
                  <c:v>13.471405750273064</c:v>
                </c:pt>
                <c:pt idx="27">
                  <c:v>13.479492374678687</c:v>
                </c:pt>
                <c:pt idx="28">
                  <c:v>13.465198071006199</c:v>
                </c:pt>
                <c:pt idx="29">
                  <c:v>13.494359951045958</c:v>
                </c:pt>
                <c:pt idx="30">
                  <c:v>13.526827947870917</c:v>
                </c:pt>
                <c:pt idx="31">
                  <c:v>13.502352525999708</c:v>
                </c:pt>
                <c:pt idx="32">
                  <c:v>13.480458090380582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7-471F-AAF6-BF0E0F5DEFF6}"/>
            </c:ext>
          </c:extLst>
        </c:ser>
        <c:ser>
          <c:idx val="4"/>
          <c:order val="2"/>
          <c:tx>
            <c:strRef>
              <c:f>'2023 STEP CHANGE'!$B$122</c:f>
              <c:strCache>
                <c:ptCount val="1"/>
                <c:pt idx="0">
                  <c:v>Colongra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CHANGE'!$E$122:$AK$122</c:f>
              <c:numCache>
                <c:formatCode>"$"#,##0.00</c:formatCode>
                <c:ptCount val="33"/>
                <c:pt idx="0">
                  <c:v>12.36863596090793</c:v>
                </c:pt>
                <c:pt idx="1">
                  <c:v>17.945740616288909</c:v>
                </c:pt>
                <c:pt idx="2">
                  <c:v>21.37932931683978</c:v>
                </c:pt>
                <c:pt idx="3">
                  <c:v>21.203197913671829</c:v>
                </c:pt>
                <c:pt idx="4">
                  <c:v>19.33521521751365</c:v>
                </c:pt>
                <c:pt idx="5">
                  <c:v>16.988493782322269</c:v>
                </c:pt>
                <c:pt idx="6">
                  <c:v>14.305382990349162</c:v>
                </c:pt>
                <c:pt idx="7">
                  <c:v>13.625673467856494</c:v>
                </c:pt>
                <c:pt idx="8">
                  <c:v>14.048760402553556</c:v>
                </c:pt>
                <c:pt idx="9">
                  <c:v>14.251311460217043</c:v>
                </c:pt>
                <c:pt idx="10">
                  <c:v>14.403848143701389</c:v>
                </c:pt>
                <c:pt idx="11">
                  <c:v>14.392155959346065</c:v>
                </c:pt>
                <c:pt idx="12">
                  <c:v>14.003490155249672</c:v>
                </c:pt>
                <c:pt idx="13">
                  <c:v>13.295659538358805</c:v>
                </c:pt>
                <c:pt idx="14">
                  <c:v>13.002985226183409</c:v>
                </c:pt>
                <c:pt idx="15">
                  <c:v>13.140448814223532</c:v>
                </c:pt>
                <c:pt idx="16">
                  <c:v>13.169911562744835</c:v>
                </c:pt>
                <c:pt idx="17">
                  <c:v>13.203289185637759</c:v>
                </c:pt>
                <c:pt idx="18">
                  <c:v>13.227955187719239</c:v>
                </c:pt>
                <c:pt idx="19">
                  <c:v>13.237962728340243</c:v>
                </c:pt>
                <c:pt idx="20">
                  <c:v>13.298078995706966</c:v>
                </c:pt>
                <c:pt idx="21">
                  <c:v>13.30187475477544</c:v>
                </c:pt>
                <c:pt idx="22">
                  <c:v>13.195783773122791</c:v>
                </c:pt>
                <c:pt idx="23">
                  <c:v>13.124270367901421</c:v>
                </c:pt>
                <c:pt idx="24">
                  <c:v>13.141730128134476</c:v>
                </c:pt>
                <c:pt idx="25">
                  <c:v>13.182137937903324</c:v>
                </c:pt>
                <c:pt idx="26">
                  <c:v>13.221405750273064</c:v>
                </c:pt>
                <c:pt idx="27">
                  <c:v>13.229492374678687</c:v>
                </c:pt>
                <c:pt idx="28">
                  <c:v>13.215198071006199</c:v>
                </c:pt>
                <c:pt idx="29">
                  <c:v>13.244359951045958</c:v>
                </c:pt>
                <c:pt idx="30">
                  <c:v>13.276827947870917</c:v>
                </c:pt>
                <c:pt idx="31">
                  <c:v>13.252352525999708</c:v>
                </c:pt>
                <c:pt idx="32">
                  <c:v>13.230458090380582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A7-471F-AAF6-BF0E0F5DEFF6}"/>
            </c:ext>
          </c:extLst>
        </c:ser>
        <c:ser>
          <c:idx val="5"/>
          <c:order val="3"/>
          <c:tx>
            <c:strRef>
              <c:f>'2023 STEP CHANGE'!$B$123</c:f>
              <c:strCache>
                <c:ptCount val="1"/>
                <c:pt idx="0">
                  <c:v>Smithfield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CHANGE'!$E$123:$AK$123</c:f>
              <c:numCache>
                <c:formatCode>"$"#,##0.00</c:formatCode>
                <c:ptCount val="33"/>
                <c:pt idx="0">
                  <c:v>12.36863596090793</c:v>
                </c:pt>
                <c:pt idx="1">
                  <c:v>17.945740616288909</c:v>
                </c:pt>
                <c:pt idx="2">
                  <c:v>21.37932931683978</c:v>
                </c:pt>
                <c:pt idx="3">
                  <c:v>21.203197913671829</c:v>
                </c:pt>
                <c:pt idx="4">
                  <c:v>19.33521521751365</c:v>
                </c:pt>
                <c:pt idx="5">
                  <c:v>16.988493782322269</c:v>
                </c:pt>
                <c:pt idx="6">
                  <c:v>14.305382990349162</c:v>
                </c:pt>
                <c:pt idx="7">
                  <c:v>13.625673467856494</c:v>
                </c:pt>
                <c:pt idx="8">
                  <c:v>14.048760402553556</c:v>
                </c:pt>
                <c:pt idx="9">
                  <c:v>14.251311460217043</c:v>
                </c:pt>
                <c:pt idx="10">
                  <c:v>14.403848143701389</c:v>
                </c:pt>
                <c:pt idx="11">
                  <c:v>14.392155959346065</c:v>
                </c:pt>
                <c:pt idx="12">
                  <c:v>14.003490155249672</c:v>
                </c:pt>
                <c:pt idx="13">
                  <c:v>13.295659538358805</c:v>
                </c:pt>
                <c:pt idx="14">
                  <c:v>13.002985226183409</c:v>
                </c:pt>
                <c:pt idx="15">
                  <c:v>13.140448814223532</c:v>
                </c:pt>
                <c:pt idx="16">
                  <c:v>13.169911562744835</c:v>
                </c:pt>
                <c:pt idx="17">
                  <c:v>13.203289185637759</c:v>
                </c:pt>
                <c:pt idx="18">
                  <c:v>13.227955187719239</c:v>
                </c:pt>
                <c:pt idx="19">
                  <c:v>13.237962728340243</c:v>
                </c:pt>
                <c:pt idx="20">
                  <c:v>13.298078995706966</c:v>
                </c:pt>
                <c:pt idx="21">
                  <c:v>13.30187475477544</c:v>
                </c:pt>
                <c:pt idx="22">
                  <c:v>13.195783773122791</c:v>
                </c:pt>
                <c:pt idx="23">
                  <c:v>13.124270367901421</c:v>
                </c:pt>
                <c:pt idx="24">
                  <c:v>13.141730128134476</c:v>
                </c:pt>
                <c:pt idx="25">
                  <c:v>13.182137937903324</c:v>
                </c:pt>
                <c:pt idx="26">
                  <c:v>13.221405750273064</c:v>
                </c:pt>
                <c:pt idx="27">
                  <c:v>13.229492374678687</c:v>
                </c:pt>
                <c:pt idx="28">
                  <c:v>13.215198071006199</c:v>
                </c:pt>
                <c:pt idx="29">
                  <c:v>13.244359951045958</c:v>
                </c:pt>
                <c:pt idx="30">
                  <c:v>13.276827947870917</c:v>
                </c:pt>
                <c:pt idx="31">
                  <c:v>13.252352525999708</c:v>
                </c:pt>
                <c:pt idx="32">
                  <c:v>13.230458090380582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A7-471F-AAF6-BF0E0F5DEFF6}"/>
            </c:ext>
          </c:extLst>
        </c:ser>
        <c:ser>
          <c:idx val="6"/>
          <c:order val="4"/>
          <c:tx>
            <c:strRef>
              <c:f>'2023 STEP CHANGE'!$B$124</c:f>
              <c:strCache>
                <c:ptCount val="1"/>
                <c:pt idx="0">
                  <c:v>Tallawarra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CHANGE'!$E$124:$AK$124</c:f>
              <c:numCache>
                <c:formatCode>"$"#,##0.00</c:formatCode>
                <c:ptCount val="33"/>
                <c:pt idx="0">
                  <c:v>11.918635960907931</c:v>
                </c:pt>
                <c:pt idx="1">
                  <c:v>17.495740616288909</c:v>
                </c:pt>
                <c:pt idx="2">
                  <c:v>20.92932931683978</c:v>
                </c:pt>
                <c:pt idx="3">
                  <c:v>20.75319791367183</c:v>
                </c:pt>
                <c:pt idx="4">
                  <c:v>18.88521521751365</c:v>
                </c:pt>
                <c:pt idx="5">
                  <c:v>16.53849378232227</c:v>
                </c:pt>
                <c:pt idx="6">
                  <c:v>13.855382990349163</c:v>
                </c:pt>
                <c:pt idx="7">
                  <c:v>13.175673467856495</c:v>
                </c:pt>
                <c:pt idx="8">
                  <c:v>13.598760402553557</c:v>
                </c:pt>
                <c:pt idx="9">
                  <c:v>13.801311460217043</c:v>
                </c:pt>
                <c:pt idx="10">
                  <c:v>13.953848143701389</c:v>
                </c:pt>
                <c:pt idx="11">
                  <c:v>13.942155959346065</c:v>
                </c:pt>
                <c:pt idx="12">
                  <c:v>13.553490155249673</c:v>
                </c:pt>
                <c:pt idx="13">
                  <c:v>12.845659538358806</c:v>
                </c:pt>
                <c:pt idx="14">
                  <c:v>12.552985226183409</c:v>
                </c:pt>
                <c:pt idx="15">
                  <c:v>12.690448814223533</c:v>
                </c:pt>
                <c:pt idx="16">
                  <c:v>12.719911562744835</c:v>
                </c:pt>
                <c:pt idx="17">
                  <c:v>12.75328918563776</c:v>
                </c:pt>
                <c:pt idx="18">
                  <c:v>12.77795518771924</c:v>
                </c:pt>
                <c:pt idx="19">
                  <c:v>12.787962728340244</c:v>
                </c:pt>
                <c:pt idx="20">
                  <c:v>12.848078995706967</c:v>
                </c:pt>
                <c:pt idx="21">
                  <c:v>12.851874754775441</c:v>
                </c:pt>
                <c:pt idx="22">
                  <c:v>12.745783773122792</c:v>
                </c:pt>
                <c:pt idx="23">
                  <c:v>12.674270367901421</c:v>
                </c:pt>
                <c:pt idx="24">
                  <c:v>12.691730128134477</c:v>
                </c:pt>
                <c:pt idx="25">
                  <c:v>12.732137937903325</c:v>
                </c:pt>
                <c:pt idx="26">
                  <c:v>12.771405750273065</c:v>
                </c:pt>
                <c:pt idx="27">
                  <c:v>12.779492374678687</c:v>
                </c:pt>
                <c:pt idx="28">
                  <c:v>12.7651980710062</c:v>
                </c:pt>
                <c:pt idx="29">
                  <c:v>12.794359951045958</c:v>
                </c:pt>
                <c:pt idx="30">
                  <c:v>12.826827947870918</c:v>
                </c:pt>
                <c:pt idx="31">
                  <c:v>12.802352525999709</c:v>
                </c:pt>
                <c:pt idx="32">
                  <c:v>12.780458090380582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A7-471F-AAF6-BF0E0F5DEFF6}"/>
            </c:ext>
          </c:extLst>
        </c:ser>
        <c:ser>
          <c:idx val="7"/>
          <c:order val="5"/>
          <c:tx>
            <c:strRef>
              <c:f>'2023 STEP CHANGE'!$B$125</c:f>
              <c:strCache>
                <c:ptCount val="1"/>
                <c:pt idx="0">
                  <c:v>Uranquinty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CHANGE'!$E$125:$AK$125</c:f>
              <c:numCache>
                <c:formatCode>"$"#,##0.00</c:formatCode>
                <c:ptCount val="33"/>
                <c:pt idx="0">
                  <c:v>11.96863596090793</c:v>
                </c:pt>
                <c:pt idx="1">
                  <c:v>17.54574061628891</c:v>
                </c:pt>
                <c:pt idx="2">
                  <c:v>20.979329316839781</c:v>
                </c:pt>
                <c:pt idx="3">
                  <c:v>20.803197913671831</c:v>
                </c:pt>
                <c:pt idx="4">
                  <c:v>18.935215217513651</c:v>
                </c:pt>
                <c:pt idx="5">
                  <c:v>16.588493782322267</c:v>
                </c:pt>
                <c:pt idx="6">
                  <c:v>13.905382990349162</c:v>
                </c:pt>
                <c:pt idx="7">
                  <c:v>13.225673467856494</c:v>
                </c:pt>
                <c:pt idx="8">
                  <c:v>13.648760402553556</c:v>
                </c:pt>
                <c:pt idx="9">
                  <c:v>13.851311460217042</c:v>
                </c:pt>
                <c:pt idx="10">
                  <c:v>14.003848143701388</c:v>
                </c:pt>
                <c:pt idx="11">
                  <c:v>13.992155959346064</c:v>
                </c:pt>
                <c:pt idx="12">
                  <c:v>13.603490155249672</c:v>
                </c:pt>
                <c:pt idx="13">
                  <c:v>12.895659538358805</c:v>
                </c:pt>
                <c:pt idx="14">
                  <c:v>12.602985226183408</c:v>
                </c:pt>
                <c:pt idx="15">
                  <c:v>12.740448814223532</c:v>
                </c:pt>
                <c:pt idx="16">
                  <c:v>12.769911562744834</c:v>
                </c:pt>
                <c:pt idx="17">
                  <c:v>12.803289185637759</c:v>
                </c:pt>
                <c:pt idx="18">
                  <c:v>12.827955187719239</c:v>
                </c:pt>
                <c:pt idx="19">
                  <c:v>12.837962728340242</c:v>
                </c:pt>
                <c:pt idx="20">
                  <c:v>12.898078995706966</c:v>
                </c:pt>
                <c:pt idx="21">
                  <c:v>12.90187475477544</c:v>
                </c:pt>
                <c:pt idx="22">
                  <c:v>12.795783773122791</c:v>
                </c:pt>
                <c:pt idx="23">
                  <c:v>12.72427036790142</c:v>
                </c:pt>
                <c:pt idx="24">
                  <c:v>12.741730128134476</c:v>
                </c:pt>
                <c:pt idx="25">
                  <c:v>12.782137937903324</c:v>
                </c:pt>
                <c:pt idx="26">
                  <c:v>12.821405750273064</c:v>
                </c:pt>
                <c:pt idx="27">
                  <c:v>12.829492374678686</c:v>
                </c:pt>
                <c:pt idx="28">
                  <c:v>12.815198071006199</c:v>
                </c:pt>
                <c:pt idx="29">
                  <c:v>12.844359951045957</c:v>
                </c:pt>
                <c:pt idx="30">
                  <c:v>12.876827947870916</c:v>
                </c:pt>
                <c:pt idx="31">
                  <c:v>12.852352525999708</c:v>
                </c:pt>
                <c:pt idx="32">
                  <c:v>12.830458090380581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A7-471F-AAF6-BF0E0F5DEFF6}"/>
            </c:ext>
          </c:extLst>
        </c:ser>
        <c:ser>
          <c:idx val="8"/>
          <c:order val="6"/>
          <c:tx>
            <c:strRef>
              <c:f>'2023 STEP CHANGE'!$B$126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CHANGE'!$E$126:$AK$126</c:f>
              <c:numCache>
                <c:formatCode>"$"#,##0.00</c:formatCode>
                <c:ptCount val="33"/>
                <c:pt idx="0">
                  <c:v>10.383350732072058</c:v>
                </c:pt>
                <c:pt idx="1">
                  <c:v>15.981808815116363</c:v>
                </c:pt>
                <c:pt idx="2">
                  <c:v>19.39996949302877</c:v>
                </c:pt>
                <c:pt idx="3">
                  <c:v>19.146593737068738</c:v>
                </c:pt>
                <c:pt idx="4">
                  <c:v>17.082665550537147</c:v>
                </c:pt>
                <c:pt idx="5">
                  <c:v>14.491022244866116</c:v>
                </c:pt>
                <c:pt idx="6">
                  <c:v>11.548869172814676</c:v>
                </c:pt>
                <c:pt idx="7">
                  <c:v>10.564244768744253</c:v>
                </c:pt>
                <c:pt idx="8">
                  <c:v>10.805657379037497</c:v>
                </c:pt>
                <c:pt idx="9">
                  <c:v>10.959607268040479</c:v>
                </c:pt>
                <c:pt idx="10">
                  <c:v>11.10780527130939</c:v>
                </c:pt>
                <c:pt idx="11">
                  <c:v>11.148267631355553</c:v>
                </c:pt>
                <c:pt idx="12">
                  <c:v>10.826747330171695</c:v>
                </c:pt>
                <c:pt idx="13">
                  <c:v>10.13742622504072</c:v>
                </c:pt>
                <c:pt idx="14">
                  <c:v>9.8004273609734494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A7-471F-AAF6-BF0E0F5DE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ln>
                  <a:solidFill>
                    <a:sysClr val="windowText" lastClr="000000"/>
                  </a:solidFill>
                </a:ln>
              </a:rPr>
              <a:t>Step Change GPG South Australia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CHANGE'!$B$128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CHANGE'!$E$128:$AK$128</c:f>
              <c:numCache>
                <c:formatCode>"$"#,##0.00</c:formatCode>
                <c:ptCount val="33"/>
                <c:pt idx="0">
                  <c:v>13.040577367088606</c:v>
                </c:pt>
                <c:pt idx="1">
                  <c:v>17.825002593762758</c:v>
                </c:pt>
                <c:pt idx="2">
                  <c:v>20.57167698280681</c:v>
                </c:pt>
                <c:pt idx="3">
                  <c:v>20.403879839939872</c:v>
                </c:pt>
                <c:pt idx="4">
                  <c:v>18.929059530823363</c:v>
                </c:pt>
                <c:pt idx="5">
                  <c:v>16.619289710239876</c:v>
                </c:pt>
                <c:pt idx="6">
                  <c:v>13.744601731696822</c:v>
                </c:pt>
                <c:pt idx="7">
                  <c:v>12.912743088403094</c:v>
                </c:pt>
                <c:pt idx="8">
                  <c:v>13.314533139102149</c:v>
                </c:pt>
                <c:pt idx="9">
                  <c:v>13.538018992297634</c:v>
                </c:pt>
                <c:pt idx="10">
                  <c:v>13.764816477735851</c:v>
                </c:pt>
                <c:pt idx="11">
                  <c:v>13.822527277275167</c:v>
                </c:pt>
                <c:pt idx="12">
                  <c:v>13.48482507535244</c:v>
                </c:pt>
                <c:pt idx="13">
                  <c:v>12.853237261630966</c:v>
                </c:pt>
                <c:pt idx="14">
                  <c:v>12.631098218705576</c:v>
                </c:pt>
                <c:pt idx="15">
                  <c:v>12.75619702379641</c:v>
                </c:pt>
                <c:pt idx="16">
                  <c:v>12.743910724193706</c:v>
                </c:pt>
                <c:pt idx="17">
                  <c:v>12.704877862803729</c:v>
                </c:pt>
                <c:pt idx="18">
                  <c:v>12.668998813286956</c:v>
                </c:pt>
                <c:pt idx="19">
                  <c:v>12.746073149998697</c:v>
                </c:pt>
                <c:pt idx="20">
                  <c:v>12.907403842750348</c:v>
                </c:pt>
                <c:pt idx="21">
                  <c:v>12.858552840852285</c:v>
                </c:pt>
                <c:pt idx="22">
                  <c:v>12.626672862635596</c:v>
                </c:pt>
                <c:pt idx="23">
                  <c:v>12.534161907653058</c:v>
                </c:pt>
                <c:pt idx="24">
                  <c:v>12.50428401874797</c:v>
                </c:pt>
                <c:pt idx="25">
                  <c:v>12.420494607114442</c:v>
                </c:pt>
                <c:pt idx="26">
                  <c:v>12.417883534696278</c:v>
                </c:pt>
                <c:pt idx="27">
                  <c:v>12.439211966753305</c:v>
                </c:pt>
                <c:pt idx="28">
                  <c:v>12.439836668222625</c:v>
                </c:pt>
                <c:pt idx="29">
                  <c:v>12.50405471035671</c:v>
                </c:pt>
                <c:pt idx="30">
                  <c:v>12.556077828532462</c:v>
                </c:pt>
                <c:pt idx="31">
                  <c:v>12.501255984717286</c:v>
                </c:pt>
                <c:pt idx="32">
                  <c:v>12.442043788868659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0-4AE7-A3C7-BFB7EC9D61FE}"/>
            </c:ext>
          </c:extLst>
        </c:ser>
        <c:ser>
          <c:idx val="3"/>
          <c:order val="1"/>
          <c:tx>
            <c:strRef>
              <c:f>'2023 STEP CHANGE'!$B$129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CHANGE'!$E$129:$AK$129</c:f>
              <c:numCache>
                <c:formatCode>"$"#,##0.00</c:formatCode>
                <c:ptCount val="33"/>
                <c:pt idx="0">
                  <c:v>12.540577367088606</c:v>
                </c:pt>
                <c:pt idx="1">
                  <c:v>17.325002593762758</c:v>
                </c:pt>
                <c:pt idx="2">
                  <c:v>20.07167698280681</c:v>
                </c:pt>
                <c:pt idx="3">
                  <c:v>19.903879839939872</c:v>
                </c:pt>
                <c:pt idx="4">
                  <c:v>18.429059530823363</c:v>
                </c:pt>
                <c:pt idx="5">
                  <c:v>16.119289710239876</c:v>
                </c:pt>
                <c:pt idx="6">
                  <c:v>13.244601731696822</c:v>
                </c:pt>
                <c:pt idx="7">
                  <c:v>12.412743088403094</c:v>
                </c:pt>
                <c:pt idx="8">
                  <c:v>12.814533139102149</c:v>
                </c:pt>
                <c:pt idx="9">
                  <c:v>13.038018992297634</c:v>
                </c:pt>
                <c:pt idx="10">
                  <c:v>13.264816477735851</c:v>
                </c:pt>
                <c:pt idx="11">
                  <c:v>13.322527277275167</c:v>
                </c:pt>
                <c:pt idx="12">
                  <c:v>12.98482507535244</c:v>
                </c:pt>
                <c:pt idx="13">
                  <c:v>12.353237261630966</c:v>
                </c:pt>
                <c:pt idx="14">
                  <c:v>12.131098218705576</c:v>
                </c:pt>
                <c:pt idx="15">
                  <c:v>12.25619702379641</c:v>
                </c:pt>
                <c:pt idx="16">
                  <c:v>12.243910724193706</c:v>
                </c:pt>
                <c:pt idx="17">
                  <c:v>12.204877862803729</c:v>
                </c:pt>
                <c:pt idx="18">
                  <c:v>12.168998813286956</c:v>
                </c:pt>
                <c:pt idx="19">
                  <c:v>12.246073149998697</c:v>
                </c:pt>
                <c:pt idx="20">
                  <c:v>12.407403842750348</c:v>
                </c:pt>
                <c:pt idx="21">
                  <c:v>12.358552840852285</c:v>
                </c:pt>
                <c:pt idx="22">
                  <c:v>12.126672862635596</c:v>
                </c:pt>
                <c:pt idx="23">
                  <c:v>12.034161907653058</c:v>
                </c:pt>
                <c:pt idx="24">
                  <c:v>12.00428401874797</c:v>
                </c:pt>
                <c:pt idx="25">
                  <c:v>11.920494607114442</c:v>
                </c:pt>
                <c:pt idx="26">
                  <c:v>11.917883534696278</c:v>
                </c:pt>
                <c:pt idx="27">
                  <c:v>11.939211966753305</c:v>
                </c:pt>
                <c:pt idx="28">
                  <c:v>11.939836668222625</c:v>
                </c:pt>
                <c:pt idx="29">
                  <c:v>12.00405471035671</c:v>
                </c:pt>
                <c:pt idx="30">
                  <c:v>12.056077828532462</c:v>
                </c:pt>
                <c:pt idx="31">
                  <c:v>12.001255984717286</c:v>
                </c:pt>
                <c:pt idx="32">
                  <c:v>11.942043788868659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0-4AE7-A3C7-BFB7EC9D61FE}"/>
            </c:ext>
          </c:extLst>
        </c:ser>
        <c:ser>
          <c:idx val="4"/>
          <c:order val="2"/>
          <c:tx>
            <c:strRef>
              <c:f>'2023 STEP CHANGE'!$B$130</c:f>
              <c:strCache>
                <c:ptCount val="1"/>
                <c:pt idx="0">
                  <c:v>Dry Creek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CHANGE'!$E$130:$AK$130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0-4AE7-A3C7-BFB7EC9D61FE}"/>
            </c:ext>
          </c:extLst>
        </c:ser>
        <c:ser>
          <c:idx val="5"/>
          <c:order val="3"/>
          <c:tx>
            <c:strRef>
              <c:f>'2023 STEP CHANGE'!$B$131</c:f>
              <c:strCache>
                <c:ptCount val="1"/>
                <c:pt idx="0">
                  <c:v>Hallett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CHANGE'!$E$131:$AK$131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0-4AE7-A3C7-BFB7EC9D61FE}"/>
            </c:ext>
          </c:extLst>
        </c:ser>
        <c:ser>
          <c:idx val="6"/>
          <c:order val="4"/>
          <c:tx>
            <c:strRef>
              <c:f>'2023 STEP CHANGE'!$B$132</c:f>
              <c:strCache>
                <c:ptCount val="1"/>
                <c:pt idx="0">
                  <c:v>Ladbroke Grove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CHANGE'!$E$132:$AK$132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20-4AE7-A3C7-BFB7EC9D61FE}"/>
            </c:ext>
          </c:extLst>
        </c:ser>
        <c:ser>
          <c:idx val="7"/>
          <c:order val="5"/>
          <c:tx>
            <c:strRef>
              <c:f>'2023 STEP CHANGE'!$B$133</c:f>
              <c:strCache>
                <c:ptCount val="1"/>
                <c:pt idx="0">
                  <c:v>Mintaro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CHANGE'!$E$133:$AK$133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0-4AE7-A3C7-BFB7EC9D61FE}"/>
            </c:ext>
          </c:extLst>
        </c:ser>
        <c:ser>
          <c:idx val="8"/>
          <c:order val="6"/>
          <c:tx>
            <c:strRef>
              <c:f>'2023 STEP CHANGE'!$B$134</c:f>
              <c:strCache>
                <c:ptCount val="1"/>
                <c:pt idx="0">
                  <c:v>Osborne Power Station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CHANGE'!$E$134:$AK$134</c:f>
              <c:numCache>
                <c:formatCode>"$"#,##0.00</c:formatCode>
                <c:ptCount val="33"/>
                <c:pt idx="0">
                  <c:v>11.840577367088606</c:v>
                </c:pt>
                <c:pt idx="1">
                  <c:v>16.625002593762758</c:v>
                </c:pt>
                <c:pt idx="2">
                  <c:v>19.371676982806811</c:v>
                </c:pt>
                <c:pt idx="3">
                  <c:v>19.203879839939873</c:v>
                </c:pt>
                <c:pt idx="4">
                  <c:v>17.729059530823363</c:v>
                </c:pt>
                <c:pt idx="5">
                  <c:v>15.419289710239877</c:v>
                </c:pt>
                <c:pt idx="6">
                  <c:v>12.544601731696822</c:v>
                </c:pt>
                <c:pt idx="7">
                  <c:v>11.712743088403094</c:v>
                </c:pt>
                <c:pt idx="8">
                  <c:v>12.11453313910215</c:v>
                </c:pt>
                <c:pt idx="9">
                  <c:v>12.338018992297634</c:v>
                </c:pt>
                <c:pt idx="10">
                  <c:v>12.564816477735851</c:v>
                </c:pt>
                <c:pt idx="11">
                  <c:v>12.622527277275168</c:v>
                </c:pt>
                <c:pt idx="12">
                  <c:v>12.28482507535244</c:v>
                </c:pt>
                <c:pt idx="13">
                  <c:v>11.653237261630967</c:v>
                </c:pt>
                <c:pt idx="14">
                  <c:v>11.431098218705577</c:v>
                </c:pt>
                <c:pt idx="15">
                  <c:v>11.556197023796411</c:v>
                </c:pt>
                <c:pt idx="16">
                  <c:v>11.543910724193706</c:v>
                </c:pt>
                <c:pt idx="17">
                  <c:v>11.504877862803729</c:v>
                </c:pt>
                <c:pt idx="18">
                  <c:v>11.468998813286957</c:v>
                </c:pt>
                <c:pt idx="19">
                  <c:v>11.546073149998698</c:v>
                </c:pt>
                <c:pt idx="20">
                  <c:v>11.707403842750349</c:v>
                </c:pt>
                <c:pt idx="21">
                  <c:v>11.658552840852286</c:v>
                </c:pt>
                <c:pt idx="22">
                  <c:v>11.426672862635597</c:v>
                </c:pt>
                <c:pt idx="23">
                  <c:v>11.334161907653058</c:v>
                </c:pt>
                <c:pt idx="24">
                  <c:v>11.304284018747971</c:v>
                </c:pt>
                <c:pt idx="25">
                  <c:v>11.220494607114443</c:v>
                </c:pt>
                <c:pt idx="26">
                  <c:v>11.217883534696279</c:v>
                </c:pt>
                <c:pt idx="27">
                  <c:v>11.239211966753306</c:v>
                </c:pt>
                <c:pt idx="28">
                  <c:v>11.239836668222626</c:v>
                </c:pt>
                <c:pt idx="29">
                  <c:v>11.304054710356711</c:v>
                </c:pt>
                <c:pt idx="30">
                  <c:v>11.356077828532463</c:v>
                </c:pt>
                <c:pt idx="31">
                  <c:v>11.301255984717287</c:v>
                </c:pt>
                <c:pt idx="32">
                  <c:v>11.24204378886866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20-4AE7-A3C7-BFB7EC9D61FE}"/>
            </c:ext>
          </c:extLst>
        </c:ser>
        <c:ser>
          <c:idx val="0"/>
          <c:order val="7"/>
          <c:tx>
            <c:strRef>
              <c:f>'2023 STEP CHANGE'!$B$135</c:f>
              <c:strCache>
                <c:ptCount val="1"/>
                <c:pt idx="0">
                  <c:v>Pelican Point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CHANGE'!$E$135:$AK$135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20-4AE7-A3C7-BFB7EC9D61FE}"/>
            </c:ext>
          </c:extLst>
        </c:ser>
        <c:ser>
          <c:idx val="1"/>
          <c:order val="8"/>
          <c:tx>
            <c:strRef>
              <c:f>'2023 STEP CHANGE'!$B$136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CHANGE'!$E$136:$AK$136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20-4AE7-A3C7-BFB7EC9D61FE}"/>
            </c:ext>
          </c:extLst>
        </c:ser>
        <c:ser>
          <c:idx val="9"/>
          <c:order val="9"/>
          <c:tx>
            <c:strRef>
              <c:f>'2023 STEP CHANGE'!$B$137</c:f>
              <c:strCache>
                <c:ptCount val="1"/>
                <c:pt idx="0">
                  <c:v>TIPS 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CHANGE'!$E$137:$AK$137</c:f>
              <c:numCache>
                <c:formatCode>"$"#,##0.00</c:formatCode>
                <c:ptCount val="33"/>
                <c:pt idx="0">
                  <c:v>11.840577367088606</c:v>
                </c:pt>
                <c:pt idx="1">
                  <c:v>16.625002593762758</c:v>
                </c:pt>
                <c:pt idx="2">
                  <c:v>19.371676982806811</c:v>
                </c:pt>
                <c:pt idx="3">
                  <c:v>19.203879839939873</c:v>
                </c:pt>
                <c:pt idx="4">
                  <c:v>17.729059530823363</c:v>
                </c:pt>
                <c:pt idx="5">
                  <c:v>15.419289710239877</c:v>
                </c:pt>
                <c:pt idx="6">
                  <c:v>12.544601731696822</c:v>
                </c:pt>
                <c:pt idx="7">
                  <c:v>11.712743088403094</c:v>
                </c:pt>
                <c:pt idx="8">
                  <c:v>12.11453313910215</c:v>
                </c:pt>
                <c:pt idx="9">
                  <c:v>12.338018992297634</c:v>
                </c:pt>
                <c:pt idx="10">
                  <c:v>12.564816477735851</c:v>
                </c:pt>
                <c:pt idx="11">
                  <c:v>12.622527277275168</c:v>
                </c:pt>
                <c:pt idx="12">
                  <c:v>12.28482507535244</c:v>
                </c:pt>
                <c:pt idx="13">
                  <c:v>11.653237261630967</c:v>
                </c:pt>
                <c:pt idx="14">
                  <c:v>11.431098218705577</c:v>
                </c:pt>
                <c:pt idx="15">
                  <c:v>11.556197023796411</c:v>
                </c:pt>
                <c:pt idx="16">
                  <c:v>11.543910724193706</c:v>
                </c:pt>
                <c:pt idx="17">
                  <c:v>11.504877862803729</c:v>
                </c:pt>
                <c:pt idx="18">
                  <c:v>11.468998813286957</c:v>
                </c:pt>
                <c:pt idx="19">
                  <c:v>11.546073149998698</c:v>
                </c:pt>
                <c:pt idx="20">
                  <c:v>11.707403842750349</c:v>
                </c:pt>
                <c:pt idx="21">
                  <c:v>11.658552840852286</c:v>
                </c:pt>
                <c:pt idx="22">
                  <c:v>11.426672862635597</c:v>
                </c:pt>
                <c:pt idx="23">
                  <c:v>11.334161907653058</c:v>
                </c:pt>
                <c:pt idx="24">
                  <c:v>11.304284018747971</c:v>
                </c:pt>
                <c:pt idx="25">
                  <c:v>11.220494607114443</c:v>
                </c:pt>
                <c:pt idx="26">
                  <c:v>11.217883534696279</c:v>
                </c:pt>
                <c:pt idx="27">
                  <c:v>11.239211966753306</c:v>
                </c:pt>
                <c:pt idx="28">
                  <c:v>11.239836668222626</c:v>
                </c:pt>
                <c:pt idx="29">
                  <c:v>11.304054710356711</c:v>
                </c:pt>
                <c:pt idx="30">
                  <c:v>11.356077828532463</c:v>
                </c:pt>
                <c:pt idx="31">
                  <c:v>11.301255984717287</c:v>
                </c:pt>
                <c:pt idx="32">
                  <c:v>11.24204378886866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20-4AE7-A3C7-BFB7EC9D61FE}"/>
            </c:ext>
          </c:extLst>
        </c:ser>
        <c:ser>
          <c:idx val="10"/>
          <c:order val="10"/>
          <c:tx>
            <c:strRef>
              <c:f>'2023 STEP CHANGE'!$B$138</c:f>
              <c:strCache>
                <c:ptCount val="1"/>
                <c:pt idx="0">
                  <c:v>TIPS B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CHANGE'!$E$138:$AK$138</c:f>
              <c:numCache>
                <c:formatCode>"$"#,##0.00</c:formatCode>
                <c:ptCount val="33"/>
                <c:pt idx="0">
                  <c:v>11.840577367088606</c:v>
                </c:pt>
                <c:pt idx="1">
                  <c:v>16.625002593762758</c:v>
                </c:pt>
                <c:pt idx="2">
                  <c:v>19.371676982806811</c:v>
                </c:pt>
                <c:pt idx="3">
                  <c:v>19.203879839939873</c:v>
                </c:pt>
                <c:pt idx="4">
                  <c:v>17.729059530823363</c:v>
                </c:pt>
                <c:pt idx="5">
                  <c:v>15.419289710239877</c:v>
                </c:pt>
                <c:pt idx="6">
                  <c:v>12.544601731696822</c:v>
                </c:pt>
                <c:pt idx="7">
                  <c:v>11.712743088403094</c:v>
                </c:pt>
                <c:pt idx="8">
                  <c:v>12.11453313910215</c:v>
                </c:pt>
                <c:pt idx="9">
                  <c:v>12.338018992297634</c:v>
                </c:pt>
                <c:pt idx="10">
                  <c:v>12.564816477735851</c:v>
                </c:pt>
                <c:pt idx="11">
                  <c:v>12.622527277275168</c:v>
                </c:pt>
                <c:pt idx="12">
                  <c:v>12.28482507535244</c:v>
                </c:pt>
                <c:pt idx="13">
                  <c:v>11.653237261630967</c:v>
                </c:pt>
                <c:pt idx="14">
                  <c:v>11.431098218705577</c:v>
                </c:pt>
                <c:pt idx="15">
                  <c:v>11.556197023796411</c:v>
                </c:pt>
                <c:pt idx="16">
                  <c:v>11.543910724193706</c:v>
                </c:pt>
                <c:pt idx="17">
                  <c:v>11.504877862803729</c:v>
                </c:pt>
                <c:pt idx="18">
                  <c:v>11.468998813286957</c:v>
                </c:pt>
                <c:pt idx="19">
                  <c:v>11.546073149998698</c:v>
                </c:pt>
                <c:pt idx="20">
                  <c:v>11.707403842750349</c:v>
                </c:pt>
                <c:pt idx="21">
                  <c:v>11.658552840852286</c:v>
                </c:pt>
                <c:pt idx="22">
                  <c:v>11.426672862635597</c:v>
                </c:pt>
                <c:pt idx="23">
                  <c:v>11.334161907653058</c:v>
                </c:pt>
                <c:pt idx="24">
                  <c:v>11.304284018747971</c:v>
                </c:pt>
                <c:pt idx="25">
                  <c:v>11.220494607114443</c:v>
                </c:pt>
                <c:pt idx="26">
                  <c:v>11.217883534696279</c:v>
                </c:pt>
                <c:pt idx="27">
                  <c:v>11.239211966753306</c:v>
                </c:pt>
                <c:pt idx="28">
                  <c:v>11.239836668222626</c:v>
                </c:pt>
                <c:pt idx="29">
                  <c:v>11.304054710356711</c:v>
                </c:pt>
                <c:pt idx="30">
                  <c:v>11.356077828532463</c:v>
                </c:pt>
                <c:pt idx="31">
                  <c:v>11.301255984717287</c:v>
                </c:pt>
                <c:pt idx="32">
                  <c:v>11.24204378886866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20-4AE7-A3C7-BFB7EC9D61FE}"/>
            </c:ext>
          </c:extLst>
        </c:ser>
        <c:ser>
          <c:idx val="11"/>
          <c:order val="11"/>
          <c:tx>
            <c:strRef>
              <c:f>'2023 STEP CHANGE'!$B$139</c:f>
              <c:strCache>
                <c:ptCount val="1"/>
                <c:pt idx="0">
                  <c:v>BIPS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CHANGE'!$E$139:$AK$139</c:f>
              <c:numCache>
                <c:formatCode>"$"#,##0.00</c:formatCode>
                <c:ptCount val="33"/>
                <c:pt idx="0">
                  <c:v>11.940577367088606</c:v>
                </c:pt>
                <c:pt idx="1">
                  <c:v>16.72500259376276</c:v>
                </c:pt>
                <c:pt idx="2">
                  <c:v>19.471676982806812</c:v>
                </c:pt>
                <c:pt idx="3">
                  <c:v>19.303879839939874</c:v>
                </c:pt>
                <c:pt idx="4">
                  <c:v>17.829059530823365</c:v>
                </c:pt>
                <c:pt idx="5">
                  <c:v>15.519289710239876</c:v>
                </c:pt>
                <c:pt idx="6">
                  <c:v>12.644601731696822</c:v>
                </c:pt>
                <c:pt idx="7">
                  <c:v>11.812743088403094</c:v>
                </c:pt>
                <c:pt idx="8">
                  <c:v>12.21453313910215</c:v>
                </c:pt>
                <c:pt idx="9">
                  <c:v>12.438018992297634</c:v>
                </c:pt>
                <c:pt idx="10">
                  <c:v>12.664816477735851</c:v>
                </c:pt>
                <c:pt idx="11">
                  <c:v>12.722527277275168</c:v>
                </c:pt>
                <c:pt idx="12">
                  <c:v>12.38482507535244</c:v>
                </c:pt>
                <c:pt idx="13">
                  <c:v>11.753237261630966</c:v>
                </c:pt>
                <c:pt idx="14">
                  <c:v>11.531098218705576</c:v>
                </c:pt>
                <c:pt idx="15">
                  <c:v>11.656197023796411</c:v>
                </c:pt>
                <c:pt idx="16">
                  <c:v>11.643910724193706</c:v>
                </c:pt>
                <c:pt idx="17">
                  <c:v>11.604877862803729</c:v>
                </c:pt>
                <c:pt idx="18">
                  <c:v>11.568998813286957</c:v>
                </c:pt>
                <c:pt idx="19">
                  <c:v>11.646073149998697</c:v>
                </c:pt>
                <c:pt idx="20">
                  <c:v>11.807403842750348</c:v>
                </c:pt>
                <c:pt idx="21">
                  <c:v>11.758552840852285</c:v>
                </c:pt>
                <c:pt idx="22">
                  <c:v>11.526672862635596</c:v>
                </c:pt>
                <c:pt idx="23">
                  <c:v>11.434161907653058</c:v>
                </c:pt>
                <c:pt idx="24">
                  <c:v>11.404284018747971</c:v>
                </c:pt>
                <c:pt idx="25">
                  <c:v>11.320494607114442</c:v>
                </c:pt>
                <c:pt idx="26">
                  <c:v>11.317883534696279</c:v>
                </c:pt>
                <c:pt idx="27">
                  <c:v>11.339211966753306</c:v>
                </c:pt>
                <c:pt idx="28">
                  <c:v>11.339836668222626</c:v>
                </c:pt>
                <c:pt idx="29">
                  <c:v>11.404054710356711</c:v>
                </c:pt>
                <c:pt idx="30">
                  <c:v>11.456077828532463</c:v>
                </c:pt>
                <c:pt idx="31">
                  <c:v>11.401255984717286</c:v>
                </c:pt>
                <c:pt idx="32">
                  <c:v>11.34204378886866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20-4AE7-A3C7-BFB7EC9D61FE}"/>
            </c:ext>
          </c:extLst>
        </c:ser>
        <c:ser>
          <c:idx val="12"/>
          <c:order val="12"/>
          <c:tx>
            <c:strRef>
              <c:f>'2023 STEP CHANGE'!$B$140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CHANGE'!$E$140:$AK$140</c:f>
              <c:numCache>
                <c:formatCode>"$"#,##0.00</c:formatCode>
                <c:ptCount val="33"/>
                <c:pt idx="0">
                  <c:v>10.5553191069839</c:v>
                </c:pt>
                <c:pt idx="1">
                  <c:v>15.370006067847417</c:v>
                </c:pt>
                <c:pt idx="2">
                  <c:v>18.141472613925995</c:v>
                </c:pt>
                <c:pt idx="3">
                  <c:v>17.933648226848824</c:v>
                </c:pt>
                <c:pt idx="4">
                  <c:v>16.336112055616226</c:v>
                </c:pt>
                <c:pt idx="5">
                  <c:v>13.883080574366511</c:v>
                </c:pt>
                <c:pt idx="6">
                  <c:v>10.841335259873164</c:v>
                </c:pt>
                <c:pt idx="7">
                  <c:v>9.8293085870951877</c:v>
                </c:pt>
                <c:pt idx="8">
                  <c:v>10.163674005739793</c:v>
                </c:pt>
                <c:pt idx="9">
                  <c:v>10.358275381321036</c:v>
                </c:pt>
                <c:pt idx="10">
                  <c:v>10.544231517536268</c:v>
                </c:pt>
                <c:pt idx="11">
                  <c:v>10.62139168615011</c:v>
                </c:pt>
                <c:pt idx="12">
                  <c:v>10.350623008446151</c:v>
                </c:pt>
                <c:pt idx="13">
                  <c:v>9.762841986897536</c:v>
                </c:pt>
                <c:pt idx="14">
                  <c:v>9.4781691361134666</c:v>
                </c:pt>
                <c:pt idx="15">
                  <c:v>9.481802967086578</c:v>
                </c:pt>
                <c:pt idx="16">
                  <c:v>9.3934929871651676</c:v>
                </c:pt>
                <c:pt idx="17">
                  <c:v>9.3300667738700884</c:v>
                </c:pt>
                <c:pt idx="18">
                  <c:v>9.2983218322471792</c:v>
                </c:pt>
                <c:pt idx="19">
                  <c:v>9.3812501353732589</c:v>
                </c:pt>
                <c:pt idx="20">
                  <c:v>9.5276178303837558</c:v>
                </c:pt>
                <c:pt idx="21">
                  <c:v>9.4939630289260357</c:v>
                </c:pt>
                <c:pt idx="22">
                  <c:v>9.3252504963232319</c:v>
                </c:pt>
                <c:pt idx="23">
                  <c:v>9.2650108468573578</c:v>
                </c:pt>
                <c:pt idx="24">
                  <c:v>9.2221866392758951</c:v>
                </c:pt>
                <c:pt idx="25">
                  <c:v>9.1218830364111696</c:v>
                </c:pt>
                <c:pt idx="26">
                  <c:v>9.1187446595322221</c:v>
                </c:pt>
                <c:pt idx="27">
                  <c:v>9.1377769589562465</c:v>
                </c:pt>
                <c:pt idx="28">
                  <c:v>9.1195023224896801</c:v>
                </c:pt>
                <c:pt idx="29">
                  <c:v>9.180398238155675</c:v>
                </c:pt>
                <c:pt idx="30">
                  <c:v>9.2399581367499053</c:v>
                </c:pt>
                <c:pt idx="31">
                  <c:v>9.1843818686370859</c:v>
                </c:pt>
                <c:pt idx="32">
                  <c:v>9.1278241512887366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20-4AE7-A3C7-BFB7EC9D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ln>
                  <a:solidFill>
                    <a:sysClr val="windowText" lastClr="000000"/>
                  </a:solidFill>
                </a:ln>
              </a:rPr>
              <a:t>Step Change GPG Queensland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CHANGE'!$B$142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CHANGE'!$E$142:$AK$142</c:f>
              <c:numCache>
                <c:formatCode>"$"#,##0.00</c:formatCode>
                <c:ptCount val="33"/>
                <c:pt idx="0">
                  <c:v>11.253060273478038</c:v>
                </c:pt>
                <c:pt idx="1">
                  <c:v>14.286013337974577</c:v>
                </c:pt>
                <c:pt idx="2">
                  <c:v>16.771830687524872</c:v>
                </c:pt>
                <c:pt idx="3">
                  <c:v>18.025261805715694</c:v>
                </c:pt>
                <c:pt idx="4">
                  <c:v>17.475667642367451</c:v>
                </c:pt>
                <c:pt idx="5">
                  <c:v>14.993890997817562</c:v>
                </c:pt>
                <c:pt idx="6">
                  <c:v>11.973800040524257</c:v>
                </c:pt>
                <c:pt idx="7">
                  <c:v>10.610609259176304</c:v>
                </c:pt>
                <c:pt idx="8">
                  <c:v>10.520838630221821</c:v>
                </c:pt>
                <c:pt idx="9">
                  <c:v>10.606681088470413</c:v>
                </c:pt>
                <c:pt idx="10">
                  <c:v>10.767557000515382</c:v>
                </c:pt>
                <c:pt idx="11">
                  <c:v>10.819590401439591</c:v>
                </c:pt>
                <c:pt idx="12">
                  <c:v>10.602642564946049</c:v>
                </c:pt>
                <c:pt idx="13">
                  <c:v>10.157229095617208</c:v>
                </c:pt>
                <c:pt idx="14">
                  <c:v>9.8733504858790582</c:v>
                </c:pt>
                <c:pt idx="15">
                  <c:v>9.9049862322280902</c:v>
                </c:pt>
                <c:pt idx="16">
                  <c:v>9.9830062183442401</c:v>
                </c:pt>
                <c:pt idx="17">
                  <c:v>10.056555849801253</c:v>
                </c:pt>
                <c:pt idx="18">
                  <c:v>9.9884698614609206</c:v>
                </c:pt>
                <c:pt idx="19">
                  <c:v>9.7927604136589714</c:v>
                </c:pt>
                <c:pt idx="20">
                  <c:v>9.7583040395531064</c:v>
                </c:pt>
                <c:pt idx="21">
                  <c:v>10.151008277477896</c:v>
                </c:pt>
                <c:pt idx="22">
                  <c:v>10.837575597376127</c:v>
                </c:pt>
                <c:pt idx="23">
                  <c:v>10.950294310467736</c:v>
                </c:pt>
                <c:pt idx="24">
                  <c:v>10.292838952030145</c:v>
                </c:pt>
                <c:pt idx="25">
                  <c:v>9.8130803593584162</c:v>
                </c:pt>
                <c:pt idx="26">
                  <c:v>9.7924758257819917</c:v>
                </c:pt>
                <c:pt idx="27">
                  <c:v>9.7816492474592103</c:v>
                </c:pt>
                <c:pt idx="28">
                  <c:v>9.8883251887172712</c:v>
                </c:pt>
                <c:pt idx="29">
                  <c:v>10.125284517131906</c:v>
                </c:pt>
                <c:pt idx="30">
                  <c:v>10.13195142566126</c:v>
                </c:pt>
                <c:pt idx="31">
                  <c:v>10.027481406849354</c:v>
                </c:pt>
                <c:pt idx="32">
                  <c:v>9.9827157139256499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6-410D-9CD6-0EDD814F9495}"/>
            </c:ext>
          </c:extLst>
        </c:ser>
        <c:ser>
          <c:idx val="3"/>
          <c:order val="1"/>
          <c:tx>
            <c:strRef>
              <c:f>'2023 STEP CHANGE'!$B$143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CHANGE'!$E$143:$AK$143</c:f>
              <c:numCache>
                <c:formatCode>"$"#,##0.00</c:formatCode>
                <c:ptCount val="33"/>
                <c:pt idx="0">
                  <c:v>10.903060273478038</c:v>
                </c:pt>
                <c:pt idx="1">
                  <c:v>13.936013337974577</c:v>
                </c:pt>
                <c:pt idx="2">
                  <c:v>16.421830687524874</c:v>
                </c:pt>
                <c:pt idx="3">
                  <c:v>17.675261805715692</c:v>
                </c:pt>
                <c:pt idx="4">
                  <c:v>17.125667642367453</c:v>
                </c:pt>
                <c:pt idx="5">
                  <c:v>14.643890997817561</c:v>
                </c:pt>
                <c:pt idx="6">
                  <c:v>11.623800040524255</c:v>
                </c:pt>
                <c:pt idx="7">
                  <c:v>10.260609259176304</c:v>
                </c:pt>
                <c:pt idx="8">
                  <c:v>10.170838630221821</c:v>
                </c:pt>
                <c:pt idx="9">
                  <c:v>10.256681088470414</c:v>
                </c:pt>
                <c:pt idx="10">
                  <c:v>10.417557000515382</c:v>
                </c:pt>
                <c:pt idx="11">
                  <c:v>10.469590401439591</c:v>
                </c:pt>
                <c:pt idx="12">
                  <c:v>10.252642564946047</c:v>
                </c:pt>
                <c:pt idx="13">
                  <c:v>9.8072290956172061</c:v>
                </c:pt>
                <c:pt idx="14">
                  <c:v>9.5233504858790585</c:v>
                </c:pt>
                <c:pt idx="15">
                  <c:v>9.5549862322280887</c:v>
                </c:pt>
                <c:pt idx="16">
                  <c:v>9.6330062183442404</c:v>
                </c:pt>
                <c:pt idx="17">
                  <c:v>9.7065558498012532</c:v>
                </c:pt>
                <c:pt idx="18">
                  <c:v>9.6384698614609192</c:v>
                </c:pt>
                <c:pt idx="19">
                  <c:v>9.44276041365897</c:v>
                </c:pt>
                <c:pt idx="20">
                  <c:v>9.4083040395531068</c:v>
                </c:pt>
                <c:pt idx="21">
                  <c:v>9.8010082774778944</c:v>
                </c:pt>
                <c:pt idx="22">
                  <c:v>10.487575597376125</c:v>
                </c:pt>
                <c:pt idx="23">
                  <c:v>10.600294310467735</c:v>
                </c:pt>
                <c:pt idx="24">
                  <c:v>9.9428389520301437</c:v>
                </c:pt>
                <c:pt idx="25">
                  <c:v>9.4630803593584165</c:v>
                </c:pt>
                <c:pt idx="26">
                  <c:v>9.4424758257819921</c:v>
                </c:pt>
                <c:pt idx="27">
                  <c:v>9.4316492474592106</c:v>
                </c:pt>
                <c:pt idx="28">
                  <c:v>9.5383251887172715</c:v>
                </c:pt>
                <c:pt idx="29">
                  <c:v>9.7752845171319045</c:v>
                </c:pt>
                <c:pt idx="30">
                  <c:v>9.7819514256612603</c:v>
                </c:pt>
                <c:pt idx="31">
                  <c:v>9.6774814068493527</c:v>
                </c:pt>
                <c:pt idx="32">
                  <c:v>9.6327157139256503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6-410D-9CD6-0EDD814F9495}"/>
            </c:ext>
          </c:extLst>
        </c:ser>
        <c:ser>
          <c:idx val="4"/>
          <c:order val="2"/>
          <c:tx>
            <c:strRef>
              <c:f>'2023 STEP CHANGE'!$B$144</c:f>
              <c:strCache>
                <c:ptCount val="1"/>
                <c:pt idx="0">
                  <c:v>Barcaldine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CHANGE'!$E$144:$AK$144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6-410D-9CD6-0EDD814F9495}"/>
            </c:ext>
          </c:extLst>
        </c:ser>
        <c:ser>
          <c:idx val="5"/>
          <c:order val="3"/>
          <c:tx>
            <c:strRef>
              <c:f>'2023 STEP CHANGE'!$B$145</c:f>
              <c:strCache>
                <c:ptCount val="1"/>
                <c:pt idx="0">
                  <c:v>Braemar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CHANGE'!$E$145:$AK$145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46-410D-9CD6-0EDD814F9495}"/>
            </c:ext>
          </c:extLst>
        </c:ser>
        <c:ser>
          <c:idx val="6"/>
          <c:order val="4"/>
          <c:tx>
            <c:strRef>
              <c:f>'2023 STEP CHANGE'!$B$146</c:f>
              <c:strCache>
                <c:ptCount val="1"/>
                <c:pt idx="0">
                  <c:v>Braemar 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CHANGE'!$E$146:$AK$146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46-410D-9CD6-0EDD814F9495}"/>
            </c:ext>
          </c:extLst>
        </c:ser>
        <c:ser>
          <c:idx val="7"/>
          <c:order val="5"/>
          <c:tx>
            <c:strRef>
              <c:f>'2023 STEP CHANGE'!$B$147</c:f>
              <c:strCache>
                <c:ptCount val="1"/>
                <c:pt idx="0">
                  <c:v>Condamine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CHANGE'!$E$147:$AK$147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6-410D-9CD6-0EDD814F9495}"/>
            </c:ext>
          </c:extLst>
        </c:ser>
        <c:ser>
          <c:idx val="8"/>
          <c:order val="6"/>
          <c:tx>
            <c:strRef>
              <c:f>'2023 STEP CHANGE'!$B$148</c:f>
              <c:strCache>
                <c:ptCount val="1"/>
                <c:pt idx="0">
                  <c:v>Darling Downs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CHANGE'!$E$148:$AK$148</c:f>
              <c:numCache>
                <c:formatCode>"$"#,##0.00</c:formatCode>
                <c:ptCount val="33"/>
                <c:pt idx="0">
                  <c:v>9.2030602734780373</c:v>
                </c:pt>
                <c:pt idx="1">
                  <c:v>12.236013337974576</c:v>
                </c:pt>
                <c:pt idx="2">
                  <c:v>14.721830687524871</c:v>
                </c:pt>
                <c:pt idx="3">
                  <c:v>15.975261805715693</c:v>
                </c:pt>
                <c:pt idx="4">
                  <c:v>15.425667642367451</c:v>
                </c:pt>
                <c:pt idx="5">
                  <c:v>12.943890997817562</c:v>
                </c:pt>
                <c:pt idx="6">
                  <c:v>9.9238000405242559</c:v>
                </c:pt>
                <c:pt idx="7">
                  <c:v>8.560609259176303</c:v>
                </c:pt>
                <c:pt idx="8">
                  <c:v>8.4708386302218202</c:v>
                </c:pt>
                <c:pt idx="9">
                  <c:v>8.5566810884704125</c:v>
                </c:pt>
                <c:pt idx="10">
                  <c:v>8.7175570005153808</c:v>
                </c:pt>
                <c:pt idx="11">
                  <c:v>8.76959040143959</c:v>
                </c:pt>
                <c:pt idx="12">
                  <c:v>8.5526425649460478</c:v>
                </c:pt>
                <c:pt idx="13">
                  <c:v>8.1072290956172068</c:v>
                </c:pt>
                <c:pt idx="14">
                  <c:v>7.8233504858790583</c:v>
                </c:pt>
                <c:pt idx="15">
                  <c:v>7.8549862322280886</c:v>
                </c:pt>
                <c:pt idx="16">
                  <c:v>7.9330062183442402</c:v>
                </c:pt>
                <c:pt idx="17">
                  <c:v>8.0065558498012521</c:v>
                </c:pt>
                <c:pt idx="18">
                  <c:v>7.938469861460919</c:v>
                </c:pt>
                <c:pt idx="19">
                  <c:v>7.7427604136589698</c:v>
                </c:pt>
                <c:pt idx="20">
                  <c:v>7.7083040395531066</c:v>
                </c:pt>
                <c:pt idx="21">
                  <c:v>8.1010082774778951</c:v>
                </c:pt>
                <c:pt idx="22">
                  <c:v>8.7875755973761258</c:v>
                </c:pt>
                <c:pt idx="23">
                  <c:v>8.9002943104677357</c:v>
                </c:pt>
                <c:pt idx="24">
                  <c:v>8.2428389520301444</c:v>
                </c:pt>
                <c:pt idx="25">
                  <c:v>7.7630803593584163</c:v>
                </c:pt>
                <c:pt idx="26">
                  <c:v>7.7424758257819919</c:v>
                </c:pt>
                <c:pt idx="27">
                  <c:v>7.7316492474592105</c:v>
                </c:pt>
                <c:pt idx="28">
                  <c:v>7.8383251887172714</c:v>
                </c:pt>
                <c:pt idx="29">
                  <c:v>8.0752845171319052</c:v>
                </c:pt>
                <c:pt idx="30">
                  <c:v>8.0819514256612592</c:v>
                </c:pt>
                <c:pt idx="31">
                  <c:v>7.9774814068493525</c:v>
                </c:pt>
                <c:pt idx="32">
                  <c:v>7.9327157139256501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46-410D-9CD6-0EDD814F9495}"/>
            </c:ext>
          </c:extLst>
        </c:ser>
        <c:ser>
          <c:idx val="0"/>
          <c:order val="7"/>
          <c:tx>
            <c:strRef>
              <c:f>'2023 STEP CHANGE'!$B$149</c:f>
              <c:strCache>
                <c:ptCount val="1"/>
                <c:pt idx="0">
                  <c:v>Oakey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CHANGE'!$E$149:$AK$149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46-410D-9CD6-0EDD814F9495}"/>
            </c:ext>
          </c:extLst>
        </c:ser>
        <c:ser>
          <c:idx val="1"/>
          <c:order val="8"/>
          <c:tx>
            <c:strRef>
              <c:f>'2023 STEP CHANGE'!$B$150</c:f>
              <c:strCache>
                <c:ptCount val="1"/>
                <c:pt idx="0">
                  <c:v>Roma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CHANGE'!$E$150:$AK$150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6-410D-9CD6-0EDD814F9495}"/>
            </c:ext>
          </c:extLst>
        </c:ser>
        <c:ser>
          <c:idx val="9"/>
          <c:order val="9"/>
          <c:tx>
            <c:strRef>
              <c:f>'2023 STEP CHANGE'!$B$151</c:f>
              <c:strCache>
                <c:ptCount val="1"/>
                <c:pt idx="0">
                  <c:v>Swanbank 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CHANGE'!$E$151:$AK$151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46-410D-9CD6-0EDD814F9495}"/>
            </c:ext>
          </c:extLst>
        </c:ser>
        <c:ser>
          <c:idx val="10"/>
          <c:order val="10"/>
          <c:tx>
            <c:strRef>
              <c:f>'2023 STEP CHANGE'!$B$152</c:f>
              <c:strCache>
                <c:ptCount val="1"/>
                <c:pt idx="0">
                  <c:v>Townsville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CHANGE'!$E$152:$AK$152</c:f>
              <c:numCache>
                <c:formatCode>"$"#,##0.00</c:formatCode>
                <c:ptCount val="33"/>
                <c:pt idx="0">
                  <c:v>9.4525488264618538</c:v>
                </c:pt>
                <c:pt idx="1">
                  <c:v>11.210964000525944</c:v>
                </c:pt>
                <c:pt idx="2">
                  <c:v>11.005176389551327</c:v>
                </c:pt>
                <c:pt idx="3">
                  <c:v>11.871555021332899</c:v>
                </c:pt>
                <c:pt idx="4">
                  <c:v>11.741994920999858</c:v>
                </c:pt>
                <c:pt idx="5">
                  <c:v>14.479514793452973</c:v>
                </c:pt>
                <c:pt idx="6">
                  <c:v>14.117703901593268</c:v>
                </c:pt>
                <c:pt idx="7">
                  <c:v>14.26883629368823</c:v>
                </c:pt>
                <c:pt idx="8">
                  <c:v>14.409153089950905</c:v>
                </c:pt>
                <c:pt idx="9">
                  <c:v>14.409572482285085</c:v>
                </c:pt>
                <c:pt idx="10">
                  <c:v>14.43220473407216</c:v>
                </c:pt>
                <c:pt idx="11">
                  <c:v>14.434971131153505</c:v>
                </c:pt>
                <c:pt idx="12">
                  <c:v>14.439627858659538</c:v>
                </c:pt>
                <c:pt idx="13">
                  <c:v>14.443557879646644</c:v>
                </c:pt>
                <c:pt idx="14">
                  <c:v>14.446669964599357</c:v>
                </c:pt>
                <c:pt idx="15">
                  <c:v>14.474166740999367</c:v>
                </c:pt>
                <c:pt idx="16">
                  <c:v>14.474166740999367</c:v>
                </c:pt>
                <c:pt idx="17">
                  <c:v>14.474166740999367</c:v>
                </c:pt>
                <c:pt idx="18">
                  <c:v>14.474166740999367</c:v>
                </c:pt>
                <c:pt idx="19">
                  <c:v>14.474166740999367</c:v>
                </c:pt>
                <c:pt idx="20">
                  <c:v>14.474166740999367</c:v>
                </c:pt>
                <c:pt idx="21">
                  <c:v>14.474166740999365</c:v>
                </c:pt>
                <c:pt idx="22">
                  <c:v>14.474166740999367</c:v>
                </c:pt>
                <c:pt idx="23">
                  <c:v>14.474166740999367</c:v>
                </c:pt>
                <c:pt idx="24">
                  <c:v>14.474166740999367</c:v>
                </c:pt>
                <c:pt idx="25">
                  <c:v>14.474166740999367</c:v>
                </c:pt>
                <c:pt idx="26">
                  <c:v>14.474166740999367</c:v>
                </c:pt>
                <c:pt idx="27">
                  <c:v>14.474166740999367</c:v>
                </c:pt>
                <c:pt idx="28">
                  <c:v>14.474166740999365</c:v>
                </c:pt>
                <c:pt idx="29">
                  <c:v>14.474166740999365</c:v>
                </c:pt>
                <c:pt idx="30">
                  <c:v>14.474166740999365</c:v>
                </c:pt>
                <c:pt idx="31">
                  <c:v>14.474166740999365</c:v>
                </c:pt>
                <c:pt idx="32">
                  <c:v>14.474166740999365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46-410D-9CD6-0EDD814F9495}"/>
            </c:ext>
          </c:extLst>
        </c:ser>
        <c:ser>
          <c:idx val="11"/>
          <c:order val="11"/>
          <c:tx>
            <c:strRef>
              <c:f>'2023 STEP CHANGE'!$B$153</c:f>
              <c:strCache>
                <c:ptCount val="1"/>
                <c:pt idx="0">
                  <c:v>Yarwun Power Station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CHANGE'!$E$153:$AK$153</c:f>
              <c:numCache>
                <c:formatCode>"$"#,##0.00</c:formatCode>
                <c:ptCount val="33"/>
                <c:pt idx="0">
                  <c:v>9.4525488264618538</c:v>
                </c:pt>
                <c:pt idx="1">
                  <c:v>11.210964000525944</c:v>
                </c:pt>
                <c:pt idx="2">
                  <c:v>11.005176389551327</c:v>
                </c:pt>
                <c:pt idx="3">
                  <c:v>11.871555021332899</c:v>
                </c:pt>
                <c:pt idx="4">
                  <c:v>11.741994920999858</c:v>
                </c:pt>
                <c:pt idx="5">
                  <c:v>14.479514793452973</c:v>
                </c:pt>
                <c:pt idx="6">
                  <c:v>14.117703901593268</c:v>
                </c:pt>
                <c:pt idx="7">
                  <c:v>14.26883629368823</c:v>
                </c:pt>
                <c:pt idx="8">
                  <c:v>14.409153089950905</c:v>
                </c:pt>
                <c:pt idx="9">
                  <c:v>14.409572482285085</c:v>
                </c:pt>
                <c:pt idx="10">
                  <c:v>14.43220473407216</c:v>
                </c:pt>
                <c:pt idx="11">
                  <c:v>14.434971131153505</c:v>
                </c:pt>
                <c:pt idx="12">
                  <c:v>14.439627858659538</c:v>
                </c:pt>
                <c:pt idx="13">
                  <c:v>14.443557879646644</c:v>
                </c:pt>
                <c:pt idx="14">
                  <c:v>14.446669964599357</c:v>
                </c:pt>
                <c:pt idx="15">
                  <c:v>14.474166740999367</c:v>
                </c:pt>
                <c:pt idx="16">
                  <c:v>14.474166740999367</c:v>
                </c:pt>
                <c:pt idx="17">
                  <c:v>14.474166740999367</c:v>
                </c:pt>
                <c:pt idx="18">
                  <c:v>14.474166740999367</c:v>
                </c:pt>
                <c:pt idx="19">
                  <c:v>14.474166740999367</c:v>
                </c:pt>
                <c:pt idx="20">
                  <c:v>14.474166740999367</c:v>
                </c:pt>
                <c:pt idx="21">
                  <c:v>14.474166740999365</c:v>
                </c:pt>
                <c:pt idx="22">
                  <c:v>14.474166740999367</c:v>
                </c:pt>
                <c:pt idx="23">
                  <c:v>14.474166740999367</c:v>
                </c:pt>
                <c:pt idx="24">
                  <c:v>14.474166740999367</c:v>
                </c:pt>
                <c:pt idx="25">
                  <c:v>14.474166740999367</c:v>
                </c:pt>
                <c:pt idx="26">
                  <c:v>14.474166740999367</c:v>
                </c:pt>
                <c:pt idx="27">
                  <c:v>14.474166740999367</c:v>
                </c:pt>
                <c:pt idx="28">
                  <c:v>14.474166740999365</c:v>
                </c:pt>
                <c:pt idx="29">
                  <c:v>14.474166740999365</c:v>
                </c:pt>
                <c:pt idx="30">
                  <c:v>14.474166740999365</c:v>
                </c:pt>
                <c:pt idx="31">
                  <c:v>14.474166740999365</c:v>
                </c:pt>
                <c:pt idx="32">
                  <c:v>14.474166740999365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46-410D-9CD6-0EDD814F9495}"/>
            </c:ext>
          </c:extLst>
        </c:ser>
        <c:ser>
          <c:idx val="12"/>
          <c:order val="12"/>
          <c:tx>
            <c:strRef>
              <c:f>'2023 STEP CHANGE'!$B$154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CHANGE'!$E$154:$AK$154</c:f>
              <c:numCache>
                <c:formatCode>"$"#,##0.00</c:formatCode>
                <c:ptCount val="33"/>
                <c:pt idx="0">
                  <c:v>9.7347446692444137</c:v>
                </c:pt>
                <c:pt idx="1">
                  <c:v>12.709258303945157</c:v>
                </c:pt>
                <c:pt idx="2">
                  <c:v>15.124502531799273</c:v>
                </c:pt>
                <c:pt idx="3">
                  <c:v>16.23035499452255</c:v>
                </c:pt>
                <c:pt idx="4">
                  <c:v>15.528737868686832</c:v>
                </c:pt>
                <c:pt idx="5">
                  <c:v>13.006306888602097</c:v>
                </c:pt>
                <c:pt idx="6">
                  <c:v>10.097092821399825</c:v>
                </c:pt>
                <c:pt idx="7">
                  <c:v>8.8971144516056455</c:v>
                </c:pt>
                <c:pt idx="8">
                  <c:v>8.8891746137059862</c:v>
                </c:pt>
                <c:pt idx="9">
                  <c:v>8.9816886872180604</c:v>
                </c:pt>
                <c:pt idx="10">
                  <c:v>9.1260136114750718</c:v>
                </c:pt>
                <c:pt idx="11">
                  <c:v>9.1711600947169707</c:v>
                </c:pt>
                <c:pt idx="12">
                  <c:v>8.9783033161228651</c:v>
                </c:pt>
                <c:pt idx="13">
                  <c:v>8.5546230579569045</c:v>
                </c:pt>
                <c:pt idx="14">
                  <c:v>8.2714499952150344</c:v>
                </c:pt>
                <c:pt idx="15">
                  <c:v>8.2724448235873886</c:v>
                </c:pt>
                <c:pt idx="16">
                  <c:v>8.276798008911614</c:v>
                </c:pt>
                <c:pt idx="17">
                  <c:v>8.2670622241226326</c:v>
                </c:pt>
                <c:pt idx="18">
                  <c:v>8.1623134581726262</c:v>
                </c:pt>
                <c:pt idx="19">
                  <c:v>7.9650862490293122</c:v>
                </c:pt>
                <c:pt idx="20">
                  <c:v>7.8858358985297468</c:v>
                </c:pt>
                <c:pt idx="21">
                  <c:v>8.2161741911806079</c:v>
                </c:pt>
                <c:pt idx="22">
                  <c:v>8.8942979358063585</c:v>
                </c:pt>
                <c:pt idx="23">
                  <c:v>8.9900766920093496</c:v>
                </c:pt>
                <c:pt idx="24">
                  <c:v>8.281783052428473</c:v>
                </c:pt>
                <c:pt idx="25">
                  <c:v>7.7892213960837751</c:v>
                </c:pt>
                <c:pt idx="26">
                  <c:v>7.7791435576150798</c:v>
                </c:pt>
                <c:pt idx="27">
                  <c:v>7.7589744610096076</c:v>
                </c:pt>
                <c:pt idx="28">
                  <c:v>7.8460075306517938</c:v>
                </c:pt>
                <c:pt idx="29">
                  <c:v>8.0598846148721766</c:v>
                </c:pt>
                <c:pt idx="30">
                  <c:v>8.05149177075449</c:v>
                </c:pt>
                <c:pt idx="31">
                  <c:v>7.94201102964188</c:v>
                </c:pt>
                <c:pt idx="32">
                  <c:v>7.8899839698556331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46-410D-9CD6-0EDD814F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ln>
                  <a:solidFill>
                    <a:sysClr val="windowText" lastClr="000000"/>
                  </a:solidFill>
                </a:ln>
              </a:rPr>
              <a:t>Step Change GPG Tasmania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CHANGE'!$B$156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CHANGE'!$E$156:$AK$156</c:f>
              <c:numCache>
                <c:formatCode>"$"#,##0.00</c:formatCode>
                <c:ptCount val="33"/>
                <c:pt idx="0">
                  <c:v>13.324636965886961</c:v>
                </c:pt>
                <c:pt idx="1">
                  <c:v>18.31470835228231</c:v>
                </c:pt>
                <c:pt idx="2">
                  <c:v>21.040031733783263</c:v>
                </c:pt>
                <c:pt idx="3">
                  <c:v>20.978331761228446</c:v>
                </c:pt>
                <c:pt idx="4">
                  <c:v>19.646501493861898</c:v>
                </c:pt>
                <c:pt idx="5">
                  <c:v>17.674647081832614</c:v>
                </c:pt>
                <c:pt idx="6">
                  <c:v>15.548350272509495</c:v>
                </c:pt>
                <c:pt idx="7">
                  <c:v>16.047858165188643</c:v>
                </c:pt>
                <c:pt idx="8">
                  <c:v>17.139433027113384</c:v>
                </c:pt>
                <c:pt idx="9">
                  <c:v>17.497766103005894</c:v>
                </c:pt>
                <c:pt idx="10">
                  <c:v>17.972793223078551</c:v>
                </c:pt>
                <c:pt idx="11">
                  <c:v>18.004556783147855</c:v>
                </c:pt>
                <c:pt idx="12">
                  <c:v>17.454300095165323</c:v>
                </c:pt>
                <c:pt idx="13">
                  <c:v>16.948586562414665</c:v>
                </c:pt>
                <c:pt idx="14">
                  <c:v>17.101012239245204</c:v>
                </c:pt>
                <c:pt idx="15">
                  <c:v>17.701112486052899</c:v>
                </c:pt>
                <c:pt idx="16">
                  <c:v>18.358659214794244</c:v>
                </c:pt>
                <c:pt idx="17">
                  <c:v>18.932356320482118</c:v>
                </c:pt>
                <c:pt idx="18">
                  <c:v>19.236610395758657</c:v>
                </c:pt>
                <c:pt idx="19">
                  <c:v>19.169652580908416</c:v>
                </c:pt>
                <c:pt idx="20">
                  <c:v>19.067450940375505</c:v>
                </c:pt>
                <c:pt idx="21">
                  <c:v>19.44168693392475</c:v>
                </c:pt>
                <c:pt idx="22">
                  <c:v>20.084102470566421</c:v>
                </c:pt>
                <c:pt idx="23">
                  <c:v>20.037326376169002</c:v>
                </c:pt>
                <c:pt idx="24">
                  <c:v>19.967499075766803</c:v>
                </c:pt>
                <c:pt idx="25">
                  <c:v>20.472545598830028</c:v>
                </c:pt>
                <c:pt idx="26">
                  <c:v>20.872523588946109</c:v>
                </c:pt>
                <c:pt idx="27">
                  <c:v>20.871800657638936</c:v>
                </c:pt>
                <c:pt idx="28">
                  <c:v>20.854757808780981</c:v>
                </c:pt>
                <c:pt idx="29">
                  <c:v>20.917476086920683</c:v>
                </c:pt>
                <c:pt idx="30">
                  <c:v>21.100664293482474</c:v>
                </c:pt>
                <c:pt idx="31">
                  <c:v>21.488624678178105</c:v>
                </c:pt>
                <c:pt idx="32">
                  <c:v>21.862031378882243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8D-4CA2-B39A-2B7B2C2F8DD2}"/>
            </c:ext>
          </c:extLst>
        </c:ser>
        <c:ser>
          <c:idx val="3"/>
          <c:order val="1"/>
          <c:tx>
            <c:strRef>
              <c:f>'2023 STEP CHANGE'!$B$157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CHANGE'!$E$157:$AK$157</c:f>
              <c:numCache>
                <c:formatCode>"$"#,##0.00</c:formatCode>
                <c:ptCount val="33"/>
                <c:pt idx="0">
                  <c:v>12.824636965886961</c:v>
                </c:pt>
                <c:pt idx="1">
                  <c:v>17.81470835228231</c:v>
                </c:pt>
                <c:pt idx="2">
                  <c:v>20.540031733783263</c:v>
                </c:pt>
                <c:pt idx="3">
                  <c:v>20.478331761228446</c:v>
                </c:pt>
                <c:pt idx="4">
                  <c:v>19.146501493861898</c:v>
                </c:pt>
                <c:pt idx="5">
                  <c:v>17.174647081832614</c:v>
                </c:pt>
                <c:pt idx="6">
                  <c:v>15.048350272509495</c:v>
                </c:pt>
                <c:pt idx="7">
                  <c:v>15.547858165188643</c:v>
                </c:pt>
                <c:pt idx="8">
                  <c:v>16.639433027113384</c:v>
                </c:pt>
                <c:pt idx="9">
                  <c:v>16.997766103005894</c:v>
                </c:pt>
                <c:pt idx="10">
                  <c:v>17.472793223078551</c:v>
                </c:pt>
                <c:pt idx="11">
                  <c:v>17.504556783147855</c:v>
                </c:pt>
                <c:pt idx="12">
                  <c:v>16.954300095165323</c:v>
                </c:pt>
                <c:pt idx="13">
                  <c:v>16.448586562414665</c:v>
                </c:pt>
                <c:pt idx="14">
                  <c:v>16.601012239245204</c:v>
                </c:pt>
                <c:pt idx="15">
                  <c:v>17.201112486052899</c:v>
                </c:pt>
                <c:pt idx="16">
                  <c:v>17.858659214794244</c:v>
                </c:pt>
                <c:pt idx="17">
                  <c:v>18.432356320482118</c:v>
                </c:pt>
                <c:pt idx="18">
                  <c:v>18.736610395758657</c:v>
                </c:pt>
                <c:pt idx="19">
                  <c:v>18.669652580908416</c:v>
                </c:pt>
                <c:pt idx="20">
                  <c:v>18.567450940375505</c:v>
                </c:pt>
                <c:pt idx="21">
                  <c:v>18.94168693392475</c:v>
                </c:pt>
                <c:pt idx="22">
                  <c:v>19.584102470566421</c:v>
                </c:pt>
                <c:pt idx="23">
                  <c:v>19.537326376169002</c:v>
                </c:pt>
                <c:pt idx="24">
                  <c:v>19.467499075766803</c:v>
                </c:pt>
                <c:pt idx="25">
                  <c:v>19.972545598830028</c:v>
                </c:pt>
                <c:pt idx="26">
                  <c:v>20.372523588946109</c:v>
                </c:pt>
                <c:pt idx="27">
                  <c:v>20.371800657638936</c:v>
                </c:pt>
                <c:pt idx="28">
                  <c:v>20.354757808780981</c:v>
                </c:pt>
                <c:pt idx="29">
                  <c:v>20.417476086920683</c:v>
                </c:pt>
                <c:pt idx="30">
                  <c:v>20.600664293482474</c:v>
                </c:pt>
                <c:pt idx="31">
                  <c:v>20.988624678178105</c:v>
                </c:pt>
                <c:pt idx="32">
                  <c:v>21.362031378882243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8D-4CA2-B39A-2B7B2C2F8DD2}"/>
            </c:ext>
          </c:extLst>
        </c:ser>
        <c:ser>
          <c:idx val="4"/>
          <c:order val="2"/>
          <c:tx>
            <c:strRef>
              <c:f>'2023 STEP CHANGE'!$B$158</c:f>
              <c:strCache>
                <c:ptCount val="1"/>
                <c:pt idx="0">
                  <c:v>Tamar Valley OCGT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CHANGE'!$E$158:$AK$158</c:f>
              <c:numCache>
                <c:formatCode>"$"#,##0.00</c:formatCode>
                <c:ptCount val="33"/>
                <c:pt idx="0">
                  <c:v>12.324636965886961</c:v>
                </c:pt>
                <c:pt idx="1">
                  <c:v>17.31470835228231</c:v>
                </c:pt>
                <c:pt idx="2">
                  <c:v>20.040031733783263</c:v>
                </c:pt>
                <c:pt idx="3">
                  <c:v>19.978331761228446</c:v>
                </c:pt>
                <c:pt idx="4">
                  <c:v>18.646501493861898</c:v>
                </c:pt>
                <c:pt idx="5">
                  <c:v>16.674647081832614</c:v>
                </c:pt>
                <c:pt idx="6">
                  <c:v>14.548350272509495</c:v>
                </c:pt>
                <c:pt idx="7">
                  <c:v>15.047858165188643</c:v>
                </c:pt>
                <c:pt idx="8">
                  <c:v>16.139433027113384</c:v>
                </c:pt>
                <c:pt idx="9">
                  <c:v>16.497766103005894</c:v>
                </c:pt>
                <c:pt idx="10">
                  <c:v>16.972793223078551</c:v>
                </c:pt>
                <c:pt idx="11">
                  <c:v>17.004556783147855</c:v>
                </c:pt>
                <c:pt idx="12">
                  <c:v>16.454300095165323</c:v>
                </c:pt>
                <c:pt idx="13">
                  <c:v>15.948586562414665</c:v>
                </c:pt>
                <c:pt idx="14">
                  <c:v>16.101012239245204</c:v>
                </c:pt>
                <c:pt idx="15">
                  <c:v>16.701112486052899</c:v>
                </c:pt>
                <c:pt idx="16">
                  <c:v>17.358659214794244</c:v>
                </c:pt>
                <c:pt idx="17">
                  <c:v>17.932356320482118</c:v>
                </c:pt>
                <c:pt idx="18">
                  <c:v>18.236610395758657</c:v>
                </c:pt>
                <c:pt idx="19">
                  <c:v>18.169652580908416</c:v>
                </c:pt>
                <c:pt idx="20">
                  <c:v>18.067450940375505</c:v>
                </c:pt>
                <c:pt idx="21">
                  <c:v>18.44168693392475</c:v>
                </c:pt>
                <c:pt idx="22">
                  <c:v>19.084102470566421</c:v>
                </c:pt>
                <c:pt idx="23">
                  <c:v>19.037326376169002</c:v>
                </c:pt>
                <c:pt idx="24">
                  <c:v>18.967499075766803</c:v>
                </c:pt>
                <c:pt idx="25">
                  <c:v>19.472545598830028</c:v>
                </c:pt>
                <c:pt idx="26">
                  <c:v>19.872523588946109</c:v>
                </c:pt>
                <c:pt idx="27">
                  <c:v>19.871800657638936</c:v>
                </c:pt>
                <c:pt idx="28">
                  <c:v>19.854757808780981</c:v>
                </c:pt>
                <c:pt idx="29">
                  <c:v>19.917476086920683</c:v>
                </c:pt>
                <c:pt idx="30">
                  <c:v>20.100664293482474</c:v>
                </c:pt>
                <c:pt idx="31">
                  <c:v>20.488624678178105</c:v>
                </c:pt>
                <c:pt idx="32">
                  <c:v>20.862031378882243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D-4CA2-B39A-2B7B2C2F8DD2}"/>
            </c:ext>
          </c:extLst>
        </c:ser>
        <c:ser>
          <c:idx val="5"/>
          <c:order val="3"/>
          <c:tx>
            <c:strRef>
              <c:f>'2023 STEP CHANGE'!$B$159</c:f>
              <c:strCache>
                <c:ptCount val="1"/>
                <c:pt idx="0">
                  <c:v>Tamar Valley CCGT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CHANGE'!$E$159:$AK$159</c:f>
              <c:numCache>
                <c:formatCode>"$"#,##0.00</c:formatCode>
                <c:ptCount val="33"/>
                <c:pt idx="0">
                  <c:v>12.324636965886961</c:v>
                </c:pt>
                <c:pt idx="1">
                  <c:v>17.31470835228231</c:v>
                </c:pt>
                <c:pt idx="2">
                  <c:v>20.040031733783263</c:v>
                </c:pt>
                <c:pt idx="3">
                  <c:v>19.978331761228446</c:v>
                </c:pt>
                <c:pt idx="4">
                  <c:v>18.646501493861898</c:v>
                </c:pt>
                <c:pt idx="5">
                  <c:v>16.674647081832614</c:v>
                </c:pt>
                <c:pt idx="6">
                  <c:v>14.548350272509495</c:v>
                </c:pt>
                <c:pt idx="7">
                  <c:v>15.047858165188643</c:v>
                </c:pt>
                <c:pt idx="8">
                  <c:v>16.139433027113384</c:v>
                </c:pt>
                <c:pt idx="9">
                  <c:v>16.497766103005894</c:v>
                </c:pt>
                <c:pt idx="10">
                  <c:v>16.972793223078551</c:v>
                </c:pt>
                <c:pt idx="11">
                  <c:v>17.004556783147855</c:v>
                </c:pt>
                <c:pt idx="12">
                  <c:v>16.454300095165323</c:v>
                </c:pt>
                <c:pt idx="13">
                  <c:v>15.948586562414665</c:v>
                </c:pt>
                <c:pt idx="14">
                  <c:v>16.101012239245204</c:v>
                </c:pt>
                <c:pt idx="15">
                  <c:v>16.701112486052899</c:v>
                </c:pt>
                <c:pt idx="16">
                  <c:v>17.358659214794244</c:v>
                </c:pt>
                <c:pt idx="17">
                  <c:v>17.932356320482118</c:v>
                </c:pt>
                <c:pt idx="18">
                  <c:v>18.236610395758657</c:v>
                </c:pt>
                <c:pt idx="19">
                  <c:v>18.169652580908416</c:v>
                </c:pt>
                <c:pt idx="20">
                  <c:v>18.067450940375505</c:v>
                </c:pt>
                <c:pt idx="21">
                  <c:v>18.44168693392475</c:v>
                </c:pt>
                <c:pt idx="22">
                  <c:v>19.084102470566421</c:v>
                </c:pt>
                <c:pt idx="23">
                  <c:v>19.037326376169002</c:v>
                </c:pt>
                <c:pt idx="24">
                  <c:v>18.967499075766803</c:v>
                </c:pt>
                <c:pt idx="25">
                  <c:v>19.472545598830028</c:v>
                </c:pt>
                <c:pt idx="26">
                  <c:v>19.872523588946109</c:v>
                </c:pt>
                <c:pt idx="27">
                  <c:v>19.871800657638936</c:v>
                </c:pt>
                <c:pt idx="28">
                  <c:v>19.854757808780981</c:v>
                </c:pt>
                <c:pt idx="29">
                  <c:v>19.917476086920683</c:v>
                </c:pt>
                <c:pt idx="30">
                  <c:v>20.100664293482474</c:v>
                </c:pt>
                <c:pt idx="31">
                  <c:v>20.488624678178105</c:v>
                </c:pt>
                <c:pt idx="32">
                  <c:v>20.862031378882243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8D-4CA2-B39A-2B7B2C2F8DD2}"/>
            </c:ext>
          </c:extLst>
        </c:ser>
        <c:ser>
          <c:idx val="6"/>
          <c:order val="4"/>
          <c:tx>
            <c:strRef>
              <c:f>'2023 STEP CHANGE'!$B$160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CHANGE'!$E$160:$AK$160</c:f>
              <c:numCache>
                <c:formatCode>"$"#,##0.00</c:formatCode>
                <c:ptCount val="33"/>
                <c:pt idx="0">
                  <c:v>11.091715296233042</c:v>
                </c:pt>
                <c:pt idx="1">
                  <c:v>16.164534175717897</c:v>
                </c:pt>
                <c:pt idx="2">
                  <c:v>18.845679061746157</c:v>
                </c:pt>
                <c:pt idx="3">
                  <c:v>18.607895065364108</c:v>
                </c:pt>
                <c:pt idx="4">
                  <c:v>17.061276615705747</c:v>
                </c:pt>
                <c:pt idx="5">
                  <c:v>14.90660308200234</c:v>
                </c:pt>
                <c:pt idx="6">
                  <c:v>12.49676819638554</c:v>
                </c:pt>
                <c:pt idx="7">
                  <c:v>12.472831639443854</c:v>
                </c:pt>
                <c:pt idx="8">
                  <c:v>13.319060100024322</c:v>
                </c:pt>
                <c:pt idx="9">
                  <c:v>13.712603234478227</c:v>
                </c:pt>
                <c:pt idx="10">
                  <c:v>14.181404650563378</c:v>
                </c:pt>
                <c:pt idx="11">
                  <c:v>14.320983861908386</c:v>
                </c:pt>
                <c:pt idx="12">
                  <c:v>13.985584761806798</c:v>
                </c:pt>
                <c:pt idx="13">
                  <c:v>13.483251795073398</c:v>
                </c:pt>
                <c:pt idx="14">
                  <c:v>13.374872495059456</c:v>
                </c:pt>
                <c:pt idx="15">
                  <c:v>13.686073553201297</c:v>
                </c:pt>
                <c:pt idx="16">
                  <c:v>14.029732327088416</c:v>
                </c:pt>
                <c:pt idx="17">
                  <c:v>14.277300339004352</c:v>
                </c:pt>
                <c:pt idx="18">
                  <c:v>14.359207066375522</c:v>
                </c:pt>
                <c:pt idx="19">
                  <c:v>14.377431803179689</c:v>
                </c:pt>
                <c:pt idx="20">
                  <c:v>14.520149030296443</c:v>
                </c:pt>
                <c:pt idx="21">
                  <c:v>14.909628839532957</c:v>
                </c:pt>
                <c:pt idx="22">
                  <c:v>15.344147372839551</c:v>
                </c:pt>
                <c:pt idx="23">
                  <c:v>15.357547282888204</c:v>
                </c:pt>
                <c:pt idx="24">
                  <c:v>15.314010080759346</c:v>
                </c:pt>
                <c:pt idx="25">
                  <c:v>15.535695060282993</c:v>
                </c:pt>
                <c:pt idx="26">
                  <c:v>15.782023408679278</c:v>
                </c:pt>
                <c:pt idx="27">
                  <c:v>15.888971896684211</c:v>
                </c:pt>
                <c:pt idx="28">
                  <c:v>15.977352391663677</c:v>
                </c:pt>
                <c:pt idx="29">
                  <c:v>16.079878223907585</c:v>
                </c:pt>
                <c:pt idx="30">
                  <c:v>16.190190768744941</c:v>
                </c:pt>
                <c:pt idx="31">
                  <c:v>16.371900827646574</c:v>
                </c:pt>
                <c:pt idx="32">
                  <c:v>16.556753019159309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8D-4CA2-B39A-2B7B2C2F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'2023 STEP CHANGE'!$B$165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CHANGE'!$E$164:$AK$164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CHANGE'!$E$165:$AK$165</c:f>
              <c:numCache>
                <c:formatCode>"$"#,##0.00</c:formatCode>
                <c:ptCount val="33"/>
                <c:pt idx="0">
                  <c:v>1.149723843604157</c:v>
                </c:pt>
                <c:pt idx="1">
                  <c:v>1.1366149424335585</c:v>
                </c:pt>
                <c:pt idx="2">
                  <c:v>1.1316170018946679</c:v>
                </c:pt>
                <c:pt idx="3">
                  <c:v>1.1510039343354208</c:v>
                </c:pt>
                <c:pt idx="4">
                  <c:v>1.235414267665389</c:v>
                </c:pt>
                <c:pt idx="5">
                  <c:v>1.3237449439287552</c:v>
                </c:pt>
                <c:pt idx="6">
                  <c:v>1.524786875197476</c:v>
                </c:pt>
                <c:pt idx="7">
                  <c:v>1.9569359185118032</c:v>
                </c:pt>
                <c:pt idx="8">
                  <c:v>2.2246003266105312</c:v>
                </c:pt>
                <c:pt idx="9">
                  <c:v>2.2119642403073865</c:v>
                </c:pt>
                <c:pt idx="10">
                  <c:v>2.1072069672454603</c:v>
                </c:pt>
                <c:pt idx="11">
                  <c:v>1.9582326694773506</c:v>
                </c:pt>
                <c:pt idx="12">
                  <c:v>1.8291462726858807</c:v>
                </c:pt>
                <c:pt idx="13">
                  <c:v>1.8725272989217228</c:v>
                </c:pt>
                <c:pt idx="14">
                  <c:v>2.1187779788360075</c:v>
                </c:pt>
                <c:pt idx="15">
                  <c:v>2.339540859016525</c:v>
                </c:pt>
                <c:pt idx="16">
                  <c:v>2.4830091179607638</c:v>
                </c:pt>
                <c:pt idx="17">
                  <c:v>2.6630954798917301</c:v>
                </c:pt>
                <c:pt idx="18">
                  <c:v>2.8279742855046131</c:v>
                </c:pt>
                <c:pt idx="19">
                  <c:v>2.7419369823298787</c:v>
                </c:pt>
                <c:pt idx="20">
                  <c:v>2.4405157142243095</c:v>
                </c:pt>
                <c:pt idx="21">
                  <c:v>2.2039139500032636</c:v>
                </c:pt>
                <c:pt idx="22">
                  <c:v>2.1146865657957612</c:v>
                </c:pt>
                <c:pt idx="23">
                  <c:v>2.0358072582882016</c:v>
                </c:pt>
                <c:pt idx="24">
                  <c:v>2.0264086003423269</c:v>
                </c:pt>
                <c:pt idx="25">
                  <c:v>2.1840691596185753</c:v>
                </c:pt>
                <c:pt idx="26">
                  <c:v>2.2117183040688637</c:v>
                </c:pt>
                <c:pt idx="27">
                  <c:v>2.057512124011696</c:v>
                </c:pt>
                <c:pt idx="28">
                  <c:v>1.9080981105212835</c:v>
                </c:pt>
                <c:pt idx="29">
                  <c:v>1.7851770859167466</c:v>
                </c:pt>
                <c:pt idx="30">
                  <c:v>1.7724350771993631</c:v>
                </c:pt>
                <c:pt idx="31">
                  <c:v>1.8905261687697763</c:v>
                </c:pt>
                <c:pt idx="32">
                  <c:v>1.986596474802262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7-4E4A-89F0-E918CEB8D885}"/>
            </c:ext>
          </c:extLst>
        </c:ser>
        <c:ser>
          <c:idx val="1"/>
          <c:order val="1"/>
          <c:tx>
            <c:strRef>
              <c:f>'2023 STEP CHANGE'!$B$166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CHANGE'!$E$164:$AK$164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CHANGE'!$E$166:$AK$166</c:f>
              <c:numCache>
                <c:formatCode>"$"#,##0.00</c:formatCode>
                <c:ptCount val="33"/>
                <c:pt idx="0">
                  <c:v>1.4938247220780241</c:v>
                </c:pt>
                <c:pt idx="1">
                  <c:v>1.4821007891965863</c:v>
                </c:pt>
                <c:pt idx="2">
                  <c:v>1.4905714246729325</c:v>
                </c:pt>
                <c:pt idx="3">
                  <c:v>1.5329818339937553</c:v>
                </c:pt>
                <c:pt idx="4">
                  <c:v>1.6405641769214547</c:v>
                </c:pt>
                <c:pt idx="5">
                  <c:v>1.7750366192839806</c:v>
                </c:pt>
                <c:pt idx="6">
                  <c:v>1.9172617623839905</c:v>
                </c:pt>
                <c:pt idx="7">
                  <c:v>2.0846728994871881</c:v>
                </c:pt>
                <c:pt idx="8">
                  <c:v>2.1844197700679935</c:v>
                </c:pt>
                <c:pt idx="9">
                  <c:v>2.2111038625855493</c:v>
                </c:pt>
                <c:pt idx="10">
                  <c:v>2.2134859811119867</c:v>
                </c:pt>
                <c:pt idx="11">
                  <c:v>2.1848509353635688</c:v>
                </c:pt>
                <c:pt idx="12">
                  <c:v>2.1479852207884438</c:v>
                </c:pt>
                <c:pt idx="13">
                  <c:v>2.1378227177485307</c:v>
                </c:pt>
                <c:pt idx="14">
                  <c:v>2.1621587671909577</c:v>
                </c:pt>
                <c:pt idx="15">
                  <c:v>2.1942097903231925</c:v>
                </c:pt>
                <c:pt idx="16">
                  <c:v>2.2302418237932855</c:v>
                </c:pt>
                <c:pt idx="17">
                  <c:v>2.2617859370414148</c:v>
                </c:pt>
                <c:pt idx="18">
                  <c:v>2.2580997447927977</c:v>
                </c:pt>
                <c:pt idx="19">
                  <c:v>2.243105688462931</c:v>
                </c:pt>
                <c:pt idx="20">
                  <c:v>2.2484226169966099</c:v>
                </c:pt>
                <c:pt idx="21">
                  <c:v>2.2484101856689325</c:v>
                </c:pt>
                <c:pt idx="22">
                  <c:v>2.221890777855501</c:v>
                </c:pt>
                <c:pt idx="23">
                  <c:v>2.1972867729671481</c:v>
                </c:pt>
                <c:pt idx="24">
                  <c:v>2.2020963055658136</c:v>
                </c:pt>
                <c:pt idx="25">
                  <c:v>2.2177745662605854</c:v>
                </c:pt>
                <c:pt idx="26">
                  <c:v>2.2179354682619792</c:v>
                </c:pt>
                <c:pt idx="27">
                  <c:v>2.209454997229491</c:v>
                </c:pt>
                <c:pt idx="28">
                  <c:v>2.2077744329906466</c:v>
                </c:pt>
                <c:pt idx="29">
                  <c:v>2.2103563305269383</c:v>
                </c:pt>
                <c:pt idx="30">
                  <c:v>2.2122520752999737</c:v>
                </c:pt>
                <c:pt idx="31">
                  <c:v>2.2141505774593728</c:v>
                </c:pt>
                <c:pt idx="32">
                  <c:v>2.2150356872710315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7-4E4A-89F0-E918CEB8D885}"/>
            </c:ext>
          </c:extLst>
        </c:ser>
        <c:ser>
          <c:idx val="2"/>
          <c:order val="2"/>
          <c:tx>
            <c:strRef>
              <c:f>'2023 STEP CHANGE'!$B$167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CHANGE'!$E$164:$AK$164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CHANGE'!$E$167:$AK$167</c:f>
              <c:numCache>
                <c:formatCode>"$"#,##0.00</c:formatCode>
                <c:ptCount val="33"/>
                <c:pt idx="0">
                  <c:v>2.8866464823344344</c:v>
                </c:pt>
                <c:pt idx="1">
                  <c:v>2.8474512313539435</c:v>
                </c:pt>
                <c:pt idx="2">
                  <c:v>2.8153402224066291</c:v>
                </c:pt>
                <c:pt idx="3">
                  <c:v>2.8671838435639643</c:v>
                </c:pt>
                <c:pt idx="4">
                  <c:v>3.0261264535554844</c:v>
                </c:pt>
                <c:pt idx="5">
                  <c:v>3.2116801535039787</c:v>
                </c:pt>
                <c:pt idx="6">
                  <c:v>3.4280542109102754</c:v>
                </c:pt>
                <c:pt idx="7">
                  <c:v>3.6614093481309666</c:v>
                </c:pt>
                <c:pt idx="8">
                  <c:v>3.748738294948895</c:v>
                </c:pt>
                <c:pt idx="9">
                  <c:v>3.7861497117053222</c:v>
                </c:pt>
                <c:pt idx="10">
                  <c:v>3.8390477684776041</c:v>
                </c:pt>
                <c:pt idx="11">
                  <c:v>3.8138567831388954</c:v>
                </c:pt>
                <c:pt idx="12">
                  <c:v>3.7271639232932969</c:v>
                </c:pt>
                <c:pt idx="13">
                  <c:v>3.6704250000339442</c:v>
                </c:pt>
                <c:pt idx="14">
                  <c:v>3.7514193104871776</c:v>
                </c:pt>
                <c:pt idx="15">
                  <c:v>3.9087417598911482</c:v>
                </c:pt>
                <c:pt idx="16">
                  <c:v>4.0072082658721371</c:v>
                </c:pt>
                <c:pt idx="17">
                  <c:v>4.0388027390835202</c:v>
                </c:pt>
                <c:pt idx="18">
                  <c:v>4.0334482079959635</c:v>
                </c:pt>
                <c:pt idx="19">
                  <c:v>4.0258661017820341</c:v>
                </c:pt>
                <c:pt idx="20">
                  <c:v>4.045246301482921</c:v>
                </c:pt>
                <c:pt idx="21">
                  <c:v>4.025564055697469</c:v>
                </c:pt>
                <c:pt idx="22">
                  <c:v>3.9437490523291991</c:v>
                </c:pt>
                <c:pt idx="23">
                  <c:v>3.9019509877741854</c:v>
                </c:pt>
                <c:pt idx="24">
                  <c:v>3.9187191678995763</c:v>
                </c:pt>
                <c:pt idx="25">
                  <c:v>3.9401084863700966</c:v>
                </c:pt>
                <c:pt idx="26">
                  <c:v>3.9407914555137111</c:v>
                </c:pt>
                <c:pt idx="27">
                  <c:v>3.9437654256858057</c:v>
                </c:pt>
                <c:pt idx="28">
                  <c:v>3.9682440060978443</c:v>
                </c:pt>
                <c:pt idx="29">
                  <c:v>3.9725468520580556</c:v>
                </c:pt>
                <c:pt idx="30">
                  <c:v>3.9627851510848551</c:v>
                </c:pt>
                <c:pt idx="31">
                  <c:v>3.9637622877389127</c:v>
                </c:pt>
                <c:pt idx="32">
                  <c:v>3.9603241850052928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7-4E4A-89F0-E918CEB8D885}"/>
            </c:ext>
          </c:extLst>
        </c:ser>
        <c:ser>
          <c:idx val="3"/>
          <c:order val="3"/>
          <c:tx>
            <c:strRef>
              <c:f>'2023 STEP CHANGE'!$B$168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CHANGE'!$E$164:$AK$164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CHANGE'!$E$168:$AK$168</c:f>
              <c:numCache>
                <c:formatCode>"$"#,##0.00</c:formatCode>
                <c:ptCount val="33"/>
                <c:pt idx="0">
                  <c:v>1.191462254536841</c:v>
                </c:pt>
                <c:pt idx="1">
                  <c:v>1.2382942337595626</c:v>
                </c:pt>
                <c:pt idx="2">
                  <c:v>1.2948498671821866</c:v>
                </c:pt>
                <c:pt idx="3">
                  <c:v>1.4131159171885592</c:v>
                </c:pt>
                <c:pt idx="4">
                  <c:v>1.5349435299059984</c:v>
                </c:pt>
                <c:pt idx="5">
                  <c:v>1.5675229545125422</c:v>
                </c:pt>
                <c:pt idx="6">
                  <c:v>1.4786688327121116</c:v>
                </c:pt>
                <c:pt idx="7">
                  <c:v>1.3478742597074511</c:v>
                </c:pt>
                <c:pt idx="8">
                  <c:v>1.2822969958660781</c:v>
                </c:pt>
                <c:pt idx="9">
                  <c:v>1.276950520917687</c:v>
                </c:pt>
                <c:pt idx="10">
                  <c:v>1.2902140917449465</c:v>
                </c:pt>
                <c:pt idx="11">
                  <c:v>1.2957331049682708</c:v>
                </c:pt>
                <c:pt idx="12">
                  <c:v>1.2764270999825555</c:v>
                </c:pt>
                <c:pt idx="13">
                  <c:v>1.2590106177003086</c:v>
                </c:pt>
                <c:pt idx="14">
                  <c:v>1.2584452089961928</c:v>
                </c:pt>
                <c:pt idx="15">
                  <c:v>1.2830001171988048</c:v>
                </c:pt>
                <c:pt idx="16">
                  <c:v>1.3420349520037842</c:v>
                </c:pt>
                <c:pt idx="17">
                  <c:v>1.4087779181281519</c:v>
                </c:pt>
                <c:pt idx="18">
                  <c:v>1.4381586024582909</c:v>
                </c:pt>
                <c:pt idx="19">
                  <c:v>1.4393749005613383</c:v>
                </c:pt>
                <c:pt idx="20">
                  <c:v>1.4752717356109493</c:v>
                </c:pt>
                <c:pt idx="21">
                  <c:v>1.5252503316287385</c:v>
                </c:pt>
                <c:pt idx="22">
                  <c:v>1.5320168134905234</c:v>
                </c:pt>
                <c:pt idx="23">
                  <c:v>1.545592094971088</c:v>
                </c:pt>
                <c:pt idx="24">
                  <c:v>1.5863326931347022</c:v>
                </c:pt>
                <c:pt idx="25">
                  <c:v>1.596592766068591</c:v>
                </c:pt>
                <c:pt idx="26">
                  <c:v>1.58815692115546</c:v>
                </c:pt>
                <c:pt idx="27">
                  <c:v>1.595643794720651</c:v>
                </c:pt>
                <c:pt idx="28">
                  <c:v>1.611385128245014</c:v>
                </c:pt>
                <c:pt idx="29">
                  <c:v>1.6298826937465289</c:v>
                </c:pt>
                <c:pt idx="30">
                  <c:v>1.6419512239414686</c:v>
                </c:pt>
                <c:pt idx="31">
                  <c:v>1.6459666984848953</c:v>
                </c:pt>
                <c:pt idx="32">
                  <c:v>1.6517857864401257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37-4E4A-89F0-E918CEB8D885}"/>
            </c:ext>
          </c:extLst>
        </c:ser>
        <c:ser>
          <c:idx val="4"/>
          <c:order val="4"/>
          <c:tx>
            <c:strRef>
              <c:f>'2023 STEP CHANGE'!$B$169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CHANGE'!$E$164:$AK$164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CHANGE'!$E$169:$AK$169</c:f>
              <c:numCache>
                <c:formatCode>"$"#,##0.00</c:formatCode>
                <c:ptCount val="33"/>
                <c:pt idx="0">
                  <c:v>1.4938247220780241</c:v>
                </c:pt>
                <c:pt idx="1">
                  <c:v>1.4821007891965863</c:v>
                </c:pt>
                <c:pt idx="2">
                  <c:v>1.4905714246729325</c:v>
                </c:pt>
                <c:pt idx="3">
                  <c:v>1.5329818339937553</c:v>
                </c:pt>
                <c:pt idx="4">
                  <c:v>1.6405641769214547</c:v>
                </c:pt>
                <c:pt idx="5">
                  <c:v>1.7750366192839806</c:v>
                </c:pt>
                <c:pt idx="6">
                  <c:v>1.9172617623839905</c:v>
                </c:pt>
                <c:pt idx="7">
                  <c:v>2.0846728994871881</c:v>
                </c:pt>
                <c:pt idx="8">
                  <c:v>2.1844197700679935</c:v>
                </c:pt>
                <c:pt idx="9">
                  <c:v>2.2111038625855493</c:v>
                </c:pt>
                <c:pt idx="10">
                  <c:v>2.2134859811119867</c:v>
                </c:pt>
                <c:pt idx="11">
                  <c:v>2.1848509353635688</c:v>
                </c:pt>
                <c:pt idx="12">
                  <c:v>2.1479852207884438</c:v>
                </c:pt>
                <c:pt idx="13">
                  <c:v>2.1378227177485307</c:v>
                </c:pt>
                <c:pt idx="14">
                  <c:v>2.1621587671909577</c:v>
                </c:pt>
                <c:pt idx="15">
                  <c:v>2.1942097903231925</c:v>
                </c:pt>
                <c:pt idx="16">
                  <c:v>2.2302418237932855</c:v>
                </c:pt>
                <c:pt idx="17">
                  <c:v>2.2617859370414148</c:v>
                </c:pt>
                <c:pt idx="18">
                  <c:v>2.2580997447927977</c:v>
                </c:pt>
                <c:pt idx="19">
                  <c:v>2.243105688462931</c:v>
                </c:pt>
                <c:pt idx="20">
                  <c:v>2.2484226169966099</c:v>
                </c:pt>
                <c:pt idx="21">
                  <c:v>2.2484101856689325</c:v>
                </c:pt>
                <c:pt idx="22">
                  <c:v>2.221890777855501</c:v>
                </c:pt>
                <c:pt idx="23">
                  <c:v>2.1972867729671481</c:v>
                </c:pt>
                <c:pt idx="24">
                  <c:v>2.2020963055658136</c:v>
                </c:pt>
                <c:pt idx="25">
                  <c:v>2.2177745662605854</c:v>
                </c:pt>
                <c:pt idx="26">
                  <c:v>2.2179354682619792</c:v>
                </c:pt>
                <c:pt idx="27">
                  <c:v>2.209454997229491</c:v>
                </c:pt>
                <c:pt idx="28">
                  <c:v>2.2077744329906466</c:v>
                </c:pt>
                <c:pt idx="29">
                  <c:v>2.2103563305269383</c:v>
                </c:pt>
                <c:pt idx="30">
                  <c:v>2.2122520752999737</c:v>
                </c:pt>
                <c:pt idx="31">
                  <c:v>2.2141505774593728</c:v>
                </c:pt>
                <c:pt idx="32">
                  <c:v>2.2150356872710315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37-4E4A-89F0-E918CEB8D885}"/>
            </c:ext>
          </c:extLst>
        </c:ser>
        <c:ser>
          <c:idx val="5"/>
          <c:order val="5"/>
          <c:tx>
            <c:strRef>
              <c:f>'2023 STEP CHANGE'!$B$170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CHANGE'!$E$164:$AK$164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CHANGE'!$E$170:$AK$170</c:f>
              <c:numCache>
                <c:formatCode>"$"#,##0.00</c:formatCode>
                <c:ptCount val="33"/>
                <c:pt idx="0">
                  <c:v>2.6718208638432124</c:v>
                </c:pt>
                <c:pt idx="1">
                  <c:v>2.6295906463859176</c:v>
                </c:pt>
                <c:pt idx="2">
                  <c:v>2.6521371598945471</c:v>
                </c:pt>
                <c:pt idx="3">
                  <c:v>2.742001714569767</c:v>
                </c:pt>
                <c:pt idx="4">
                  <c:v>2.8516189525884279</c:v>
                </c:pt>
                <c:pt idx="5">
                  <c:v>2.9449207672464066</c:v>
                </c:pt>
                <c:pt idx="6">
                  <c:v>3.0896245422157911</c:v>
                </c:pt>
                <c:pt idx="7">
                  <c:v>3.3567646344284991</c:v>
                </c:pt>
                <c:pt idx="8">
                  <c:v>3.4819772722292068</c:v>
                </c:pt>
                <c:pt idx="9">
                  <c:v>3.4640078042221987</c:v>
                </c:pt>
                <c:pt idx="10">
                  <c:v>3.4671850948373102</c:v>
                </c:pt>
                <c:pt idx="11">
                  <c:v>3.4121613324406912</c:v>
                </c:pt>
                <c:pt idx="12">
                  <c:v>3.3025086732507987</c:v>
                </c:pt>
                <c:pt idx="13">
                  <c:v>3.3007833999801885</c:v>
                </c:pt>
                <c:pt idx="14">
                  <c:v>3.4338853282062587</c:v>
                </c:pt>
                <c:pt idx="15">
                  <c:v>3.5813251491008629</c:v>
                </c:pt>
                <c:pt idx="16">
                  <c:v>3.7415179971957375</c:v>
                </c:pt>
                <c:pt idx="17">
                  <c:v>3.9079581156201293</c:v>
                </c:pt>
                <c:pt idx="18">
                  <c:v>4.0214331769484453</c:v>
                </c:pt>
                <c:pt idx="19">
                  <c:v>3.9779602263414482</c:v>
                </c:pt>
                <c:pt idx="20">
                  <c:v>3.8529657805393089</c:v>
                </c:pt>
                <c:pt idx="21">
                  <c:v>3.8451860928736536</c:v>
                </c:pt>
                <c:pt idx="22">
                  <c:v>3.9512864148503368</c:v>
                </c:pt>
                <c:pt idx="23">
                  <c:v>3.9205755659945343</c:v>
                </c:pt>
                <c:pt idx="24">
                  <c:v>3.9071584034243507</c:v>
                </c:pt>
                <c:pt idx="25">
                  <c:v>4.051772084829377</c:v>
                </c:pt>
                <c:pt idx="26">
                  <c:v>4.1301872432806856</c:v>
                </c:pt>
                <c:pt idx="27">
                  <c:v>4.0752370897265813</c:v>
                </c:pt>
                <c:pt idx="28">
                  <c:v>4.021434242424446</c:v>
                </c:pt>
                <c:pt idx="29">
                  <c:v>4.0011184406581606</c:v>
                </c:pt>
                <c:pt idx="30">
                  <c:v>4.0383105648792288</c:v>
                </c:pt>
                <c:pt idx="31">
                  <c:v>4.1435705042890767</c:v>
                </c:pt>
                <c:pt idx="32">
                  <c:v>4.2397993763479889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37-4E4A-89F0-E918CEB8D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724591"/>
        <c:axId val="594733743"/>
      </c:lineChart>
      <c:catAx>
        <c:axId val="5947245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733743"/>
        <c:crosses val="autoZero"/>
        <c:auto val="1"/>
        <c:lblAlgn val="ctr"/>
        <c:lblOffset val="100"/>
        <c:noMultiLvlLbl val="0"/>
      </c:catAx>
      <c:valAx>
        <c:axId val="594733743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$A/GJ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724591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'SCENARIO COMPARISON'!$B$12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COMPARISON'!$E$12:$AK$12</c15:sqref>
                  </c15:fullRef>
                </c:ext>
              </c:extLst>
              <c:f>('SCENARIO COMPARISON'!$E$12:$AF$12,'SCENARIO COMPARISON'!$AI$12:$AK$12)</c:f>
              <c:numCache>
                <c:formatCode>"$"#,##0.00</c:formatCode>
                <c:ptCount val="31"/>
                <c:pt idx="0">
                  <c:v>10.561266390714128</c:v>
                </c:pt>
                <c:pt idx="1">
                  <c:v>12.128798958068234</c:v>
                </c:pt>
                <c:pt idx="2">
                  <c:v>14.553298257453099</c:v>
                </c:pt>
                <c:pt idx="3">
                  <c:v>15.98119761274952</c:v>
                </c:pt>
                <c:pt idx="4">
                  <c:v>15.360422636288066</c:v>
                </c:pt>
                <c:pt idx="5">
                  <c:v>13.249788891499382</c:v>
                </c:pt>
                <c:pt idx="6">
                  <c:v>10.971868057917364</c:v>
                </c:pt>
                <c:pt idx="7">
                  <c:v>10.423334073374662</c:v>
                </c:pt>
                <c:pt idx="8">
                  <c:v>10.981372750286321</c:v>
                </c:pt>
                <c:pt idx="9">
                  <c:v>11.403681168727577</c:v>
                </c:pt>
                <c:pt idx="10">
                  <c:v>11.7101669762288</c:v>
                </c:pt>
                <c:pt idx="11">
                  <c:v>11.804522414559099</c:v>
                </c:pt>
                <c:pt idx="12">
                  <c:v>11.544782776233921</c:v>
                </c:pt>
                <c:pt idx="13">
                  <c:v>11.075882043909955</c:v>
                </c:pt>
                <c:pt idx="14">
                  <c:v>10.940063572665807</c:v>
                </c:pt>
                <c:pt idx="15">
                  <c:v>11.116816162628524</c:v>
                </c:pt>
                <c:pt idx="16">
                  <c:v>11.285227088544435</c:v>
                </c:pt>
                <c:pt idx="17">
                  <c:v>11.382035932604204</c:v>
                </c:pt>
                <c:pt idx="18">
                  <c:v>11.40366568522807</c:v>
                </c:pt>
                <c:pt idx="19">
                  <c:v>11.421890422032238</c:v>
                </c:pt>
                <c:pt idx="20">
                  <c:v>11.510040213776929</c:v>
                </c:pt>
                <c:pt idx="21">
                  <c:v>11.676175888660772</c:v>
                </c:pt>
                <c:pt idx="22">
                  <c:v>11.808590428638015</c:v>
                </c:pt>
                <c:pt idx="23">
                  <c:v>11.803715832966857</c:v>
                </c:pt>
                <c:pt idx="24">
                  <c:v>11.77749977381767</c:v>
                </c:pt>
                <c:pt idx="25">
                  <c:v>11.869397341104651</c:v>
                </c:pt>
                <c:pt idx="26">
                  <c:v>11.986950029222058</c:v>
                </c:pt>
                <c:pt idx="27">
                  <c:v>12.048004606022909</c:v>
                </c:pt>
                <c:pt idx="28">
                  <c:v>12.135177614710095</c:v>
                </c:pt>
                <c:pt idx="29">
                  <c:v>12.225786299858733</c:v>
                </c:pt>
                <c:pt idx="30">
                  <c:v>12.315349607522503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F-4FA2-8CE2-84A0551B8B68}"/>
            </c:ext>
          </c:extLst>
        </c:ser>
        <c:ser>
          <c:idx val="0"/>
          <c:order val="1"/>
          <c:tx>
            <c:strRef>
              <c:f>'SCENARIO COMPARISON'!$B$8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COMPARISON'!$E$8:$AK$8</c15:sqref>
                  </c15:fullRef>
                </c:ext>
              </c:extLst>
              <c:f>('SCENARIO COMPARISON'!$E$8:$AF$8,'SCENARIO COMPARISON'!$AI$8:$AK$8)</c:f>
              <c:numCache>
                <c:formatCode>"$"#,##0.00</c:formatCode>
                <c:ptCount val="31"/>
                <c:pt idx="0">
                  <c:v>9.5990861670924623</c:v>
                </c:pt>
                <c:pt idx="1">
                  <c:v>9.7628469153774802</c:v>
                </c:pt>
                <c:pt idx="2">
                  <c:v>10.114386450430541</c:v>
                </c:pt>
                <c:pt idx="3">
                  <c:v>10.526321036785326</c:v>
                </c:pt>
                <c:pt idx="4">
                  <c:v>10.758794675304587</c:v>
                </c:pt>
                <c:pt idx="5">
                  <c:v>10.829331986763137</c:v>
                </c:pt>
                <c:pt idx="6">
                  <c:v>10.898289001209847</c:v>
                </c:pt>
                <c:pt idx="7">
                  <c:v>11.009942968302997</c:v>
                </c:pt>
                <c:pt idx="8">
                  <c:v>11.16738161130333</c:v>
                </c:pt>
                <c:pt idx="9">
                  <c:v>11.387549432075799</c:v>
                </c:pt>
                <c:pt idx="10">
                  <c:v>11.58875182849755</c:v>
                </c:pt>
                <c:pt idx="11">
                  <c:v>11.758301538872292</c:v>
                </c:pt>
                <c:pt idx="12">
                  <c:v>11.885411785103074</c:v>
                </c:pt>
                <c:pt idx="13">
                  <c:v>11.961115742276212</c:v>
                </c:pt>
                <c:pt idx="14">
                  <c:v>12.103174112747531</c:v>
                </c:pt>
                <c:pt idx="15">
                  <c:v>12.185481678227527</c:v>
                </c:pt>
                <c:pt idx="16">
                  <c:v>12.236743294950156</c:v>
                </c:pt>
                <c:pt idx="17">
                  <c:v>12.264849815737922</c:v>
                </c:pt>
                <c:pt idx="18">
                  <c:v>12.276999178676391</c:v>
                </c:pt>
                <c:pt idx="19">
                  <c:v>12.276999178676391</c:v>
                </c:pt>
                <c:pt idx="20">
                  <c:v>12.276999178676391</c:v>
                </c:pt>
                <c:pt idx="21">
                  <c:v>12.276999178676391</c:v>
                </c:pt>
                <c:pt idx="22">
                  <c:v>12.276999178676391</c:v>
                </c:pt>
                <c:pt idx="23">
                  <c:v>12.276999178676391</c:v>
                </c:pt>
                <c:pt idx="24">
                  <c:v>12.276999178676391</c:v>
                </c:pt>
                <c:pt idx="25">
                  <c:v>12.276999178676391</c:v>
                </c:pt>
                <c:pt idx="26">
                  <c:v>12.276999178676391</c:v>
                </c:pt>
                <c:pt idx="27">
                  <c:v>12.276999178676391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F-4FA2-8CE2-84A0551B8B68}"/>
            </c:ext>
          </c:extLst>
        </c:ser>
        <c:ser>
          <c:idx val="1"/>
          <c:order val="2"/>
          <c:tx>
            <c:strRef>
              <c:f>'SCENARIO COMPARISON'!$B$9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COMPARISON'!$E$9:$AK$9</c15:sqref>
                  </c15:fullRef>
                </c:ext>
              </c:extLst>
              <c:f>('SCENARIO COMPARISON'!$E$9:$AF$9,'SCENARIO COMPARISON'!$AI$9:$AK$9)</c:f>
              <c:numCache>
                <c:formatCode>"$"#,##0.00</c:formatCode>
                <c:ptCount val="31"/>
                <c:pt idx="0">
                  <c:v>10.784912504798694</c:v>
                </c:pt>
                <c:pt idx="1">
                  <c:v>12.361498956590271</c:v>
                </c:pt>
                <c:pt idx="2">
                  <c:v>15.078607972421683</c:v>
                </c:pt>
                <c:pt idx="3">
                  <c:v>17.136654871375605</c:v>
                </c:pt>
                <c:pt idx="4">
                  <c:v>17.295793388817088</c:v>
                </c:pt>
                <c:pt idx="5">
                  <c:v>15.840318157600638</c:v>
                </c:pt>
                <c:pt idx="6">
                  <c:v>13.869579460340429</c:v>
                </c:pt>
                <c:pt idx="7">
                  <c:v>13.162333316803753</c:v>
                </c:pt>
                <c:pt idx="8">
                  <c:v>13.479301113147713</c:v>
                </c:pt>
                <c:pt idx="9">
                  <c:v>13.736763906906592</c:v>
                </c:pt>
                <c:pt idx="10">
                  <c:v>13.927763336999611</c:v>
                </c:pt>
                <c:pt idx="11">
                  <c:v>14.077695174533952</c:v>
                </c:pt>
                <c:pt idx="12">
                  <c:v>14.136813683250143</c:v>
                </c:pt>
                <c:pt idx="13">
                  <c:v>14.150017139605239</c:v>
                </c:pt>
                <c:pt idx="14">
                  <c:v>14.218197281781093</c:v>
                </c:pt>
                <c:pt idx="15">
                  <c:v>14.329980608361486</c:v>
                </c:pt>
                <c:pt idx="16">
                  <c:v>14.514110315893006</c:v>
                </c:pt>
                <c:pt idx="17">
                  <c:v>14.741075552931095</c:v>
                </c:pt>
                <c:pt idx="18">
                  <c:v>14.659935193540823</c:v>
                </c:pt>
                <c:pt idx="19">
                  <c:v>14.367963121217812</c:v>
                </c:pt>
                <c:pt idx="20">
                  <c:v>14.349840162731605</c:v>
                </c:pt>
                <c:pt idx="21">
                  <c:v>14.654857434071824</c:v>
                </c:pt>
                <c:pt idx="22">
                  <c:v>15.095810886754183</c:v>
                </c:pt>
                <c:pt idx="23">
                  <c:v>15.183928609507452</c:v>
                </c:pt>
                <c:pt idx="24">
                  <c:v>14.810565160067855</c:v>
                </c:pt>
                <c:pt idx="25">
                  <c:v>14.514618255669008</c:v>
                </c:pt>
                <c:pt idx="26">
                  <c:v>14.38673838042026</c:v>
                </c:pt>
                <c:pt idx="27">
                  <c:v>14.307551446697266</c:v>
                </c:pt>
                <c:pt idx="28">
                  <c:v>14.44646834415606</c:v>
                </c:pt>
                <c:pt idx="29">
                  <c:v>14.499536396908688</c:v>
                </c:pt>
                <c:pt idx="30">
                  <c:v>14.573604176324515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F-4FA2-8CE2-84A0551B8B68}"/>
            </c:ext>
          </c:extLst>
        </c:ser>
        <c:ser>
          <c:idx val="2"/>
          <c:order val="3"/>
          <c:tx>
            <c:strRef>
              <c:f>'SCENARIO COMPARISON'!$B$10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COMPARISON'!$E$10:$AK$10</c15:sqref>
                  </c15:fullRef>
                </c:ext>
              </c:extLst>
              <c:f>('SCENARIO COMPARISON'!$E$10:$AF$10,'SCENARIO COMPARISON'!$AI$10:$AK$10)</c:f>
              <c:numCache>
                <c:formatCode>"$"#,##0.00</c:formatCode>
                <c:ptCount val="31"/>
                <c:pt idx="0">
                  <c:v>10.390993089853531</c:v>
                </c:pt>
                <c:pt idx="1">
                  <c:v>11.448384024958997</c:v>
                </c:pt>
                <c:pt idx="2">
                  <c:v>12.433076525374327</c:v>
                </c:pt>
                <c:pt idx="3">
                  <c:v>11.828087149375879</c:v>
                </c:pt>
                <c:pt idx="4">
                  <c:v>10.87229892509999</c:v>
                </c:pt>
                <c:pt idx="5">
                  <c:v>10.547248972358322</c:v>
                </c:pt>
                <c:pt idx="6">
                  <c:v>10.788852459647135</c:v>
                </c:pt>
                <c:pt idx="7">
                  <c:v>11.197341978032364</c:v>
                </c:pt>
                <c:pt idx="8">
                  <c:v>11.353345577850231</c:v>
                </c:pt>
                <c:pt idx="9">
                  <c:v>11.402018960038772</c:v>
                </c:pt>
                <c:pt idx="10">
                  <c:v>11.399485492054991</c:v>
                </c:pt>
                <c:pt idx="11">
                  <c:v>11.441794480504138</c:v>
                </c:pt>
                <c:pt idx="12">
                  <c:v>11.513509558345417</c:v>
                </c:pt>
                <c:pt idx="13">
                  <c:v>11.486118172706522</c:v>
                </c:pt>
                <c:pt idx="14">
                  <c:v>11.331131245680266</c:v>
                </c:pt>
                <c:pt idx="15">
                  <c:v>11.268223261762989</c:v>
                </c:pt>
                <c:pt idx="16">
                  <c:v>11.376277331986339</c:v>
                </c:pt>
                <c:pt idx="17">
                  <c:v>11.53042864857699</c:v>
                </c:pt>
                <c:pt idx="18">
                  <c:v>11.614192782613703</c:v>
                </c:pt>
                <c:pt idx="19">
                  <c:v>11.602253961792744</c:v>
                </c:pt>
                <c:pt idx="20">
                  <c:v>11.622167015247335</c:v>
                </c:pt>
                <c:pt idx="21">
                  <c:v>11.730977387777713</c:v>
                </c:pt>
                <c:pt idx="22">
                  <c:v>11.893122358832825</c:v>
                </c:pt>
                <c:pt idx="23">
                  <c:v>12.063747884385897</c:v>
                </c:pt>
                <c:pt idx="24">
                  <c:v>12.176077594391028</c:v>
                </c:pt>
                <c:pt idx="25">
                  <c:v>12.237800420417194</c:v>
                </c:pt>
                <c:pt idx="26">
                  <c:v>12.283669650261189</c:v>
                </c:pt>
                <c:pt idx="27">
                  <c:v>12.341575827891655</c:v>
                </c:pt>
                <c:pt idx="28">
                  <c:v>12.851941921960714</c:v>
                </c:pt>
                <c:pt idx="29">
                  <c:v>12.955671073634457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9F-4FA2-8CE2-84A0551B8B68}"/>
            </c:ext>
          </c:extLst>
        </c:ser>
        <c:ser>
          <c:idx val="3"/>
          <c:order val="4"/>
          <c:tx>
            <c:strRef>
              <c:f>'SCENARIO COMPARISON'!$B$11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COMPARISON'!$E$11:$AK$11</c15:sqref>
                  </c15:fullRef>
                </c:ext>
              </c:extLst>
              <c:f>('SCENARIO COMPARISON'!$E$11:$AF$11,'SCENARIO COMPARISON'!$AI$11:$AK$11)</c:f>
              <c:numCache>
                <c:formatCode>"$"#,##0.00</c:formatCode>
                <c:ptCount val="31"/>
                <c:pt idx="0">
                  <c:v>10.643114062797526</c:v>
                </c:pt>
                <c:pt idx="1">
                  <c:v>12.23051123221104</c:v>
                </c:pt>
                <c:pt idx="2">
                  <c:v>14.640869251368237</c:v>
                </c:pt>
                <c:pt idx="3">
                  <c:v>16.099115749501486</c:v>
                </c:pt>
                <c:pt idx="4">
                  <c:v>15.374570607942848</c:v>
                </c:pt>
                <c:pt idx="5">
                  <c:v>13.024420786444438</c:v>
                </c:pt>
                <c:pt idx="6">
                  <c:v>10.653746019148223</c:v>
                </c:pt>
                <c:pt idx="7">
                  <c:v>10.107295234374824</c:v>
                </c:pt>
                <c:pt idx="8">
                  <c:v>10.660539537995394</c:v>
                </c:pt>
                <c:pt idx="9">
                  <c:v>11.044764647238324</c:v>
                </c:pt>
                <c:pt idx="10">
                  <c:v>11.268008867721797</c:v>
                </c:pt>
                <c:pt idx="11">
                  <c:v>11.349617678406331</c:v>
                </c:pt>
                <c:pt idx="12">
                  <c:v>11.230982449499264</c:v>
                </c:pt>
                <c:pt idx="13">
                  <c:v>10.943674918744279</c:v>
                </c:pt>
                <c:pt idx="14">
                  <c:v>10.845044052990188</c:v>
                </c:pt>
                <c:pt idx="15">
                  <c:v>10.960043272125088</c:v>
                </c:pt>
                <c:pt idx="16">
                  <c:v>11.037042100950533</c:v>
                </c:pt>
                <c:pt idx="17">
                  <c:v>11.030503069150637</c:v>
                </c:pt>
                <c:pt idx="18">
                  <c:v>10.959923851803282</c:v>
                </c:pt>
                <c:pt idx="19">
                  <c:v>10.950097704841278</c:v>
                </c:pt>
                <c:pt idx="20">
                  <c:v>11.072851264369206</c:v>
                </c:pt>
                <c:pt idx="21">
                  <c:v>11.205434902518039</c:v>
                </c:pt>
                <c:pt idx="22">
                  <c:v>11.295182056372186</c:v>
                </c:pt>
                <c:pt idx="23">
                  <c:v>11.376702615842884</c:v>
                </c:pt>
                <c:pt idx="24">
                  <c:v>11.463548422114103</c:v>
                </c:pt>
                <c:pt idx="25">
                  <c:v>11.53697490048661</c:v>
                </c:pt>
                <c:pt idx="26">
                  <c:v>11.595453552647953</c:v>
                </c:pt>
                <c:pt idx="27">
                  <c:v>11.658047165736997</c:v>
                </c:pt>
                <c:pt idx="28">
                  <c:v>11.735907815516304</c:v>
                </c:pt>
                <c:pt idx="29">
                  <c:v>11.822680460611732</c:v>
                </c:pt>
                <c:pt idx="30">
                  <c:v>11.949259510342673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9F-4FA2-8CE2-84A0551B8B68}"/>
            </c:ext>
          </c:extLst>
        </c:ser>
        <c:ser>
          <c:idx val="5"/>
          <c:order val="5"/>
          <c:tx>
            <c:strRef>
              <c:f>'SCENARIO COMPARISON'!$B$13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COMPARISON'!$E$7:$AK$7</c15:sqref>
                  </c15:fullRef>
                </c:ext>
              </c:extLst>
              <c:f>('SCENARIO COMPARISON'!$E$7:$AF$7,'SCENARIO COMPARISON'!$AI$7:$AK$7)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COMPARISON'!$E$13:$AK$13</c15:sqref>
                  </c15:fullRef>
                </c:ext>
              </c:extLst>
              <c:f>('SCENARIO COMPARISON'!$E$13:$AF$13,'SCENARIO COMPARISON'!$AI$13:$AK$13)</c:f>
              <c:numCache>
                <c:formatCode>"$"#,##0.00</c:formatCode>
                <c:ptCount val="31"/>
                <c:pt idx="0">
                  <c:v>10.4623132900178</c:v>
                </c:pt>
                <c:pt idx="1">
                  <c:v>12.149829431105582</c:v>
                </c:pt>
                <c:pt idx="2">
                  <c:v>14.73098892654744</c:v>
                </c:pt>
                <c:pt idx="3">
                  <c:v>16.198464612243196</c:v>
                </c:pt>
                <c:pt idx="4">
                  <c:v>15.182177393689749</c:v>
                </c:pt>
                <c:pt idx="5">
                  <c:v>12.625710795857604</c:v>
                </c:pt>
                <c:pt idx="6">
                  <c:v>10.31712340418723</c:v>
                </c:pt>
                <c:pt idx="7">
                  <c:v>9.6303714650880803</c:v>
                </c:pt>
                <c:pt idx="8">
                  <c:v>9.9083697601768819</c:v>
                </c:pt>
                <c:pt idx="9">
                  <c:v>10.119272525710842</c:v>
                </c:pt>
                <c:pt idx="10">
                  <c:v>10.213338365776254</c:v>
                </c:pt>
                <c:pt idx="11">
                  <c:v>10.20314968373936</c:v>
                </c:pt>
                <c:pt idx="12">
                  <c:v>10.161100687870611</c:v>
                </c:pt>
                <c:pt idx="13">
                  <c:v>10.179853134165743</c:v>
                </c:pt>
                <c:pt idx="14">
                  <c:v>10.247880503759095</c:v>
                </c:pt>
                <c:pt idx="15">
                  <c:v>10.344875074148028</c:v>
                </c:pt>
                <c:pt idx="16">
                  <c:v>10.467882385423048</c:v>
                </c:pt>
                <c:pt idx="17">
                  <c:v>10.540645802443139</c:v>
                </c:pt>
                <c:pt idx="18">
                  <c:v>10.442381451341495</c:v>
                </c:pt>
                <c:pt idx="19">
                  <c:v>10.247775472410964</c:v>
                </c:pt>
                <c:pt idx="20">
                  <c:v>10.202078525906879</c:v>
                </c:pt>
                <c:pt idx="21">
                  <c:v>10.309412736458057</c:v>
                </c:pt>
                <c:pt idx="22">
                  <c:v>10.474189221259582</c:v>
                </c:pt>
                <c:pt idx="23">
                  <c:v>10.568687237051499</c:v>
                </c:pt>
                <c:pt idx="24">
                  <c:v>10.640593233469064</c:v>
                </c:pt>
                <c:pt idx="25">
                  <c:v>10.78298074939879</c:v>
                </c:pt>
                <c:pt idx="26">
                  <c:v>10.870979377702655</c:v>
                </c:pt>
                <c:pt idx="27">
                  <c:v>10.952987491522212</c:v>
                </c:pt>
                <c:pt idx="28">
                  <c:v>11.274854500004677</c:v>
                </c:pt>
                <c:pt idx="29">
                  <c:v>11.285933356963449</c:v>
                </c:pt>
                <c:pt idx="30">
                  <c:v>11.312192001874052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9F-4FA2-8CE2-84A0551B8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20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CHANGE'!$B$108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CHANGE'!$E$108:$AK$108</c:f>
              <c:numCache>
                <c:formatCode>"$"#,##0.00</c:formatCode>
                <c:ptCount val="33"/>
                <c:pt idx="0">
                  <c:v>10.447956387564467</c:v>
                </c:pt>
                <c:pt idx="1">
                  <c:v>15.583549592850147</c:v>
                </c:pt>
                <c:pt idx="2">
                  <c:v>18.211279325428343</c:v>
                </c:pt>
                <c:pt idx="3">
                  <c:v>17.826183306865559</c:v>
                </c:pt>
                <c:pt idx="4">
                  <c:v>16.199436070981658</c:v>
                </c:pt>
                <c:pt idx="5">
                  <c:v>14.004040083165082</c:v>
                </c:pt>
                <c:pt idx="6">
                  <c:v>11.635426814818715</c:v>
                </c:pt>
                <c:pt idx="7">
                  <c:v>11.787945376653807</c:v>
                </c:pt>
                <c:pt idx="8">
                  <c:v>12.823934293957418</c:v>
                </c:pt>
                <c:pt idx="9">
                  <c:v>13.232621388669369</c:v>
                </c:pt>
                <c:pt idx="10">
                  <c:v>13.52297228400416</c:v>
                </c:pt>
                <c:pt idx="11">
                  <c:v>13.527724616331525</c:v>
                </c:pt>
                <c:pt idx="12">
                  <c:v>13.19934251985255</c:v>
                </c:pt>
                <c:pt idx="13">
                  <c:v>12.771743003922611</c:v>
                </c:pt>
                <c:pt idx="14">
                  <c:v>12.802014050068736</c:v>
                </c:pt>
                <c:pt idx="15">
                  <c:v>13.18136376397152</c:v>
                </c:pt>
                <c:pt idx="16">
                  <c:v>13.440652167041176</c:v>
                </c:pt>
                <c:pt idx="17">
                  <c:v>13.651533589680456</c:v>
                </c:pt>
                <c:pt idx="18">
                  <c:v>13.777602958429066</c:v>
                </c:pt>
                <c:pt idx="19">
                  <c:v>13.741328859663822</c:v>
                </c:pt>
                <c:pt idx="20">
                  <c:v>13.638548583618654</c:v>
                </c:pt>
                <c:pt idx="21">
                  <c:v>13.654812979790663</c:v>
                </c:pt>
                <c:pt idx="22">
                  <c:v>13.730707982767338</c:v>
                </c:pt>
                <c:pt idx="23">
                  <c:v>13.675868659576155</c:v>
                </c:pt>
                <c:pt idx="24">
                  <c:v>13.643699183768556</c:v>
                </c:pt>
                <c:pt idx="25">
                  <c:v>13.835464094390639</c:v>
                </c:pt>
                <c:pt idx="26">
                  <c:v>13.970530652904133</c:v>
                </c:pt>
                <c:pt idx="27">
                  <c:v>13.933906002897345</c:v>
                </c:pt>
                <c:pt idx="28">
                  <c:v>13.884294791984692</c:v>
                </c:pt>
                <c:pt idx="29">
                  <c:v>13.825444527955613</c:v>
                </c:pt>
                <c:pt idx="30">
                  <c:v>13.84050190693859</c:v>
                </c:pt>
                <c:pt idx="31">
                  <c:v>14.005913343268743</c:v>
                </c:pt>
                <c:pt idx="32">
                  <c:v>14.156330717928709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9-4924-9E59-A869D9A9976A}"/>
            </c:ext>
          </c:extLst>
        </c:ser>
        <c:ser>
          <c:idx val="3"/>
          <c:order val="1"/>
          <c:tx>
            <c:strRef>
              <c:f>'2023 STEP CHANGE'!$B$109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CHANGE'!$E$109:$AK$109</c:f>
              <c:numCache>
                <c:formatCode>"$"#,##0.00</c:formatCode>
                <c:ptCount val="33"/>
                <c:pt idx="0">
                  <c:v>9.9479563875644672</c:v>
                </c:pt>
                <c:pt idx="1">
                  <c:v>15.083549592850147</c:v>
                </c:pt>
                <c:pt idx="2">
                  <c:v>17.711279325428343</c:v>
                </c:pt>
                <c:pt idx="3">
                  <c:v>17.326183306865559</c:v>
                </c:pt>
                <c:pt idx="4">
                  <c:v>15.699436070981658</c:v>
                </c:pt>
                <c:pt idx="5">
                  <c:v>13.504040083165082</c:v>
                </c:pt>
                <c:pt idx="6">
                  <c:v>11.135426814818715</c:v>
                </c:pt>
                <c:pt idx="7">
                  <c:v>11.287945376653807</c:v>
                </c:pt>
                <c:pt idx="8">
                  <c:v>12.323934293957418</c:v>
                </c:pt>
                <c:pt idx="9">
                  <c:v>12.732621388669369</c:v>
                </c:pt>
                <c:pt idx="10">
                  <c:v>13.02297228400416</c:v>
                </c:pt>
                <c:pt idx="11">
                  <c:v>13.027724616331525</c:v>
                </c:pt>
                <c:pt idx="12">
                  <c:v>12.69934251985255</c:v>
                </c:pt>
                <c:pt idx="13">
                  <c:v>12.271743003922611</c:v>
                </c:pt>
                <c:pt idx="14">
                  <c:v>12.302014050068736</c:v>
                </c:pt>
                <c:pt idx="15">
                  <c:v>12.68136376397152</c:v>
                </c:pt>
                <c:pt idx="16">
                  <c:v>12.940652167041176</c:v>
                </c:pt>
                <c:pt idx="17">
                  <c:v>13.151533589680456</c:v>
                </c:pt>
                <c:pt idx="18">
                  <c:v>13.277602958429066</c:v>
                </c:pt>
                <c:pt idx="19">
                  <c:v>13.241328859663822</c:v>
                </c:pt>
                <c:pt idx="20">
                  <c:v>13.138548583618654</c:v>
                </c:pt>
                <c:pt idx="21">
                  <c:v>13.154812979790663</c:v>
                </c:pt>
                <c:pt idx="22">
                  <c:v>13.230707982767338</c:v>
                </c:pt>
                <c:pt idx="23">
                  <c:v>13.175868659576155</c:v>
                </c:pt>
                <c:pt idx="24">
                  <c:v>13.143699183768556</c:v>
                </c:pt>
                <c:pt idx="25">
                  <c:v>13.335464094390639</c:v>
                </c:pt>
                <c:pt idx="26">
                  <c:v>13.470530652904133</c:v>
                </c:pt>
                <c:pt idx="27">
                  <c:v>13.433906002897345</c:v>
                </c:pt>
                <c:pt idx="28">
                  <c:v>13.384294791984692</c:v>
                </c:pt>
                <c:pt idx="29">
                  <c:v>13.325444527955613</c:v>
                </c:pt>
                <c:pt idx="30">
                  <c:v>13.34050190693859</c:v>
                </c:pt>
                <c:pt idx="31">
                  <c:v>13.505913343268743</c:v>
                </c:pt>
                <c:pt idx="32">
                  <c:v>13.656330717928709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9-4924-9E59-A869D9A9976A}"/>
            </c:ext>
          </c:extLst>
        </c:ser>
        <c:ser>
          <c:idx val="4"/>
          <c:order val="2"/>
          <c:tx>
            <c:strRef>
              <c:f>'2023 STEP CHANGE'!$B$110</c:f>
              <c:strCache>
                <c:ptCount val="1"/>
                <c:pt idx="0">
                  <c:v>Bairnsdale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CHANGE'!$E$110:$AK$110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9-4924-9E59-A869D9A9976A}"/>
            </c:ext>
          </c:extLst>
        </c:ser>
        <c:ser>
          <c:idx val="5"/>
          <c:order val="3"/>
          <c:tx>
            <c:strRef>
              <c:f>'2023 STEP CHANGE'!$B$111</c:f>
              <c:strCache>
                <c:ptCount val="1"/>
                <c:pt idx="0">
                  <c:v>Jeeralang 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CHANGE'!$E$111:$AK$111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C9-4924-9E59-A869D9A9976A}"/>
            </c:ext>
          </c:extLst>
        </c:ser>
        <c:ser>
          <c:idx val="6"/>
          <c:order val="4"/>
          <c:tx>
            <c:strRef>
              <c:f>'2023 STEP CHANGE'!$B$112</c:f>
              <c:strCache>
                <c:ptCount val="1"/>
                <c:pt idx="0">
                  <c:v>Jeeralang 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CHANGE'!$E$112:$AK$112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C9-4924-9E59-A869D9A9976A}"/>
            </c:ext>
          </c:extLst>
        </c:ser>
        <c:ser>
          <c:idx val="7"/>
          <c:order val="5"/>
          <c:tx>
            <c:strRef>
              <c:f>'2023 STEP CHANGE'!$B$113</c:f>
              <c:strCache>
                <c:ptCount val="1"/>
                <c:pt idx="0">
                  <c:v>Laverton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CHANGE'!$E$113:$AK$113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9-4924-9E59-A869D9A9976A}"/>
            </c:ext>
          </c:extLst>
        </c:ser>
        <c:ser>
          <c:idx val="8"/>
          <c:order val="6"/>
          <c:tx>
            <c:strRef>
              <c:f>'2023 STEP CHANGE'!$B$114</c:f>
              <c:strCache>
                <c:ptCount val="1"/>
                <c:pt idx="0">
                  <c:v>Mortlake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CHANGE'!$E$114:$AK$114</c:f>
              <c:numCache>
                <c:formatCode>"$"#,##0.00</c:formatCode>
                <c:ptCount val="33"/>
                <c:pt idx="0">
                  <c:v>9.1479563875644665</c:v>
                </c:pt>
                <c:pt idx="1">
                  <c:v>14.283549592850147</c:v>
                </c:pt>
                <c:pt idx="2">
                  <c:v>16.911279325428342</c:v>
                </c:pt>
                <c:pt idx="3">
                  <c:v>16.526183306865558</c:v>
                </c:pt>
                <c:pt idx="4">
                  <c:v>14.899436070981658</c:v>
                </c:pt>
                <c:pt idx="5">
                  <c:v>12.704040083165083</c:v>
                </c:pt>
                <c:pt idx="6">
                  <c:v>10.335426814818714</c:v>
                </c:pt>
                <c:pt idx="7">
                  <c:v>10.487945376653808</c:v>
                </c:pt>
                <c:pt idx="8">
                  <c:v>11.523934293957417</c:v>
                </c:pt>
                <c:pt idx="9">
                  <c:v>11.932621388669368</c:v>
                </c:pt>
                <c:pt idx="10">
                  <c:v>12.222972284004161</c:v>
                </c:pt>
                <c:pt idx="11">
                  <c:v>12.227724616331525</c:v>
                </c:pt>
                <c:pt idx="12">
                  <c:v>11.899342519852549</c:v>
                </c:pt>
                <c:pt idx="13">
                  <c:v>11.471743003922612</c:v>
                </c:pt>
                <c:pt idx="14">
                  <c:v>11.502014050068738</c:v>
                </c:pt>
                <c:pt idx="15">
                  <c:v>11.881363763971521</c:v>
                </c:pt>
                <c:pt idx="16">
                  <c:v>12.140652167041175</c:v>
                </c:pt>
                <c:pt idx="17">
                  <c:v>12.351533589680457</c:v>
                </c:pt>
                <c:pt idx="18">
                  <c:v>12.477602958429067</c:v>
                </c:pt>
                <c:pt idx="19">
                  <c:v>12.441328859663823</c:v>
                </c:pt>
                <c:pt idx="20">
                  <c:v>12.338548583618653</c:v>
                </c:pt>
                <c:pt idx="21">
                  <c:v>12.354812979790662</c:v>
                </c:pt>
                <c:pt idx="22">
                  <c:v>12.430707982767338</c:v>
                </c:pt>
                <c:pt idx="23">
                  <c:v>12.375868659576156</c:v>
                </c:pt>
                <c:pt idx="24">
                  <c:v>12.343699183768557</c:v>
                </c:pt>
                <c:pt idx="25">
                  <c:v>12.53546409439064</c:v>
                </c:pt>
                <c:pt idx="26">
                  <c:v>12.670530652904134</c:v>
                </c:pt>
                <c:pt idx="27">
                  <c:v>12.633906002897344</c:v>
                </c:pt>
                <c:pt idx="28">
                  <c:v>12.584294791984693</c:v>
                </c:pt>
                <c:pt idx="29">
                  <c:v>12.525444527955614</c:v>
                </c:pt>
                <c:pt idx="30">
                  <c:v>12.540501906938591</c:v>
                </c:pt>
                <c:pt idx="31">
                  <c:v>12.705913343268744</c:v>
                </c:pt>
                <c:pt idx="32">
                  <c:v>12.85633071792871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C9-4924-9E59-A869D9A9976A}"/>
            </c:ext>
          </c:extLst>
        </c:ser>
        <c:ser>
          <c:idx val="9"/>
          <c:order val="7"/>
          <c:tx>
            <c:strRef>
              <c:f>'2023 STEP CHANGE'!$B$115</c:f>
              <c:strCache>
                <c:ptCount val="1"/>
                <c:pt idx="0">
                  <c:v>Newport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CHANGE'!$E$115:$AK$115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C9-4924-9E59-A869D9A9976A}"/>
            </c:ext>
          </c:extLst>
        </c:ser>
        <c:ser>
          <c:idx val="10"/>
          <c:order val="8"/>
          <c:tx>
            <c:strRef>
              <c:f>'2023 STEP CHANGE'!$B$116</c:f>
              <c:strCache>
                <c:ptCount val="1"/>
                <c:pt idx="0">
                  <c:v>Somerton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CHANGE'!$E$116:$AK$116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C9-4924-9E59-A869D9A9976A}"/>
            </c:ext>
          </c:extLst>
        </c:ser>
        <c:ser>
          <c:idx val="11"/>
          <c:order val="9"/>
          <c:tx>
            <c:strRef>
              <c:f>'2023 STEP CHANGE'!$B$117</c:f>
              <c:strCache>
                <c:ptCount val="1"/>
                <c:pt idx="0">
                  <c:v>Valley Power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CHANGE'!$E$117:$AK$117</c:f>
              <c:numCache>
                <c:formatCode>"$"#,##0.00</c:formatCode>
                <c:ptCount val="33"/>
                <c:pt idx="0">
                  <c:v>9.4479563875644672</c:v>
                </c:pt>
                <c:pt idx="1">
                  <c:v>14.583549592850147</c:v>
                </c:pt>
                <c:pt idx="2">
                  <c:v>17.211279325428343</c:v>
                </c:pt>
                <c:pt idx="3">
                  <c:v>16.826183306865559</c:v>
                </c:pt>
                <c:pt idx="4">
                  <c:v>15.199436070981658</c:v>
                </c:pt>
                <c:pt idx="5">
                  <c:v>13.004040083165082</c:v>
                </c:pt>
                <c:pt idx="6">
                  <c:v>10.635426814818715</c:v>
                </c:pt>
                <c:pt idx="7">
                  <c:v>10.787945376653807</c:v>
                </c:pt>
                <c:pt idx="8">
                  <c:v>11.823934293957418</c:v>
                </c:pt>
                <c:pt idx="9">
                  <c:v>12.232621388669369</c:v>
                </c:pt>
                <c:pt idx="10">
                  <c:v>12.52297228400416</c:v>
                </c:pt>
                <c:pt idx="11">
                  <c:v>12.527724616331525</c:v>
                </c:pt>
                <c:pt idx="12">
                  <c:v>12.19934251985255</c:v>
                </c:pt>
                <c:pt idx="13">
                  <c:v>11.771743003922611</c:v>
                </c:pt>
                <c:pt idx="14">
                  <c:v>11.802014050068736</c:v>
                </c:pt>
                <c:pt idx="15">
                  <c:v>12.18136376397152</c:v>
                </c:pt>
                <c:pt idx="16">
                  <c:v>12.440652167041176</c:v>
                </c:pt>
                <c:pt idx="17">
                  <c:v>12.651533589680456</c:v>
                </c:pt>
                <c:pt idx="18">
                  <c:v>12.777602958429066</c:v>
                </c:pt>
                <c:pt idx="19">
                  <c:v>12.741328859663822</c:v>
                </c:pt>
                <c:pt idx="20">
                  <c:v>12.638548583618654</c:v>
                </c:pt>
                <c:pt idx="21">
                  <c:v>12.654812979790663</c:v>
                </c:pt>
                <c:pt idx="22">
                  <c:v>12.730707982767338</c:v>
                </c:pt>
                <c:pt idx="23">
                  <c:v>12.675868659576155</c:v>
                </c:pt>
                <c:pt idx="24">
                  <c:v>12.643699183768556</c:v>
                </c:pt>
                <c:pt idx="25">
                  <c:v>12.835464094390639</c:v>
                </c:pt>
                <c:pt idx="26">
                  <c:v>12.970530652904133</c:v>
                </c:pt>
                <c:pt idx="27">
                  <c:v>12.933906002897345</c:v>
                </c:pt>
                <c:pt idx="28">
                  <c:v>12.884294791984692</c:v>
                </c:pt>
                <c:pt idx="29">
                  <c:v>12.825444527955613</c:v>
                </c:pt>
                <c:pt idx="30">
                  <c:v>12.84050190693859</c:v>
                </c:pt>
                <c:pt idx="31">
                  <c:v>13.005913343268743</c:v>
                </c:pt>
                <c:pt idx="32">
                  <c:v>13.156330717928709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C9-4924-9E59-A869D9A9976A}"/>
            </c:ext>
          </c:extLst>
        </c:ser>
        <c:ser>
          <c:idx val="12"/>
          <c:order val="10"/>
          <c:tx>
            <c:strRef>
              <c:f>'2023 STEP CHANGE'!$B$118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CHANGE'!$E$118:$AK$118</c:f>
              <c:numCache>
                <c:formatCode>"$"#,##0.00</c:formatCode>
                <c:ptCount val="33"/>
                <c:pt idx="0">
                  <c:v>9.1370777122331788</c:v>
                </c:pt>
                <c:pt idx="1">
                  <c:v>14.280974523315766</c:v>
                </c:pt>
                <c:pt idx="2">
                  <c:v>16.911870114533922</c:v>
                </c:pt>
                <c:pt idx="3">
                  <c:v>16.51449378029065</c:v>
                </c:pt>
                <c:pt idx="4">
                  <c:v>14.834278284631493</c:v>
                </c:pt>
                <c:pt idx="5">
                  <c:v>12.582930763889305</c:v>
                </c:pt>
                <c:pt idx="6">
                  <c:v>10.086970975481529</c:v>
                </c:pt>
                <c:pt idx="7">
                  <c:v>9.9657522305436004</c:v>
                </c:pt>
                <c:pt idx="8">
                  <c:v>10.832193776805948</c:v>
                </c:pt>
                <c:pt idx="9">
                  <c:v>11.248884980947937</c:v>
                </c:pt>
                <c:pt idx="10">
                  <c:v>11.60559255168557</c:v>
                </c:pt>
                <c:pt idx="11">
                  <c:v>11.704710065841612</c:v>
                </c:pt>
                <c:pt idx="12">
                  <c:v>11.458095505691597</c:v>
                </c:pt>
                <c:pt idx="13">
                  <c:v>11.003017032048888</c:v>
                </c:pt>
                <c:pt idx="14">
                  <c:v>10.877304861400681</c:v>
                </c:pt>
                <c:pt idx="15">
                  <c:v>11.116816162628524</c:v>
                </c:pt>
                <c:pt idx="16">
                  <c:v>11.285227088544435</c:v>
                </c:pt>
                <c:pt idx="17">
                  <c:v>11.382035932604204</c:v>
                </c:pt>
                <c:pt idx="18">
                  <c:v>11.40366568522807</c:v>
                </c:pt>
                <c:pt idx="19">
                  <c:v>11.421890422032238</c:v>
                </c:pt>
                <c:pt idx="20">
                  <c:v>11.510040213776929</c:v>
                </c:pt>
                <c:pt idx="21">
                  <c:v>11.676175888660772</c:v>
                </c:pt>
                <c:pt idx="22">
                  <c:v>11.808590428638015</c:v>
                </c:pt>
                <c:pt idx="23">
                  <c:v>11.803715832966857</c:v>
                </c:pt>
                <c:pt idx="24">
                  <c:v>11.77749977381767</c:v>
                </c:pt>
                <c:pt idx="25">
                  <c:v>11.869397341104651</c:v>
                </c:pt>
                <c:pt idx="26">
                  <c:v>11.986950029222058</c:v>
                </c:pt>
                <c:pt idx="27">
                  <c:v>12.048004606022909</c:v>
                </c:pt>
                <c:pt idx="28">
                  <c:v>12.093037107227104</c:v>
                </c:pt>
                <c:pt idx="29">
                  <c:v>12.112049031583231</c:v>
                </c:pt>
                <c:pt idx="30">
                  <c:v>12.135177614710095</c:v>
                </c:pt>
                <c:pt idx="31">
                  <c:v>12.225786299858733</c:v>
                </c:pt>
                <c:pt idx="32">
                  <c:v>12.315349607522503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C9-4924-9E59-A869D9A9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CHANGE'!$B$120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CHANGE'!$E$120:$AK$120</c:f>
              <c:numCache>
                <c:formatCode>"$"#,##0.00</c:formatCode>
                <c:ptCount val="33"/>
                <c:pt idx="0">
                  <c:v>13.11863596090793</c:v>
                </c:pt>
                <c:pt idx="1">
                  <c:v>18.695740616288909</c:v>
                </c:pt>
                <c:pt idx="2">
                  <c:v>22.12932931683978</c:v>
                </c:pt>
                <c:pt idx="3">
                  <c:v>21.953197913671829</c:v>
                </c:pt>
                <c:pt idx="4">
                  <c:v>20.08521521751365</c:v>
                </c:pt>
                <c:pt idx="5">
                  <c:v>17.738493782322269</c:v>
                </c:pt>
                <c:pt idx="6">
                  <c:v>15.055382990349162</c:v>
                </c:pt>
                <c:pt idx="7">
                  <c:v>14.375673467856494</c:v>
                </c:pt>
                <c:pt idx="8">
                  <c:v>14.798760402553556</c:v>
                </c:pt>
                <c:pt idx="9">
                  <c:v>15.001311460217043</c:v>
                </c:pt>
                <c:pt idx="10">
                  <c:v>15.153848143701389</c:v>
                </c:pt>
                <c:pt idx="11">
                  <c:v>15.142155959346065</c:v>
                </c:pt>
                <c:pt idx="12">
                  <c:v>14.753490155249672</c:v>
                </c:pt>
                <c:pt idx="13">
                  <c:v>14.045659538358805</c:v>
                </c:pt>
                <c:pt idx="14">
                  <c:v>13.752985226183409</c:v>
                </c:pt>
                <c:pt idx="15">
                  <c:v>13.890448814223532</c:v>
                </c:pt>
                <c:pt idx="16">
                  <c:v>13.919911562744835</c:v>
                </c:pt>
                <c:pt idx="17">
                  <c:v>13.953289185637759</c:v>
                </c:pt>
                <c:pt idx="18">
                  <c:v>13.977955187719239</c:v>
                </c:pt>
                <c:pt idx="19">
                  <c:v>13.987962728340243</c:v>
                </c:pt>
                <c:pt idx="20">
                  <c:v>14.048078995706966</c:v>
                </c:pt>
                <c:pt idx="21">
                  <c:v>14.05187475477544</c:v>
                </c:pt>
                <c:pt idx="22">
                  <c:v>13.945783773122791</c:v>
                </c:pt>
                <c:pt idx="23">
                  <c:v>13.874270367901421</c:v>
                </c:pt>
                <c:pt idx="24">
                  <c:v>13.891730128134476</c:v>
                </c:pt>
                <c:pt idx="25">
                  <c:v>13.932137937903324</c:v>
                </c:pt>
                <c:pt idx="26">
                  <c:v>13.971405750273064</c:v>
                </c:pt>
                <c:pt idx="27">
                  <c:v>13.979492374678687</c:v>
                </c:pt>
                <c:pt idx="28">
                  <c:v>13.965198071006199</c:v>
                </c:pt>
                <c:pt idx="29">
                  <c:v>13.994359951045958</c:v>
                </c:pt>
                <c:pt idx="30">
                  <c:v>14.026827947870917</c:v>
                </c:pt>
                <c:pt idx="31">
                  <c:v>14.002352525999708</c:v>
                </c:pt>
                <c:pt idx="32">
                  <c:v>13.980458090380582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6-48AE-9D5B-5FC4B28C532A}"/>
            </c:ext>
          </c:extLst>
        </c:ser>
        <c:ser>
          <c:idx val="3"/>
          <c:order val="1"/>
          <c:tx>
            <c:strRef>
              <c:f>'2023 STEP CHANGE'!$B$121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CHANGE'!$E$121:$AK$121</c:f>
              <c:numCache>
                <c:formatCode>"$"#,##0.00</c:formatCode>
                <c:ptCount val="33"/>
                <c:pt idx="0">
                  <c:v>12.61863596090793</c:v>
                </c:pt>
                <c:pt idx="1">
                  <c:v>18.195740616288909</c:v>
                </c:pt>
                <c:pt idx="2">
                  <c:v>21.62932931683978</c:v>
                </c:pt>
                <c:pt idx="3">
                  <c:v>21.453197913671829</c:v>
                </c:pt>
                <c:pt idx="4">
                  <c:v>19.58521521751365</c:v>
                </c:pt>
                <c:pt idx="5">
                  <c:v>17.238493782322269</c:v>
                </c:pt>
                <c:pt idx="6">
                  <c:v>14.555382990349162</c:v>
                </c:pt>
                <c:pt idx="7">
                  <c:v>13.875673467856494</c:v>
                </c:pt>
                <c:pt idx="8">
                  <c:v>14.298760402553556</c:v>
                </c:pt>
                <c:pt idx="9">
                  <c:v>14.501311460217043</c:v>
                </c:pt>
                <c:pt idx="10">
                  <c:v>14.653848143701389</c:v>
                </c:pt>
                <c:pt idx="11">
                  <c:v>14.642155959346065</c:v>
                </c:pt>
                <c:pt idx="12">
                  <c:v>14.253490155249672</c:v>
                </c:pt>
                <c:pt idx="13">
                  <c:v>13.545659538358805</c:v>
                </c:pt>
                <c:pt idx="14">
                  <c:v>13.252985226183409</c:v>
                </c:pt>
                <c:pt idx="15">
                  <c:v>13.390448814223532</c:v>
                </c:pt>
                <c:pt idx="16">
                  <c:v>13.419911562744835</c:v>
                </c:pt>
                <c:pt idx="17">
                  <c:v>13.453289185637759</c:v>
                </c:pt>
                <c:pt idx="18">
                  <c:v>13.477955187719239</c:v>
                </c:pt>
                <c:pt idx="19">
                  <c:v>13.487962728340243</c:v>
                </c:pt>
                <c:pt idx="20">
                  <c:v>13.548078995706966</c:v>
                </c:pt>
                <c:pt idx="21">
                  <c:v>13.55187475477544</c:v>
                </c:pt>
                <c:pt idx="22">
                  <c:v>13.445783773122791</c:v>
                </c:pt>
                <c:pt idx="23">
                  <c:v>13.374270367901421</c:v>
                </c:pt>
                <c:pt idx="24">
                  <c:v>13.391730128134476</c:v>
                </c:pt>
                <c:pt idx="25">
                  <c:v>13.432137937903324</c:v>
                </c:pt>
                <c:pt idx="26">
                  <c:v>13.471405750273064</c:v>
                </c:pt>
                <c:pt idx="27">
                  <c:v>13.479492374678687</c:v>
                </c:pt>
                <c:pt idx="28">
                  <c:v>13.465198071006199</c:v>
                </c:pt>
                <c:pt idx="29">
                  <c:v>13.494359951045958</c:v>
                </c:pt>
                <c:pt idx="30">
                  <c:v>13.526827947870917</c:v>
                </c:pt>
                <c:pt idx="31">
                  <c:v>13.502352525999708</c:v>
                </c:pt>
                <c:pt idx="32">
                  <c:v>13.480458090380582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6-48AE-9D5B-5FC4B28C532A}"/>
            </c:ext>
          </c:extLst>
        </c:ser>
        <c:ser>
          <c:idx val="4"/>
          <c:order val="2"/>
          <c:tx>
            <c:strRef>
              <c:f>'2023 STEP CHANGE'!$B$122</c:f>
              <c:strCache>
                <c:ptCount val="1"/>
                <c:pt idx="0">
                  <c:v>Colongra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CHANGE'!$E$122:$AK$122</c:f>
              <c:numCache>
                <c:formatCode>"$"#,##0.00</c:formatCode>
                <c:ptCount val="33"/>
                <c:pt idx="0">
                  <c:v>12.36863596090793</c:v>
                </c:pt>
                <c:pt idx="1">
                  <c:v>17.945740616288909</c:v>
                </c:pt>
                <c:pt idx="2">
                  <c:v>21.37932931683978</c:v>
                </c:pt>
                <c:pt idx="3">
                  <c:v>21.203197913671829</c:v>
                </c:pt>
                <c:pt idx="4">
                  <c:v>19.33521521751365</c:v>
                </c:pt>
                <c:pt idx="5">
                  <c:v>16.988493782322269</c:v>
                </c:pt>
                <c:pt idx="6">
                  <c:v>14.305382990349162</c:v>
                </c:pt>
                <c:pt idx="7">
                  <c:v>13.625673467856494</c:v>
                </c:pt>
                <c:pt idx="8">
                  <c:v>14.048760402553556</c:v>
                </c:pt>
                <c:pt idx="9">
                  <c:v>14.251311460217043</c:v>
                </c:pt>
                <c:pt idx="10">
                  <c:v>14.403848143701389</c:v>
                </c:pt>
                <c:pt idx="11">
                  <c:v>14.392155959346065</c:v>
                </c:pt>
                <c:pt idx="12">
                  <c:v>14.003490155249672</c:v>
                </c:pt>
                <c:pt idx="13">
                  <c:v>13.295659538358805</c:v>
                </c:pt>
                <c:pt idx="14">
                  <c:v>13.002985226183409</c:v>
                </c:pt>
                <c:pt idx="15">
                  <c:v>13.140448814223532</c:v>
                </c:pt>
                <c:pt idx="16">
                  <c:v>13.169911562744835</c:v>
                </c:pt>
                <c:pt idx="17">
                  <c:v>13.203289185637759</c:v>
                </c:pt>
                <c:pt idx="18">
                  <c:v>13.227955187719239</c:v>
                </c:pt>
                <c:pt idx="19">
                  <c:v>13.237962728340243</c:v>
                </c:pt>
                <c:pt idx="20">
                  <c:v>13.298078995706966</c:v>
                </c:pt>
                <c:pt idx="21">
                  <c:v>13.30187475477544</c:v>
                </c:pt>
                <c:pt idx="22">
                  <c:v>13.195783773122791</c:v>
                </c:pt>
                <c:pt idx="23">
                  <c:v>13.124270367901421</c:v>
                </c:pt>
                <c:pt idx="24">
                  <c:v>13.141730128134476</c:v>
                </c:pt>
                <c:pt idx="25">
                  <c:v>13.182137937903324</c:v>
                </c:pt>
                <c:pt idx="26">
                  <c:v>13.221405750273064</c:v>
                </c:pt>
                <c:pt idx="27">
                  <c:v>13.229492374678687</c:v>
                </c:pt>
                <c:pt idx="28">
                  <c:v>13.215198071006199</c:v>
                </c:pt>
                <c:pt idx="29">
                  <c:v>13.244359951045958</c:v>
                </c:pt>
                <c:pt idx="30">
                  <c:v>13.276827947870917</c:v>
                </c:pt>
                <c:pt idx="31">
                  <c:v>13.252352525999708</c:v>
                </c:pt>
                <c:pt idx="32">
                  <c:v>13.230458090380582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6-48AE-9D5B-5FC4B28C532A}"/>
            </c:ext>
          </c:extLst>
        </c:ser>
        <c:ser>
          <c:idx val="5"/>
          <c:order val="3"/>
          <c:tx>
            <c:strRef>
              <c:f>'2023 STEP CHANGE'!$B$123</c:f>
              <c:strCache>
                <c:ptCount val="1"/>
                <c:pt idx="0">
                  <c:v>Smithfield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CHANGE'!$E$123:$AK$123</c:f>
              <c:numCache>
                <c:formatCode>"$"#,##0.00</c:formatCode>
                <c:ptCount val="33"/>
                <c:pt idx="0">
                  <c:v>12.36863596090793</c:v>
                </c:pt>
                <c:pt idx="1">
                  <c:v>17.945740616288909</c:v>
                </c:pt>
                <c:pt idx="2">
                  <c:v>21.37932931683978</c:v>
                </c:pt>
                <c:pt idx="3">
                  <c:v>21.203197913671829</c:v>
                </c:pt>
                <c:pt idx="4">
                  <c:v>19.33521521751365</c:v>
                </c:pt>
                <c:pt idx="5">
                  <c:v>16.988493782322269</c:v>
                </c:pt>
                <c:pt idx="6">
                  <c:v>14.305382990349162</c:v>
                </c:pt>
                <c:pt idx="7">
                  <c:v>13.625673467856494</c:v>
                </c:pt>
                <c:pt idx="8">
                  <c:v>14.048760402553556</c:v>
                </c:pt>
                <c:pt idx="9">
                  <c:v>14.251311460217043</c:v>
                </c:pt>
                <c:pt idx="10">
                  <c:v>14.403848143701389</c:v>
                </c:pt>
                <c:pt idx="11">
                  <c:v>14.392155959346065</c:v>
                </c:pt>
                <c:pt idx="12">
                  <c:v>14.003490155249672</c:v>
                </c:pt>
                <c:pt idx="13">
                  <c:v>13.295659538358805</c:v>
                </c:pt>
                <c:pt idx="14">
                  <c:v>13.002985226183409</c:v>
                </c:pt>
                <c:pt idx="15">
                  <c:v>13.140448814223532</c:v>
                </c:pt>
                <c:pt idx="16">
                  <c:v>13.169911562744835</c:v>
                </c:pt>
                <c:pt idx="17">
                  <c:v>13.203289185637759</c:v>
                </c:pt>
                <c:pt idx="18">
                  <c:v>13.227955187719239</c:v>
                </c:pt>
                <c:pt idx="19">
                  <c:v>13.237962728340243</c:v>
                </c:pt>
                <c:pt idx="20">
                  <c:v>13.298078995706966</c:v>
                </c:pt>
                <c:pt idx="21">
                  <c:v>13.30187475477544</c:v>
                </c:pt>
                <c:pt idx="22">
                  <c:v>13.195783773122791</c:v>
                </c:pt>
                <c:pt idx="23">
                  <c:v>13.124270367901421</c:v>
                </c:pt>
                <c:pt idx="24">
                  <c:v>13.141730128134476</c:v>
                </c:pt>
                <c:pt idx="25">
                  <c:v>13.182137937903324</c:v>
                </c:pt>
                <c:pt idx="26">
                  <c:v>13.221405750273064</c:v>
                </c:pt>
                <c:pt idx="27">
                  <c:v>13.229492374678687</c:v>
                </c:pt>
                <c:pt idx="28">
                  <c:v>13.215198071006199</c:v>
                </c:pt>
                <c:pt idx="29">
                  <c:v>13.244359951045958</c:v>
                </c:pt>
                <c:pt idx="30">
                  <c:v>13.276827947870917</c:v>
                </c:pt>
                <c:pt idx="31">
                  <c:v>13.252352525999708</c:v>
                </c:pt>
                <c:pt idx="32">
                  <c:v>13.230458090380582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06-48AE-9D5B-5FC4B28C532A}"/>
            </c:ext>
          </c:extLst>
        </c:ser>
        <c:ser>
          <c:idx val="6"/>
          <c:order val="4"/>
          <c:tx>
            <c:strRef>
              <c:f>'2023 STEP CHANGE'!$B$124</c:f>
              <c:strCache>
                <c:ptCount val="1"/>
                <c:pt idx="0">
                  <c:v>Tallawarra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CHANGE'!$E$124:$AK$124</c:f>
              <c:numCache>
                <c:formatCode>"$"#,##0.00</c:formatCode>
                <c:ptCount val="33"/>
                <c:pt idx="0">
                  <c:v>11.918635960907931</c:v>
                </c:pt>
                <c:pt idx="1">
                  <c:v>17.495740616288909</c:v>
                </c:pt>
                <c:pt idx="2">
                  <c:v>20.92932931683978</c:v>
                </c:pt>
                <c:pt idx="3">
                  <c:v>20.75319791367183</c:v>
                </c:pt>
                <c:pt idx="4">
                  <c:v>18.88521521751365</c:v>
                </c:pt>
                <c:pt idx="5">
                  <c:v>16.53849378232227</c:v>
                </c:pt>
                <c:pt idx="6">
                  <c:v>13.855382990349163</c:v>
                </c:pt>
                <c:pt idx="7">
                  <c:v>13.175673467856495</c:v>
                </c:pt>
                <c:pt idx="8">
                  <c:v>13.598760402553557</c:v>
                </c:pt>
                <c:pt idx="9">
                  <c:v>13.801311460217043</c:v>
                </c:pt>
                <c:pt idx="10">
                  <c:v>13.953848143701389</c:v>
                </c:pt>
                <c:pt idx="11">
                  <c:v>13.942155959346065</c:v>
                </c:pt>
                <c:pt idx="12">
                  <c:v>13.553490155249673</c:v>
                </c:pt>
                <c:pt idx="13">
                  <c:v>12.845659538358806</c:v>
                </c:pt>
                <c:pt idx="14">
                  <c:v>12.552985226183409</c:v>
                </c:pt>
                <c:pt idx="15">
                  <c:v>12.690448814223533</c:v>
                </c:pt>
                <c:pt idx="16">
                  <c:v>12.719911562744835</c:v>
                </c:pt>
                <c:pt idx="17">
                  <c:v>12.75328918563776</c:v>
                </c:pt>
                <c:pt idx="18">
                  <c:v>12.77795518771924</c:v>
                </c:pt>
                <c:pt idx="19">
                  <c:v>12.787962728340244</c:v>
                </c:pt>
                <c:pt idx="20">
                  <c:v>12.848078995706967</c:v>
                </c:pt>
                <c:pt idx="21">
                  <c:v>12.851874754775441</c:v>
                </c:pt>
                <c:pt idx="22">
                  <c:v>12.745783773122792</c:v>
                </c:pt>
                <c:pt idx="23">
                  <c:v>12.674270367901421</c:v>
                </c:pt>
                <c:pt idx="24">
                  <c:v>12.691730128134477</c:v>
                </c:pt>
                <c:pt idx="25">
                  <c:v>12.732137937903325</c:v>
                </c:pt>
                <c:pt idx="26">
                  <c:v>12.771405750273065</c:v>
                </c:pt>
                <c:pt idx="27">
                  <c:v>12.779492374678687</c:v>
                </c:pt>
                <c:pt idx="28">
                  <c:v>12.7651980710062</c:v>
                </c:pt>
                <c:pt idx="29">
                  <c:v>12.794359951045958</c:v>
                </c:pt>
                <c:pt idx="30">
                  <c:v>12.826827947870918</c:v>
                </c:pt>
                <c:pt idx="31">
                  <c:v>12.802352525999709</c:v>
                </c:pt>
                <c:pt idx="32">
                  <c:v>12.780458090380582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06-48AE-9D5B-5FC4B28C532A}"/>
            </c:ext>
          </c:extLst>
        </c:ser>
        <c:ser>
          <c:idx val="7"/>
          <c:order val="5"/>
          <c:tx>
            <c:strRef>
              <c:f>'2023 STEP CHANGE'!$B$125</c:f>
              <c:strCache>
                <c:ptCount val="1"/>
                <c:pt idx="0">
                  <c:v>Uranquinty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CHANGE'!$E$125:$AK$125</c:f>
              <c:numCache>
                <c:formatCode>"$"#,##0.00</c:formatCode>
                <c:ptCount val="33"/>
                <c:pt idx="0">
                  <c:v>11.96863596090793</c:v>
                </c:pt>
                <c:pt idx="1">
                  <c:v>17.54574061628891</c:v>
                </c:pt>
                <c:pt idx="2">
                  <c:v>20.979329316839781</c:v>
                </c:pt>
                <c:pt idx="3">
                  <c:v>20.803197913671831</c:v>
                </c:pt>
                <c:pt idx="4">
                  <c:v>18.935215217513651</c:v>
                </c:pt>
                <c:pt idx="5">
                  <c:v>16.588493782322267</c:v>
                </c:pt>
                <c:pt idx="6">
                  <c:v>13.905382990349162</c:v>
                </c:pt>
                <c:pt idx="7">
                  <c:v>13.225673467856494</c:v>
                </c:pt>
                <c:pt idx="8">
                  <c:v>13.648760402553556</c:v>
                </c:pt>
                <c:pt idx="9">
                  <c:v>13.851311460217042</c:v>
                </c:pt>
                <c:pt idx="10">
                  <c:v>14.003848143701388</c:v>
                </c:pt>
                <c:pt idx="11">
                  <c:v>13.992155959346064</c:v>
                </c:pt>
                <c:pt idx="12">
                  <c:v>13.603490155249672</c:v>
                </c:pt>
                <c:pt idx="13">
                  <c:v>12.895659538358805</c:v>
                </c:pt>
                <c:pt idx="14">
                  <c:v>12.602985226183408</c:v>
                </c:pt>
                <c:pt idx="15">
                  <c:v>12.740448814223532</c:v>
                </c:pt>
                <c:pt idx="16">
                  <c:v>12.769911562744834</c:v>
                </c:pt>
                <c:pt idx="17">
                  <c:v>12.803289185637759</c:v>
                </c:pt>
                <c:pt idx="18">
                  <c:v>12.827955187719239</c:v>
                </c:pt>
                <c:pt idx="19">
                  <c:v>12.837962728340242</c:v>
                </c:pt>
                <c:pt idx="20">
                  <c:v>12.898078995706966</c:v>
                </c:pt>
                <c:pt idx="21">
                  <c:v>12.90187475477544</c:v>
                </c:pt>
                <c:pt idx="22">
                  <c:v>12.795783773122791</c:v>
                </c:pt>
                <c:pt idx="23">
                  <c:v>12.72427036790142</c:v>
                </c:pt>
                <c:pt idx="24">
                  <c:v>12.741730128134476</c:v>
                </c:pt>
                <c:pt idx="25">
                  <c:v>12.782137937903324</c:v>
                </c:pt>
                <c:pt idx="26">
                  <c:v>12.821405750273064</c:v>
                </c:pt>
                <c:pt idx="27">
                  <c:v>12.829492374678686</c:v>
                </c:pt>
                <c:pt idx="28">
                  <c:v>12.815198071006199</c:v>
                </c:pt>
                <c:pt idx="29">
                  <c:v>12.844359951045957</c:v>
                </c:pt>
                <c:pt idx="30">
                  <c:v>12.876827947870916</c:v>
                </c:pt>
                <c:pt idx="31">
                  <c:v>12.852352525999708</c:v>
                </c:pt>
                <c:pt idx="32">
                  <c:v>12.830458090380581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06-48AE-9D5B-5FC4B28C532A}"/>
            </c:ext>
          </c:extLst>
        </c:ser>
        <c:ser>
          <c:idx val="8"/>
          <c:order val="6"/>
          <c:tx>
            <c:strRef>
              <c:f>'2023 STEP CHANGE'!$B$126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CHANGE'!$E$126:$AK$126</c:f>
              <c:numCache>
                <c:formatCode>"$"#,##0.00</c:formatCode>
                <c:ptCount val="33"/>
                <c:pt idx="0">
                  <c:v>10.383350732072058</c:v>
                </c:pt>
                <c:pt idx="1">
                  <c:v>15.981808815116363</c:v>
                </c:pt>
                <c:pt idx="2">
                  <c:v>19.39996949302877</c:v>
                </c:pt>
                <c:pt idx="3">
                  <c:v>19.146593737068738</c:v>
                </c:pt>
                <c:pt idx="4">
                  <c:v>17.082665550537147</c:v>
                </c:pt>
                <c:pt idx="5">
                  <c:v>14.491022244866116</c:v>
                </c:pt>
                <c:pt idx="6">
                  <c:v>11.548869172814676</c:v>
                </c:pt>
                <c:pt idx="7">
                  <c:v>10.564244768744253</c:v>
                </c:pt>
                <c:pt idx="8">
                  <c:v>10.805657379037497</c:v>
                </c:pt>
                <c:pt idx="9">
                  <c:v>10.959607268040479</c:v>
                </c:pt>
                <c:pt idx="10">
                  <c:v>11.10780527130939</c:v>
                </c:pt>
                <c:pt idx="11">
                  <c:v>11.148267631355553</c:v>
                </c:pt>
                <c:pt idx="12">
                  <c:v>10.826747330171695</c:v>
                </c:pt>
                <c:pt idx="13">
                  <c:v>10.13742622504072</c:v>
                </c:pt>
                <c:pt idx="14">
                  <c:v>9.8004273609734494</c:v>
                </c:pt>
                <c:pt idx="15">
                  <c:v>9.8795147018181027</c:v>
                </c:pt>
                <c:pt idx="16">
                  <c:v>9.843350375530358</c:v>
                </c:pt>
                <c:pt idx="17">
                  <c:v>9.8192750133832281</c:v>
                </c:pt>
                <c:pt idx="18">
                  <c:v>9.8506548750824674</c:v>
                </c:pt>
                <c:pt idx="19">
                  <c:v>9.8879718945667143</c:v>
                </c:pt>
                <c:pt idx="20">
                  <c:v>9.9384041548700051</c:v>
                </c:pt>
                <c:pt idx="21">
                  <c:v>9.9422225557822195</c:v>
                </c:pt>
                <c:pt idx="22">
                  <c:v>9.8844327937070968</c:v>
                </c:pt>
                <c:pt idx="23">
                  <c:v>9.8577319820006153</c:v>
                </c:pt>
                <c:pt idx="24">
                  <c:v>9.86643188259624</c:v>
                </c:pt>
                <c:pt idx="25">
                  <c:v>9.8782840354009736</c:v>
                </c:pt>
                <c:pt idx="26">
                  <c:v>9.9172587883270573</c:v>
                </c:pt>
                <c:pt idx="27">
                  <c:v>9.9407913493969851</c:v>
                </c:pt>
                <c:pt idx="28">
                  <c:v>9.9295579474944606</c:v>
                </c:pt>
                <c:pt idx="29">
                  <c:v>9.9540172790948098</c:v>
                </c:pt>
                <c:pt idx="30">
                  <c:v>9.9830324543036326</c:v>
                </c:pt>
                <c:pt idx="31">
                  <c:v>9.9550991886406379</c:v>
                </c:pt>
                <c:pt idx="32">
                  <c:v>9.9315926550567362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06-48AE-9D5B-5FC4B28C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CHANGE'!$B$128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CHANGE'!$E$128:$AK$128</c:f>
              <c:numCache>
                <c:formatCode>"$"#,##0.00</c:formatCode>
                <c:ptCount val="33"/>
                <c:pt idx="0">
                  <c:v>13.040577367088606</c:v>
                </c:pt>
                <c:pt idx="1">
                  <c:v>17.825002593762758</c:v>
                </c:pt>
                <c:pt idx="2">
                  <c:v>20.57167698280681</c:v>
                </c:pt>
                <c:pt idx="3">
                  <c:v>20.403879839939872</c:v>
                </c:pt>
                <c:pt idx="4">
                  <c:v>18.929059530823363</c:v>
                </c:pt>
                <c:pt idx="5">
                  <c:v>16.619289710239876</c:v>
                </c:pt>
                <c:pt idx="6">
                  <c:v>13.744601731696822</c:v>
                </c:pt>
                <c:pt idx="7">
                  <c:v>12.912743088403094</c:v>
                </c:pt>
                <c:pt idx="8">
                  <c:v>13.314533139102149</c:v>
                </c:pt>
                <c:pt idx="9">
                  <c:v>13.538018992297634</c:v>
                </c:pt>
                <c:pt idx="10">
                  <c:v>13.764816477735851</c:v>
                </c:pt>
                <c:pt idx="11">
                  <c:v>13.822527277275167</c:v>
                </c:pt>
                <c:pt idx="12">
                  <c:v>13.48482507535244</c:v>
                </c:pt>
                <c:pt idx="13">
                  <c:v>12.853237261630966</c:v>
                </c:pt>
                <c:pt idx="14">
                  <c:v>12.631098218705576</c:v>
                </c:pt>
                <c:pt idx="15">
                  <c:v>12.75619702379641</c:v>
                </c:pt>
                <c:pt idx="16">
                  <c:v>12.743910724193706</c:v>
                </c:pt>
                <c:pt idx="17">
                  <c:v>12.704877862803729</c:v>
                </c:pt>
                <c:pt idx="18">
                  <c:v>12.668998813286956</c:v>
                </c:pt>
                <c:pt idx="19">
                  <c:v>12.746073149998697</c:v>
                </c:pt>
                <c:pt idx="20">
                  <c:v>12.907403842750348</c:v>
                </c:pt>
                <c:pt idx="21">
                  <c:v>12.858552840852285</c:v>
                </c:pt>
                <c:pt idx="22">
                  <c:v>12.626672862635596</c:v>
                </c:pt>
                <c:pt idx="23">
                  <c:v>12.534161907653058</c:v>
                </c:pt>
                <c:pt idx="24">
                  <c:v>12.50428401874797</c:v>
                </c:pt>
                <c:pt idx="25">
                  <c:v>12.420494607114442</c:v>
                </c:pt>
                <c:pt idx="26">
                  <c:v>12.417883534696278</c:v>
                </c:pt>
                <c:pt idx="27">
                  <c:v>12.439211966753305</c:v>
                </c:pt>
                <c:pt idx="28">
                  <c:v>12.439836668222625</c:v>
                </c:pt>
                <c:pt idx="29">
                  <c:v>12.50405471035671</c:v>
                </c:pt>
                <c:pt idx="30">
                  <c:v>12.556077828532462</c:v>
                </c:pt>
                <c:pt idx="31">
                  <c:v>12.501255984717286</c:v>
                </c:pt>
                <c:pt idx="32">
                  <c:v>12.442043788868659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1-457F-9192-ED2936327CA0}"/>
            </c:ext>
          </c:extLst>
        </c:ser>
        <c:ser>
          <c:idx val="3"/>
          <c:order val="1"/>
          <c:tx>
            <c:strRef>
              <c:f>'2023 STEP CHANGE'!$B$129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CHANGE'!$E$129:$AK$129</c:f>
              <c:numCache>
                <c:formatCode>"$"#,##0.00</c:formatCode>
                <c:ptCount val="33"/>
                <c:pt idx="0">
                  <c:v>12.540577367088606</c:v>
                </c:pt>
                <c:pt idx="1">
                  <c:v>17.325002593762758</c:v>
                </c:pt>
                <c:pt idx="2">
                  <c:v>20.07167698280681</c:v>
                </c:pt>
                <c:pt idx="3">
                  <c:v>19.903879839939872</c:v>
                </c:pt>
                <c:pt idx="4">
                  <c:v>18.429059530823363</c:v>
                </c:pt>
                <c:pt idx="5">
                  <c:v>16.119289710239876</c:v>
                </c:pt>
                <c:pt idx="6">
                  <c:v>13.244601731696822</c:v>
                </c:pt>
                <c:pt idx="7">
                  <c:v>12.412743088403094</c:v>
                </c:pt>
                <c:pt idx="8">
                  <c:v>12.814533139102149</c:v>
                </c:pt>
                <c:pt idx="9">
                  <c:v>13.038018992297634</c:v>
                </c:pt>
                <c:pt idx="10">
                  <c:v>13.264816477735851</c:v>
                </c:pt>
                <c:pt idx="11">
                  <c:v>13.322527277275167</c:v>
                </c:pt>
                <c:pt idx="12">
                  <c:v>12.98482507535244</c:v>
                </c:pt>
                <c:pt idx="13">
                  <c:v>12.353237261630966</c:v>
                </c:pt>
                <c:pt idx="14">
                  <c:v>12.131098218705576</c:v>
                </c:pt>
                <c:pt idx="15">
                  <c:v>12.25619702379641</c:v>
                </c:pt>
                <c:pt idx="16">
                  <c:v>12.243910724193706</c:v>
                </c:pt>
                <c:pt idx="17">
                  <c:v>12.204877862803729</c:v>
                </c:pt>
                <c:pt idx="18">
                  <c:v>12.168998813286956</c:v>
                </c:pt>
                <c:pt idx="19">
                  <c:v>12.246073149998697</c:v>
                </c:pt>
                <c:pt idx="20">
                  <c:v>12.407403842750348</c:v>
                </c:pt>
                <c:pt idx="21">
                  <c:v>12.358552840852285</c:v>
                </c:pt>
                <c:pt idx="22">
                  <c:v>12.126672862635596</c:v>
                </c:pt>
                <c:pt idx="23">
                  <c:v>12.034161907653058</c:v>
                </c:pt>
                <c:pt idx="24">
                  <c:v>12.00428401874797</c:v>
                </c:pt>
                <c:pt idx="25">
                  <c:v>11.920494607114442</c:v>
                </c:pt>
                <c:pt idx="26">
                  <c:v>11.917883534696278</c:v>
                </c:pt>
                <c:pt idx="27">
                  <c:v>11.939211966753305</c:v>
                </c:pt>
                <c:pt idx="28">
                  <c:v>11.939836668222625</c:v>
                </c:pt>
                <c:pt idx="29">
                  <c:v>12.00405471035671</c:v>
                </c:pt>
                <c:pt idx="30">
                  <c:v>12.056077828532462</c:v>
                </c:pt>
                <c:pt idx="31">
                  <c:v>12.001255984717286</c:v>
                </c:pt>
                <c:pt idx="32">
                  <c:v>11.942043788868659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1-457F-9192-ED2936327CA0}"/>
            </c:ext>
          </c:extLst>
        </c:ser>
        <c:ser>
          <c:idx val="4"/>
          <c:order val="2"/>
          <c:tx>
            <c:strRef>
              <c:f>'2023 STEP CHANGE'!$B$130</c:f>
              <c:strCache>
                <c:ptCount val="1"/>
                <c:pt idx="0">
                  <c:v>Dry Creek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CHANGE'!$E$130:$AK$130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1-457F-9192-ED2936327CA0}"/>
            </c:ext>
          </c:extLst>
        </c:ser>
        <c:ser>
          <c:idx val="5"/>
          <c:order val="3"/>
          <c:tx>
            <c:strRef>
              <c:f>'2023 STEP CHANGE'!$B$131</c:f>
              <c:strCache>
                <c:ptCount val="1"/>
                <c:pt idx="0">
                  <c:v>Hallett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CHANGE'!$E$131:$AK$131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1-457F-9192-ED2936327CA0}"/>
            </c:ext>
          </c:extLst>
        </c:ser>
        <c:ser>
          <c:idx val="6"/>
          <c:order val="4"/>
          <c:tx>
            <c:strRef>
              <c:f>'2023 STEP CHANGE'!$B$132</c:f>
              <c:strCache>
                <c:ptCount val="1"/>
                <c:pt idx="0">
                  <c:v>Ladbroke Grove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CHANGE'!$E$132:$AK$132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51-457F-9192-ED2936327CA0}"/>
            </c:ext>
          </c:extLst>
        </c:ser>
        <c:ser>
          <c:idx val="7"/>
          <c:order val="5"/>
          <c:tx>
            <c:strRef>
              <c:f>'2023 STEP CHANGE'!$B$133</c:f>
              <c:strCache>
                <c:ptCount val="1"/>
                <c:pt idx="0">
                  <c:v>Mintaro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CHANGE'!$E$133:$AK$133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1-457F-9192-ED2936327CA0}"/>
            </c:ext>
          </c:extLst>
        </c:ser>
        <c:ser>
          <c:idx val="8"/>
          <c:order val="6"/>
          <c:tx>
            <c:strRef>
              <c:f>'2023 STEP CHANGE'!$B$134</c:f>
              <c:strCache>
                <c:ptCount val="1"/>
                <c:pt idx="0">
                  <c:v>Osborne Power Station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CHANGE'!$E$134:$AK$134</c:f>
              <c:numCache>
                <c:formatCode>"$"#,##0.00</c:formatCode>
                <c:ptCount val="33"/>
                <c:pt idx="0">
                  <c:v>11.840577367088606</c:v>
                </c:pt>
                <c:pt idx="1">
                  <c:v>16.625002593762758</c:v>
                </c:pt>
                <c:pt idx="2">
                  <c:v>19.371676982806811</c:v>
                </c:pt>
                <c:pt idx="3">
                  <c:v>19.203879839939873</c:v>
                </c:pt>
                <c:pt idx="4">
                  <c:v>17.729059530823363</c:v>
                </c:pt>
                <c:pt idx="5">
                  <c:v>15.419289710239877</c:v>
                </c:pt>
                <c:pt idx="6">
                  <c:v>12.544601731696822</c:v>
                </c:pt>
                <c:pt idx="7">
                  <c:v>11.712743088403094</c:v>
                </c:pt>
                <c:pt idx="8">
                  <c:v>12.11453313910215</c:v>
                </c:pt>
                <c:pt idx="9">
                  <c:v>12.338018992297634</c:v>
                </c:pt>
                <c:pt idx="10">
                  <c:v>12.564816477735851</c:v>
                </c:pt>
                <c:pt idx="11">
                  <c:v>12.622527277275168</c:v>
                </c:pt>
                <c:pt idx="12">
                  <c:v>12.28482507535244</c:v>
                </c:pt>
                <c:pt idx="13">
                  <c:v>11.653237261630967</c:v>
                </c:pt>
                <c:pt idx="14">
                  <c:v>11.431098218705577</c:v>
                </c:pt>
                <c:pt idx="15">
                  <c:v>11.556197023796411</c:v>
                </c:pt>
                <c:pt idx="16">
                  <c:v>11.543910724193706</c:v>
                </c:pt>
                <c:pt idx="17">
                  <c:v>11.504877862803729</c:v>
                </c:pt>
                <c:pt idx="18">
                  <c:v>11.468998813286957</c:v>
                </c:pt>
                <c:pt idx="19">
                  <c:v>11.546073149998698</c:v>
                </c:pt>
                <c:pt idx="20">
                  <c:v>11.707403842750349</c:v>
                </c:pt>
                <c:pt idx="21">
                  <c:v>11.658552840852286</c:v>
                </c:pt>
                <c:pt idx="22">
                  <c:v>11.426672862635597</c:v>
                </c:pt>
                <c:pt idx="23">
                  <c:v>11.334161907653058</c:v>
                </c:pt>
                <c:pt idx="24">
                  <c:v>11.304284018747971</c:v>
                </c:pt>
                <c:pt idx="25">
                  <c:v>11.220494607114443</c:v>
                </c:pt>
                <c:pt idx="26">
                  <c:v>11.217883534696279</c:v>
                </c:pt>
                <c:pt idx="27">
                  <c:v>11.239211966753306</c:v>
                </c:pt>
                <c:pt idx="28">
                  <c:v>11.239836668222626</c:v>
                </c:pt>
                <c:pt idx="29">
                  <c:v>11.304054710356711</c:v>
                </c:pt>
                <c:pt idx="30">
                  <c:v>11.356077828532463</c:v>
                </c:pt>
                <c:pt idx="31">
                  <c:v>11.301255984717287</c:v>
                </c:pt>
                <c:pt idx="32">
                  <c:v>11.24204378886866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51-457F-9192-ED2936327CA0}"/>
            </c:ext>
          </c:extLst>
        </c:ser>
        <c:ser>
          <c:idx val="0"/>
          <c:order val="7"/>
          <c:tx>
            <c:strRef>
              <c:f>'2023 STEP CHANGE'!$B$135</c:f>
              <c:strCache>
                <c:ptCount val="1"/>
                <c:pt idx="0">
                  <c:v>Pelican Point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CHANGE'!$E$135:$AK$135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51-457F-9192-ED2936327CA0}"/>
            </c:ext>
          </c:extLst>
        </c:ser>
        <c:ser>
          <c:idx val="1"/>
          <c:order val="8"/>
          <c:tx>
            <c:strRef>
              <c:f>'2023 STEP CHANGE'!$B$136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CHANGE'!$E$136:$AK$136</c:f>
              <c:numCache>
                <c:formatCode>"$"#,##0.00</c:formatCode>
                <c:ptCount val="33"/>
                <c:pt idx="0">
                  <c:v>12.040577367088606</c:v>
                </c:pt>
                <c:pt idx="1">
                  <c:v>16.825002593762758</c:v>
                </c:pt>
                <c:pt idx="2">
                  <c:v>19.57167698280681</c:v>
                </c:pt>
                <c:pt idx="3">
                  <c:v>19.403879839939872</c:v>
                </c:pt>
                <c:pt idx="4">
                  <c:v>17.929059530823363</c:v>
                </c:pt>
                <c:pt idx="5">
                  <c:v>15.619289710239876</c:v>
                </c:pt>
                <c:pt idx="6">
                  <c:v>12.744601731696822</c:v>
                </c:pt>
                <c:pt idx="7">
                  <c:v>11.912743088403094</c:v>
                </c:pt>
                <c:pt idx="8">
                  <c:v>12.314533139102149</c:v>
                </c:pt>
                <c:pt idx="9">
                  <c:v>12.538018992297634</c:v>
                </c:pt>
                <c:pt idx="10">
                  <c:v>12.764816477735851</c:v>
                </c:pt>
                <c:pt idx="11">
                  <c:v>12.822527277275167</c:v>
                </c:pt>
                <c:pt idx="12">
                  <c:v>12.48482507535244</c:v>
                </c:pt>
                <c:pt idx="13">
                  <c:v>11.853237261630966</c:v>
                </c:pt>
                <c:pt idx="14">
                  <c:v>11.631098218705576</c:v>
                </c:pt>
                <c:pt idx="15">
                  <c:v>11.75619702379641</c:v>
                </c:pt>
                <c:pt idx="16">
                  <c:v>11.743910724193706</c:v>
                </c:pt>
                <c:pt idx="17">
                  <c:v>11.704877862803729</c:v>
                </c:pt>
                <c:pt idx="18">
                  <c:v>11.668998813286956</c:v>
                </c:pt>
                <c:pt idx="19">
                  <c:v>11.746073149998697</c:v>
                </c:pt>
                <c:pt idx="20">
                  <c:v>11.907403842750348</c:v>
                </c:pt>
                <c:pt idx="21">
                  <c:v>11.858552840852285</c:v>
                </c:pt>
                <c:pt idx="22">
                  <c:v>11.626672862635596</c:v>
                </c:pt>
                <c:pt idx="23">
                  <c:v>11.534161907653058</c:v>
                </c:pt>
                <c:pt idx="24">
                  <c:v>11.50428401874797</c:v>
                </c:pt>
                <c:pt idx="25">
                  <c:v>11.420494607114442</c:v>
                </c:pt>
                <c:pt idx="26">
                  <c:v>11.417883534696278</c:v>
                </c:pt>
                <c:pt idx="27">
                  <c:v>11.439211966753305</c:v>
                </c:pt>
                <c:pt idx="28">
                  <c:v>11.439836668222625</c:v>
                </c:pt>
                <c:pt idx="29">
                  <c:v>11.50405471035671</c:v>
                </c:pt>
                <c:pt idx="30">
                  <c:v>11.556077828532462</c:v>
                </c:pt>
                <c:pt idx="31">
                  <c:v>11.501255984717286</c:v>
                </c:pt>
                <c:pt idx="32">
                  <c:v>11.442043788868659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51-457F-9192-ED2936327CA0}"/>
            </c:ext>
          </c:extLst>
        </c:ser>
        <c:ser>
          <c:idx val="9"/>
          <c:order val="9"/>
          <c:tx>
            <c:strRef>
              <c:f>'2023 STEP CHANGE'!$B$137</c:f>
              <c:strCache>
                <c:ptCount val="1"/>
                <c:pt idx="0">
                  <c:v>TIPS 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CHANGE'!$E$137:$AK$137</c:f>
              <c:numCache>
                <c:formatCode>"$"#,##0.00</c:formatCode>
                <c:ptCount val="33"/>
                <c:pt idx="0">
                  <c:v>11.840577367088606</c:v>
                </c:pt>
                <c:pt idx="1">
                  <c:v>16.625002593762758</c:v>
                </c:pt>
                <c:pt idx="2">
                  <c:v>19.371676982806811</c:v>
                </c:pt>
                <c:pt idx="3">
                  <c:v>19.203879839939873</c:v>
                </c:pt>
                <c:pt idx="4">
                  <c:v>17.729059530823363</c:v>
                </c:pt>
                <c:pt idx="5">
                  <c:v>15.419289710239877</c:v>
                </c:pt>
                <c:pt idx="6">
                  <c:v>12.544601731696822</c:v>
                </c:pt>
                <c:pt idx="7">
                  <c:v>11.712743088403094</c:v>
                </c:pt>
                <c:pt idx="8">
                  <c:v>12.11453313910215</c:v>
                </c:pt>
                <c:pt idx="9">
                  <c:v>12.338018992297634</c:v>
                </c:pt>
                <c:pt idx="10">
                  <c:v>12.564816477735851</c:v>
                </c:pt>
                <c:pt idx="11">
                  <c:v>12.622527277275168</c:v>
                </c:pt>
                <c:pt idx="12">
                  <c:v>12.28482507535244</c:v>
                </c:pt>
                <c:pt idx="13">
                  <c:v>11.653237261630967</c:v>
                </c:pt>
                <c:pt idx="14">
                  <c:v>11.431098218705577</c:v>
                </c:pt>
                <c:pt idx="15">
                  <c:v>11.556197023796411</c:v>
                </c:pt>
                <c:pt idx="16">
                  <c:v>11.543910724193706</c:v>
                </c:pt>
                <c:pt idx="17">
                  <c:v>11.504877862803729</c:v>
                </c:pt>
                <c:pt idx="18">
                  <c:v>11.468998813286957</c:v>
                </c:pt>
                <c:pt idx="19">
                  <c:v>11.546073149998698</c:v>
                </c:pt>
                <c:pt idx="20">
                  <c:v>11.707403842750349</c:v>
                </c:pt>
                <c:pt idx="21">
                  <c:v>11.658552840852286</c:v>
                </c:pt>
                <c:pt idx="22">
                  <c:v>11.426672862635597</c:v>
                </c:pt>
                <c:pt idx="23">
                  <c:v>11.334161907653058</c:v>
                </c:pt>
                <c:pt idx="24">
                  <c:v>11.304284018747971</c:v>
                </c:pt>
                <c:pt idx="25">
                  <c:v>11.220494607114443</c:v>
                </c:pt>
                <c:pt idx="26">
                  <c:v>11.217883534696279</c:v>
                </c:pt>
                <c:pt idx="27">
                  <c:v>11.239211966753306</c:v>
                </c:pt>
                <c:pt idx="28">
                  <c:v>11.239836668222626</c:v>
                </c:pt>
                <c:pt idx="29">
                  <c:v>11.304054710356711</c:v>
                </c:pt>
                <c:pt idx="30">
                  <c:v>11.356077828532463</c:v>
                </c:pt>
                <c:pt idx="31">
                  <c:v>11.301255984717287</c:v>
                </c:pt>
                <c:pt idx="32">
                  <c:v>11.24204378886866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51-457F-9192-ED2936327CA0}"/>
            </c:ext>
          </c:extLst>
        </c:ser>
        <c:ser>
          <c:idx val="10"/>
          <c:order val="10"/>
          <c:tx>
            <c:strRef>
              <c:f>'2023 STEP CHANGE'!$B$138</c:f>
              <c:strCache>
                <c:ptCount val="1"/>
                <c:pt idx="0">
                  <c:v>TIPS B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CHANGE'!$E$138:$AK$138</c:f>
              <c:numCache>
                <c:formatCode>"$"#,##0.00</c:formatCode>
                <c:ptCount val="33"/>
                <c:pt idx="0">
                  <c:v>11.840577367088606</c:v>
                </c:pt>
                <c:pt idx="1">
                  <c:v>16.625002593762758</c:v>
                </c:pt>
                <c:pt idx="2">
                  <c:v>19.371676982806811</c:v>
                </c:pt>
                <c:pt idx="3">
                  <c:v>19.203879839939873</c:v>
                </c:pt>
                <c:pt idx="4">
                  <c:v>17.729059530823363</c:v>
                </c:pt>
                <c:pt idx="5">
                  <c:v>15.419289710239877</c:v>
                </c:pt>
                <c:pt idx="6">
                  <c:v>12.544601731696822</c:v>
                </c:pt>
                <c:pt idx="7">
                  <c:v>11.712743088403094</c:v>
                </c:pt>
                <c:pt idx="8">
                  <c:v>12.11453313910215</c:v>
                </c:pt>
                <c:pt idx="9">
                  <c:v>12.338018992297634</c:v>
                </c:pt>
                <c:pt idx="10">
                  <c:v>12.564816477735851</c:v>
                </c:pt>
                <c:pt idx="11">
                  <c:v>12.622527277275168</c:v>
                </c:pt>
                <c:pt idx="12">
                  <c:v>12.28482507535244</c:v>
                </c:pt>
                <c:pt idx="13">
                  <c:v>11.653237261630967</c:v>
                </c:pt>
                <c:pt idx="14">
                  <c:v>11.431098218705577</c:v>
                </c:pt>
                <c:pt idx="15">
                  <c:v>11.556197023796411</c:v>
                </c:pt>
                <c:pt idx="16">
                  <c:v>11.543910724193706</c:v>
                </c:pt>
                <c:pt idx="17">
                  <c:v>11.504877862803729</c:v>
                </c:pt>
                <c:pt idx="18">
                  <c:v>11.468998813286957</c:v>
                </c:pt>
                <c:pt idx="19">
                  <c:v>11.546073149998698</c:v>
                </c:pt>
                <c:pt idx="20">
                  <c:v>11.707403842750349</c:v>
                </c:pt>
                <c:pt idx="21">
                  <c:v>11.658552840852286</c:v>
                </c:pt>
                <c:pt idx="22">
                  <c:v>11.426672862635597</c:v>
                </c:pt>
                <c:pt idx="23">
                  <c:v>11.334161907653058</c:v>
                </c:pt>
                <c:pt idx="24">
                  <c:v>11.304284018747971</c:v>
                </c:pt>
                <c:pt idx="25">
                  <c:v>11.220494607114443</c:v>
                </c:pt>
                <c:pt idx="26">
                  <c:v>11.217883534696279</c:v>
                </c:pt>
                <c:pt idx="27">
                  <c:v>11.239211966753306</c:v>
                </c:pt>
                <c:pt idx="28">
                  <c:v>11.239836668222626</c:v>
                </c:pt>
                <c:pt idx="29">
                  <c:v>11.304054710356711</c:v>
                </c:pt>
                <c:pt idx="30">
                  <c:v>11.356077828532463</c:v>
                </c:pt>
                <c:pt idx="31">
                  <c:v>11.301255984717287</c:v>
                </c:pt>
                <c:pt idx="32">
                  <c:v>11.24204378886866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51-457F-9192-ED2936327CA0}"/>
            </c:ext>
          </c:extLst>
        </c:ser>
        <c:ser>
          <c:idx val="11"/>
          <c:order val="11"/>
          <c:tx>
            <c:strRef>
              <c:f>'2023 STEP CHANGE'!$B$139</c:f>
              <c:strCache>
                <c:ptCount val="1"/>
                <c:pt idx="0">
                  <c:v>BIPS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CHANGE'!$E$139:$AK$139</c:f>
              <c:numCache>
                <c:formatCode>"$"#,##0.00</c:formatCode>
                <c:ptCount val="33"/>
                <c:pt idx="0">
                  <c:v>11.940577367088606</c:v>
                </c:pt>
                <c:pt idx="1">
                  <c:v>16.72500259376276</c:v>
                </c:pt>
                <c:pt idx="2">
                  <c:v>19.471676982806812</c:v>
                </c:pt>
                <c:pt idx="3">
                  <c:v>19.303879839939874</c:v>
                </c:pt>
                <c:pt idx="4">
                  <c:v>17.829059530823365</c:v>
                </c:pt>
                <c:pt idx="5">
                  <c:v>15.519289710239876</c:v>
                </c:pt>
                <c:pt idx="6">
                  <c:v>12.644601731696822</c:v>
                </c:pt>
                <c:pt idx="7">
                  <c:v>11.812743088403094</c:v>
                </c:pt>
                <c:pt idx="8">
                  <c:v>12.21453313910215</c:v>
                </c:pt>
                <c:pt idx="9">
                  <c:v>12.438018992297634</c:v>
                </c:pt>
                <c:pt idx="10">
                  <c:v>12.664816477735851</c:v>
                </c:pt>
                <c:pt idx="11">
                  <c:v>12.722527277275168</c:v>
                </c:pt>
                <c:pt idx="12">
                  <c:v>12.38482507535244</c:v>
                </c:pt>
                <c:pt idx="13">
                  <c:v>11.753237261630966</c:v>
                </c:pt>
                <c:pt idx="14">
                  <c:v>11.531098218705576</c:v>
                </c:pt>
                <c:pt idx="15">
                  <c:v>11.656197023796411</c:v>
                </c:pt>
                <c:pt idx="16">
                  <c:v>11.643910724193706</c:v>
                </c:pt>
                <c:pt idx="17">
                  <c:v>11.604877862803729</c:v>
                </c:pt>
                <c:pt idx="18">
                  <c:v>11.568998813286957</c:v>
                </c:pt>
                <c:pt idx="19">
                  <c:v>11.646073149998697</c:v>
                </c:pt>
                <c:pt idx="20">
                  <c:v>11.807403842750348</c:v>
                </c:pt>
                <c:pt idx="21">
                  <c:v>11.758552840852285</c:v>
                </c:pt>
                <c:pt idx="22">
                  <c:v>11.526672862635596</c:v>
                </c:pt>
                <c:pt idx="23">
                  <c:v>11.434161907653058</c:v>
                </c:pt>
                <c:pt idx="24">
                  <c:v>11.404284018747971</c:v>
                </c:pt>
                <c:pt idx="25">
                  <c:v>11.320494607114442</c:v>
                </c:pt>
                <c:pt idx="26">
                  <c:v>11.317883534696279</c:v>
                </c:pt>
                <c:pt idx="27">
                  <c:v>11.339211966753306</c:v>
                </c:pt>
                <c:pt idx="28">
                  <c:v>11.339836668222626</c:v>
                </c:pt>
                <c:pt idx="29">
                  <c:v>11.404054710356711</c:v>
                </c:pt>
                <c:pt idx="30">
                  <c:v>11.456077828532463</c:v>
                </c:pt>
                <c:pt idx="31">
                  <c:v>11.401255984717286</c:v>
                </c:pt>
                <c:pt idx="32">
                  <c:v>11.34204378886866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51-457F-9192-ED2936327CA0}"/>
            </c:ext>
          </c:extLst>
        </c:ser>
        <c:ser>
          <c:idx val="12"/>
          <c:order val="12"/>
          <c:tx>
            <c:strRef>
              <c:f>'2023 STEP CHANGE'!$B$140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CHANGE'!$E$140:$AK$140</c:f>
              <c:numCache>
                <c:formatCode>"$"#,##0.00</c:formatCode>
                <c:ptCount val="33"/>
                <c:pt idx="0">
                  <c:v>10.5553191069839</c:v>
                </c:pt>
                <c:pt idx="1">
                  <c:v>15.370006067847417</c:v>
                </c:pt>
                <c:pt idx="2">
                  <c:v>18.141472613925995</c:v>
                </c:pt>
                <c:pt idx="3">
                  <c:v>17.933648226848824</c:v>
                </c:pt>
                <c:pt idx="4">
                  <c:v>16.336112055616226</c:v>
                </c:pt>
                <c:pt idx="5">
                  <c:v>13.883080574366511</c:v>
                </c:pt>
                <c:pt idx="6">
                  <c:v>10.841335259873164</c:v>
                </c:pt>
                <c:pt idx="7">
                  <c:v>9.8293085870951877</c:v>
                </c:pt>
                <c:pt idx="8">
                  <c:v>10.163674005739793</c:v>
                </c:pt>
                <c:pt idx="9">
                  <c:v>10.358275381321036</c:v>
                </c:pt>
                <c:pt idx="10">
                  <c:v>10.544231517536268</c:v>
                </c:pt>
                <c:pt idx="11">
                  <c:v>10.62139168615011</c:v>
                </c:pt>
                <c:pt idx="12">
                  <c:v>10.350623008446151</c:v>
                </c:pt>
                <c:pt idx="13">
                  <c:v>9.762841986897536</c:v>
                </c:pt>
                <c:pt idx="14">
                  <c:v>9.4781691361134666</c:v>
                </c:pt>
                <c:pt idx="15">
                  <c:v>9.481802967086578</c:v>
                </c:pt>
                <c:pt idx="16">
                  <c:v>9.3934929871651676</c:v>
                </c:pt>
                <c:pt idx="17">
                  <c:v>9.3300667738700884</c:v>
                </c:pt>
                <c:pt idx="18">
                  <c:v>9.2983218322471792</c:v>
                </c:pt>
                <c:pt idx="19">
                  <c:v>9.3812501353732589</c:v>
                </c:pt>
                <c:pt idx="20">
                  <c:v>9.5276178303837558</c:v>
                </c:pt>
                <c:pt idx="21">
                  <c:v>9.4939630289260357</c:v>
                </c:pt>
                <c:pt idx="22">
                  <c:v>9.3252504963232319</c:v>
                </c:pt>
                <c:pt idx="23">
                  <c:v>9.2650108468573578</c:v>
                </c:pt>
                <c:pt idx="24">
                  <c:v>9.2221866392758951</c:v>
                </c:pt>
                <c:pt idx="25">
                  <c:v>9.1218830364111696</c:v>
                </c:pt>
                <c:pt idx="26">
                  <c:v>9.1187446595322221</c:v>
                </c:pt>
                <c:pt idx="27">
                  <c:v>9.1377769589562465</c:v>
                </c:pt>
                <c:pt idx="28">
                  <c:v>9.1195023224896801</c:v>
                </c:pt>
                <c:pt idx="29">
                  <c:v>9.180398238155675</c:v>
                </c:pt>
                <c:pt idx="30">
                  <c:v>9.2399581367499053</c:v>
                </c:pt>
                <c:pt idx="31">
                  <c:v>9.1843818686370859</c:v>
                </c:pt>
                <c:pt idx="32">
                  <c:v>9.1278241512887366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51-457F-9192-ED293632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CHANGE'!$B$142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CHANGE'!$E$142:$AK$142</c:f>
              <c:numCache>
                <c:formatCode>"$"#,##0.00</c:formatCode>
                <c:ptCount val="33"/>
                <c:pt idx="0">
                  <c:v>11.253060273478038</c:v>
                </c:pt>
                <c:pt idx="1">
                  <c:v>14.286013337974577</c:v>
                </c:pt>
                <c:pt idx="2">
                  <c:v>16.771830687524872</c:v>
                </c:pt>
                <c:pt idx="3">
                  <c:v>18.025261805715694</c:v>
                </c:pt>
                <c:pt idx="4">
                  <c:v>17.475667642367451</c:v>
                </c:pt>
                <c:pt idx="5">
                  <c:v>14.993890997817562</c:v>
                </c:pt>
                <c:pt idx="6">
                  <c:v>11.973800040524257</c:v>
                </c:pt>
                <c:pt idx="7">
                  <c:v>10.610609259176304</c:v>
                </c:pt>
                <c:pt idx="8">
                  <c:v>10.520838630221821</c:v>
                </c:pt>
                <c:pt idx="9">
                  <c:v>10.606681088470413</c:v>
                </c:pt>
                <c:pt idx="10">
                  <c:v>10.767557000515382</c:v>
                </c:pt>
                <c:pt idx="11">
                  <c:v>10.819590401439591</c:v>
                </c:pt>
                <c:pt idx="12">
                  <c:v>10.602642564946049</c:v>
                </c:pt>
                <c:pt idx="13">
                  <c:v>10.157229095617208</c:v>
                </c:pt>
                <c:pt idx="14">
                  <c:v>9.8733504858790582</c:v>
                </c:pt>
                <c:pt idx="15">
                  <c:v>9.9049862322280902</c:v>
                </c:pt>
                <c:pt idx="16">
                  <c:v>9.9830062183442401</c:v>
                </c:pt>
                <c:pt idx="17">
                  <c:v>10.056555849801253</c:v>
                </c:pt>
                <c:pt idx="18">
                  <c:v>9.9884698614609206</c:v>
                </c:pt>
                <c:pt idx="19">
                  <c:v>9.7927604136589714</c:v>
                </c:pt>
                <c:pt idx="20">
                  <c:v>9.7583040395531064</c:v>
                </c:pt>
                <c:pt idx="21">
                  <c:v>10.151008277477896</c:v>
                </c:pt>
                <c:pt idx="22">
                  <c:v>10.837575597376127</c:v>
                </c:pt>
                <c:pt idx="23">
                  <c:v>10.950294310467736</c:v>
                </c:pt>
                <c:pt idx="24">
                  <c:v>10.292838952030145</c:v>
                </c:pt>
                <c:pt idx="25">
                  <c:v>9.8130803593584162</c:v>
                </c:pt>
                <c:pt idx="26">
                  <c:v>9.7924758257819917</c:v>
                </c:pt>
                <c:pt idx="27">
                  <c:v>9.7816492474592103</c:v>
                </c:pt>
                <c:pt idx="28">
                  <c:v>9.8883251887172712</c:v>
                </c:pt>
                <c:pt idx="29">
                  <c:v>10.125284517131906</c:v>
                </c:pt>
                <c:pt idx="30">
                  <c:v>10.13195142566126</c:v>
                </c:pt>
                <c:pt idx="31">
                  <c:v>10.027481406849354</c:v>
                </c:pt>
                <c:pt idx="32">
                  <c:v>9.9827157139256499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2-4F73-A2B2-3674279CBDFE}"/>
            </c:ext>
          </c:extLst>
        </c:ser>
        <c:ser>
          <c:idx val="3"/>
          <c:order val="1"/>
          <c:tx>
            <c:strRef>
              <c:f>'2023 STEP CHANGE'!$B$143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CHANGE'!$E$143:$AK$143</c:f>
              <c:numCache>
                <c:formatCode>"$"#,##0.00</c:formatCode>
                <c:ptCount val="33"/>
                <c:pt idx="0">
                  <c:v>10.903060273478038</c:v>
                </c:pt>
                <c:pt idx="1">
                  <c:v>13.936013337974577</c:v>
                </c:pt>
                <c:pt idx="2">
                  <c:v>16.421830687524874</c:v>
                </c:pt>
                <c:pt idx="3">
                  <c:v>17.675261805715692</c:v>
                </c:pt>
                <c:pt idx="4">
                  <c:v>17.125667642367453</c:v>
                </c:pt>
                <c:pt idx="5">
                  <c:v>14.643890997817561</c:v>
                </c:pt>
                <c:pt idx="6">
                  <c:v>11.623800040524255</c:v>
                </c:pt>
                <c:pt idx="7">
                  <c:v>10.260609259176304</c:v>
                </c:pt>
                <c:pt idx="8">
                  <c:v>10.170838630221821</c:v>
                </c:pt>
                <c:pt idx="9">
                  <c:v>10.256681088470414</c:v>
                </c:pt>
                <c:pt idx="10">
                  <c:v>10.417557000515382</c:v>
                </c:pt>
                <c:pt idx="11">
                  <c:v>10.469590401439591</c:v>
                </c:pt>
                <c:pt idx="12">
                  <c:v>10.252642564946047</c:v>
                </c:pt>
                <c:pt idx="13">
                  <c:v>9.8072290956172061</c:v>
                </c:pt>
                <c:pt idx="14">
                  <c:v>9.5233504858790585</c:v>
                </c:pt>
                <c:pt idx="15">
                  <c:v>9.5549862322280887</c:v>
                </c:pt>
                <c:pt idx="16">
                  <c:v>9.6330062183442404</c:v>
                </c:pt>
                <c:pt idx="17">
                  <c:v>9.7065558498012532</c:v>
                </c:pt>
                <c:pt idx="18">
                  <c:v>9.6384698614609192</c:v>
                </c:pt>
                <c:pt idx="19">
                  <c:v>9.44276041365897</c:v>
                </c:pt>
                <c:pt idx="20">
                  <c:v>9.4083040395531068</c:v>
                </c:pt>
                <c:pt idx="21">
                  <c:v>9.8010082774778944</c:v>
                </c:pt>
                <c:pt idx="22">
                  <c:v>10.487575597376125</c:v>
                </c:pt>
                <c:pt idx="23">
                  <c:v>10.600294310467735</c:v>
                </c:pt>
                <c:pt idx="24">
                  <c:v>9.9428389520301437</c:v>
                </c:pt>
                <c:pt idx="25">
                  <c:v>9.4630803593584165</c:v>
                </c:pt>
                <c:pt idx="26">
                  <c:v>9.4424758257819921</c:v>
                </c:pt>
                <c:pt idx="27">
                  <c:v>9.4316492474592106</c:v>
                </c:pt>
                <c:pt idx="28">
                  <c:v>9.5383251887172715</c:v>
                </c:pt>
                <c:pt idx="29">
                  <c:v>9.7752845171319045</c:v>
                </c:pt>
                <c:pt idx="30">
                  <c:v>9.7819514256612603</c:v>
                </c:pt>
                <c:pt idx="31">
                  <c:v>9.6774814068493527</c:v>
                </c:pt>
                <c:pt idx="32">
                  <c:v>9.6327157139256503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2-4F73-A2B2-3674279CBDFE}"/>
            </c:ext>
          </c:extLst>
        </c:ser>
        <c:ser>
          <c:idx val="4"/>
          <c:order val="2"/>
          <c:tx>
            <c:strRef>
              <c:f>'2023 STEP CHANGE'!$B$144</c:f>
              <c:strCache>
                <c:ptCount val="1"/>
                <c:pt idx="0">
                  <c:v>Barcaldine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CHANGE'!$E$144:$AK$144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2-4F73-A2B2-3674279CBDFE}"/>
            </c:ext>
          </c:extLst>
        </c:ser>
        <c:ser>
          <c:idx val="5"/>
          <c:order val="3"/>
          <c:tx>
            <c:strRef>
              <c:f>'2023 STEP CHANGE'!$B$145</c:f>
              <c:strCache>
                <c:ptCount val="1"/>
                <c:pt idx="0">
                  <c:v>Braemar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CHANGE'!$E$145:$AK$145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C2-4F73-A2B2-3674279CBDFE}"/>
            </c:ext>
          </c:extLst>
        </c:ser>
        <c:ser>
          <c:idx val="6"/>
          <c:order val="4"/>
          <c:tx>
            <c:strRef>
              <c:f>'2023 STEP CHANGE'!$B$146</c:f>
              <c:strCache>
                <c:ptCount val="1"/>
                <c:pt idx="0">
                  <c:v>Braemar 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CHANGE'!$E$146:$AK$146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2-4F73-A2B2-3674279CBDFE}"/>
            </c:ext>
          </c:extLst>
        </c:ser>
        <c:ser>
          <c:idx val="7"/>
          <c:order val="5"/>
          <c:tx>
            <c:strRef>
              <c:f>'2023 STEP CHANGE'!$B$147</c:f>
              <c:strCache>
                <c:ptCount val="1"/>
                <c:pt idx="0">
                  <c:v>Condamine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CHANGE'!$E$147:$AK$147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C2-4F73-A2B2-3674279CBDFE}"/>
            </c:ext>
          </c:extLst>
        </c:ser>
        <c:ser>
          <c:idx val="8"/>
          <c:order val="6"/>
          <c:tx>
            <c:strRef>
              <c:f>'2023 STEP CHANGE'!$B$148</c:f>
              <c:strCache>
                <c:ptCount val="1"/>
                <c:pt idx="0">
                  <c:v>Darling Downs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CHANGE'!$E$148:$AK$148</c:f>
              <c:numCache>
                <c:formatCode>"$"#,##0.00</c:formatCode>
                <c:ptCount val="33"/>
                <c:pt idx="0">
                  <c:v>9.2030602734780373</c:v>
                </c:pt>
                <c:pt idx="1">
                  <c:v>12.236013337974576</c:v>
                </c:pt>
                <c:pt idx="2">
                  <c:v>14.721830687524871</c:v>
                </c:pt>
                <c:pt idx="3">
                  <c:v>15.975261805715693</c:v>
                </c:pt>
                <c:pt idx="4">
                  <c:v>15.425667642367451</c:v>
                </c:pt>
                <c:pt idx="5">
                  <c:v>12.943890997817562</c:v>
                </c:pt>
                <c:pt idx="6">
                  <c:v>9.9238000405242559</c:v>
                </c:pt>
                <c:pt idx="7">
                  <c:v>8.560609259176303</c:v>
                </c:pt>
                <c:pt idx="8">
                  <c:v>8.4708386302218202</c:v>
                </c:pt>
                <c:pt idx="9">
                  <c:v>8.5566810884704125</c:v>
                </c:pt>
                <c:pt idx="10">
                  <c:v>8.7175570005153808</c:v>
                </c:pt>
                <c:pt idx="11">
                  <c:v>8.76959040143959</c:v>
                </c:pt>
                <c:pt idx="12">
                  <c:v>8.5526425649460478</c:v>
                </c:pt>
                <c:pt idx="13">
                  <c:v>8.1072290956172068</c:v>
                </c:pt>
                <c:pt idx="14">
                  <c:v>7.8233504858790583</c:v>
                </c:pt>
                <c:pt idx="15">
                  <c:v>7.8549862322280886</c:v>
                </c:pt>
                <c:pt idx="16">
                  <c:v>7.9330062183442402</c:v>
                </c:pt>
                <c:pt idx="17">
                  <c:v>8.0065558498012521</c:v>
                </c:pt>
                <c:pt idx="18">
                  <c:v>7.938469861460919</c:v>
                </c:pt>
                <c:pt idx="19">
                  <c:v>7.7427604136589698</c:v>
                </c:pt>
                <c:pt idx="20">
                  <c:v>7.7083040395531066</c:v>
                </c:pt>
                <c:pt idx="21">
                  <c:v>8.1010082774778951</c:v>
                </c:pt>
                <c:pt idx="22">
                  <c:v>8.7875755973761258</c:v>
                </c:pt>
                <c:pt idx="23">
                  <c:v>8.9002943104677357</c:v>
                </c:pt>
                <c:pt idx="24">
                  <c:v>8.2428389520301444</c:v>
                </c:pt>
                <c:pt idx="25">
                  <c:v>7.7630803593584163</c:v>
                </c:pt>
                <c:pt idx="26">
                  <c:v>7.7424758257819919</c:v>
                </c:pt>
                <c:pt idx="27">
                  <c:v>7.7316492474592105</c:v>
                </c:pt>
                <c:pt idx="28">
                  <c:v>7.8383251887172714</c:v>
                </c:pt>
                <c:pt idx="29">
                  <c:v>8.0752845171319052</c:v>
                </c:pt>
                <c:pt idx="30">
                  <c:v>8.0819514256612592</c:v>
                </c:pt>
                <c:pt idx="31">
                  <c:v>7.9774814068493525</c:v>
                </c:pt>
                <c:pt idx="32">
                  <c:v>7.9327157139256501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C2-4F73-A2B2-3674279CBDFE}"/>
            </c:ext>
          </c:extLst>
        </c:ser>
        <c:ser>
          <c:idx val="0"/>
          <c:order val="7"/>
          <c:tx>
            <c:strRef>
              <c:f>'2023 STEP CHANGE'!$B$149</c:f>
              <c:strCache>
                <c:ptCount val="1"/>
                <c:pt idx="0">
                  <c:v>Oakey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CHANGE'!$E$149:$AK$149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C2-4F73-A2B2-3674279CBDFE}"/>
            </c:ext>
          </c:extLst>
        </c:ser>
        <c:ser>
          <c:idx val="1"/>
          <c:order val="8"/>
          <c:tx>
            <c:strRef>
              <c:f>'2023 STEP CHANGE'!$B$150</c:f>
              <c:strCache>
                <c:ptCount val="1"/>
                <c:pt idx="0">
                  <c:v>Roma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CHANGE'!$E$150:$AK$150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2-4F73-A2B2-3674279CBDFE}"/>
            </c:ext>
          </c:extLst>
        </c:ser>
        <c:ser>
          <c:idx val="9"/>
          <c:order val="9"/>
          <c:tx>
            <c:strRef>
              <c:f>'2023 STEP CHANGE'!$B$151</c:f>
              <c:strCache>
                <c:ptCount val="1"/>
                <c:pt idx="0">
                  <c:v>Swanbank 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CHANGE'!$E$151:$AK$151</c:f>
              <c:numCache>
                <c:formatCode>"$"#,##0.00</c:formatCode>
                <c:ptCount val="33"/>
                <c:pt idx="0">
                  <c:v>10.503060273478038</c:v>
                </c:pt>
                <c:pt idx="1">
                  <c:v>13.536013337974577</c:v>
                </c:pt>
                <c:pt idx="2">
                  <c:v>16.021830687524872</c:v>
                </c:pt>
                <c:pt idx="3">
                  <c:v>17.275261805715694</c:v>
                </c:pt>
                <c:pt idx="4">
                  <c:v>16.725667642367451</c:v>
                </c:pt>
                <c:pt idx="5">
                  <c:v>14.243890997817561</c:v>
                </c:pt>
                <c:pt idx="6">
                  <c:v>11.223800040524255</c:v>
                </c:pt>
                <c:pt idx="7">
                  <c:v>9.8606092591763037</c:v>
                </c:pt>
                <c:pt idx="8">
                  <c:v>9.7708386302218209</c:v>
                </c:pt>
                <c:pt idx="9">
                  <c:v>9.8566810884704132</c:v>
                </c:pt>
                <c:pt idx="10">
                  <c:v>10.017557000515382</c:v>
                </c:pt>
                <c:pt idx="11">
                  <c:v>10.069590401439591</c:v>
                </c:pt>
                <c:pt idx="12">
                  <c:v>9.8526425649460467</c:v>
                </c:pt>
                <c:pt idx="13">
                  <c:v>9.4072290956172058</c:v>
                </c:pt>
                <c:pt idx="14">
                  <c:v>9.1233504858790582</c:v>
                </c:pt>
                <c:pt idx="15">
                  <c:v>9.1549862322280884</c:v>
                </c:pt>
                <c:pt idx="16">
                  <c:v>9.2330062183442401</c:v>
                </c:pt>
                <c:pt idx="17">
                  <c:v>9.3065558498012528</c:v>
                </c:pt>
                <c:pt idx="18">
                  <c:v>9.2384698614609189</c:v>
                </c:pt>
                <c:pt idx="19">
                  <c:v>9.0427604136589697</c:v>
                </c:pt>
                <c:pt idx="20">
                  <c:v>9.0083040395531064</c:v>
                </c:pt>
                <c:pt idx="21">
                  <c:v>9.401008277477894</c:v>
                </c:pt>
                <c:pt idx="22">
                  <c:v>10.087575597376125</c:v>
                </c:pt>
                <c:pt idx="23">
                  <c:v>10.200294310467735</c:v>
                </c:pt>
                <c:pt idx="24">
                  <c:v>9.5428389520301433</c:v>
                </c:pt>
                <c:pt idx="25">
                  <c:v>9.0630803593584162</c:v>
                </c:pt>
                <c:pt idx="26">
                  <c:v>9.0424758257819917</c:v>
                </c:pt>
                <c:pt idx="27">
                  <c:v>9.0316492474592103</c:v>
                </c:pt>
                <c:pt idx="28">
                  <c:v>9.1383251887172712</c:v>
                </c:pt>
                <c:pt idx="29">
                  <c:v>9.3752845171319041</c:v>
                </c:pt>
                <c:pt idx="30">
                  <c:v>9.3819514256612599</c:v>
                </c:pt>
                <c:pt idx="31">
                  <c:v>9.2774814068493523</c:v>
                </c:pt>
                <c:pt idx="32">
                  <c:v>9.2327157139256499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C2-4F73-A2B2-3674279CBDFE}"/>
            </c:ext>
          </c:extLst>
        </c:ser>
        <c:ser>
          <c:idx val="10"/>
          <c:order val="10"/>
          <c:tx>
            <c:strRef>
              <c:f>'2023 STEP CHANGE'!$B$152</c:f>
              <c:strCache>
                <c:ptCount val="1"/>
                <c:pt idx="0">
                  <c:v>Townsville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CHANGE'!$E$152:$AK$152</c:f>
              <c:numCache>
                <c:formatCode>"$"#,##0.00</c:formatCode>
                <c:ptCount val="33"/>
                <c:pt idx="0">
                  <c:v>9.4525488264618538</c:v>
                </c:pt>
                <c:pt idx="1">
                  <c:v>11.210964000525944</c:v>
                </c:pt>
                <c:pt idx="2">
                  <c:v>11.005176389551327</c:v>
                </c:pt>
                <c:pt idx="3">
                  <c:v>11.871555021332899</c:v>
                </c:pt>
                <c:pt idx="4">
                  <c:v>11.741994920999858</c:v>
                </c:pt>
                <c:pt idx="5">
                  <c:v>14.479514793452973</c:v>
                </c:pt>
                <c:pt idx="6">
                  <c:v>14.117703901593268</c:v>
                </c:pt>
                <c:pt idx="7">
                  <c:v>14.26883629368823</c:v>
                </c:pt>
                <c:pt idx="8">
                  <c:v>14.409153089950905</c:v>
                </c:pt>
                <c:pt idx="9">
                  <c:v>14.409572482285085</c:v>
                </c:pt>
                <c:pt idx="10">
                  <c:v>14.43220473407216</c:v>
                </c:pt>
                <c:pt idx="11">
                  <c:v>14.434971131153505</c:v>
                </c:pt>
                <c:pt idx="12">
                  <c:v>14.439627858659538</c:v>
                </c:pt>
                <c:pt idx="13">
                  <c:v>14.443557879646644</c:v>
                </c:pt>
                <c:pt idx="14">
                  <c:v>14.446669964599357</c:v>
                </c:pt>
                <c:pt idx="15">
                  <c:v>14.474166740999367</c:v>
                </c:pt>
                <c:pt idx="16">
                  <c:v>14.474166740999367</c:v>
                </c:pt>
                <c:pt idx="17">
                  <c:v>14.474166740999367</c:v>
                </c:pt>
                <c:pt idx="18">
                  <c:v>14.474166740999367</c:v>
                </c:pt>
                <c:pt idx="19">
                  <c:v>14.474166740999367</c:v>
                </c:pt>
                <c:pt idx="20">
                  <c:v>14.474166740999367</c:v>
                </c:pt>
                <c:pt idx="21">
                  <c:v>14.474166740999365</c:v>
                </c:pt>
                <c:pt idx="22">
                  <c:v>14.474166740999367</c:v>
                </c:pt>
                <c:pt idx="23">
                  <c:v>14.474166740999367</c:v>
                </c:pt>
                <c:pt idx="24">
                  <c:v>14.474166740999367</c:v>
                </c:pt>
                <c:pt idx="25">
                  <c:v>14.474166740999367</c:v>
                </c:pt>
                <c:pt idx="26">
                  <c:v>14.474166740999367</c:v>
                </c:pt>
                <c:pt idx="27">
                  <c:v>14.474166740999367</c:v>
                </c:pt>
                <c:pt idx="28">
                  <c:v>14.474166740999365</c:v>
                </c:pt>
                <c:pt idx="29">
                  <c:v>14.474166740999365</c:v>
                </c:pt>
                <c:pt idx="30">
                  <c:v>14.474166740999365</c:v>
                </c:pt>
                <c:pt idx="31">
                  <c:v>14.474166740999365</c:v>
                </c:pt>
                <c:pt idx="32">
                  <c:v>14.474166740999365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C2-4F73-A2B2-3674279CBDFE}"/>
            </c:ext>
          </c:extLst>
        </c:ser>
        <c:ser>
          <c:idx val="11"/>
          <c:order val="11"/>
          <c:tx>
            <c:strRef>
              <c:f>'2023 STEP CHANGE'!$B$153</c:f>
              <c:strCache>
                <c:ptCount val="1"/>
                <c:pt idx="0">
                  <c:v>Yarwun Power Station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CHANGE'!$E$153:$AK$153</c:f>
              <c:numCache>
                <c:formatCode>"$"#,##0.00</c:formatCode>
                <c:ptCount val="33"/>
                <c:pt idx="0">
                  <c:v>9.4525488264618538</c:v>
                </c:pt>
                <c:pt idx="1">
                  <c:v>11.210964000525944</c:v>
                </c:pt>
                <c:pt idx="2">
                  <c:v>11.005176389551327</c:v>
                </c:pt>
                <c:pt idx="3">
                  <c:v>11.871555021332899</c:v>
                </c:pt>
                <c:pt idx="4">
                  <c:v>11.741994920999858</c:v>
                </c:pt>
                <c:pt idx="5">
                  <c:v>14.479514793452973</c:v>
                </c:pt>
                <c:pt idx="6">
                  <c:v>14.117703901593268</c:v>
                </c:pt>
                <c:pt idx="7">
                  <c:v>14.26883629368823</c:v>
                </c:pt>
                <c:pt idx="8">
                  <c:v>14.409153089950905</c:v>
                </c:pt>
                <c:pt idx="9">
                  <c:v>14.409572482285085</c:v>
                </c:pt>
                <c:pt idx="10">
                  <c:v>14.43220473407216</c:v>
                </c:pt>
                <c:pt idx="11">
                  <c:v>14.434971131153505</c:v>
                </c:pt>
                <c:pt idx="12">
                  <c:v>14.439627858659538</c:v>
                </c:pt>
                <c:pt idx="13">
                  <c:v>14.443557879646644</c:v>
                </c:pt>
                <c:pt idx="14">
                  <c:v>14.446669964599357</c:v>
                </c:pt>
                <c:pt idx="15">
                  <c:v>14.474166740999367</c:v>
                </c:pt>
                <c:pt idx="16">
                  <c:v>14.474166740999367</c:v>
                </c:pt>
                <c:pt idx="17">
                  <c:v>14.474166740999367</c:v>
                </c:pt>
                <c:pt idx="18">
                  <c:v>14.474166740999367</c:v>
                </c:pt>
                <c:pt idx="19">
                  <c:v>14.474166740999367</c:v>
                </c:pt>
                <c:pt idx="20">
                  <c:v>14.474166740999367</c:v>
                </c:pt>
                <c:pt idx="21">
                  <c:v>14.474166740999365</c:v>
                </c:pt>
                <c:pt idx="22">
                  <c:v>14.474166740999367</c:v>
                </c:pt>
                <c:pt idx="23">
                  <c:v>14.474166740999367</c:v>
                </c:pt>
                <c:pt idx="24">
                  <c:v>14.474166740999367</c:v>
                </c:pt>
                <c:pt idx="25">
                  <c:v>14.474166740999367</c:v>
                </c:pt>
                <c:pt idx="26">
                  <c:v>14.474166740999367</c:v>
                </c:pt>
                <c:pt idx="27">
                  <c:v>14.474166740999367</c:v>
                </c:pt>
                <c:pt idx="28">
                  <c:v>14.474166740999365</c:v>
                </c:pt>
                <c:pt idx="29">
                  <c:v>14.474166740999365</c:v>
                </c:pt>
                <c:pt idx="30">
                  <c:v>14.474166740999365</c:v>
                </c:pt>
                <c:pt idx="31">
                  <c:v>14.474166740999365</c:v>
                </c:pt>
                <c:pt idx="32">
                  <c:v>14.474166740999365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C2-4F73-A2B2-3674279CBDFE}"/>
            </c:ext>
          </c:extLst>
        </c:ser>
        <c:ser>
          <c:idx val="12"/>
          <c:order val="12"/>
          <c:tx>
            <c:strRef>
              <c:f>'2023 STEP CHANGE'!$B$154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CHANGE'!$E$154:$AK$154</c:f>
              <c:numCache>
                <c:formatCode>"$"#,##0.00</c:formatCode>
                <c:ptCount val="33"/>
                <c:pt idx="0">
                  <c:v>9.7347446692444137</c:v>
                </c:pt>
                <c:pt idx="1">
                  <c:v>12.709258303945157</c:v>
                </c:pt>
                <c:pt idx="2">
                  <c:v>15.124502531799273</c:v>
                </c:pt>
                <c:pt idx="3">
                  <c:v>16.23035499452255</c:v>
                </c:pt>
                <c:pt idx="4">
                  <c:v>15.528737868686832</c:v>
                </c:pt>
                <c:pt idx="5">
                  <c:v>13.006306888602097</c:v>
                </c:pt>
                <c:pt idx="6">
                  <c:v>10.097092821399825</c:v>
                </c:pt>
                <c:pt idx="7">
                  <c:v>8.8971144516056455</c:v>
                </c:pt>
                <c:pt idx="8">
                  <c:v>8.8891746137059862</c:v>
                </c:pt>
                <c:pt idx="9">
                  <c:v>8.9816886872180604</c:v>
                </c:pt>
                <c:pt idx="10">
                  <c:v>9.1260136114750718</c:v>
                </c:pt>
                <c:pt idx="11">
                  <c:v>9.1711600947169707</c:v>
                </c:pt>
                <c:pt idx="12">
                  <c:v>8.9783033161228651</c:v>
                </c:pt>
                <c:pt idx="13">
                  <c:v>8.5546230579569045</c:v>
                </c:pt>
                <c:pt idx="14">
                  <c:v>8.2714499952150344</c:v>
                </c:pt>
                <c:pt idx="15">
                  <c:v>8.2724448235873886</c:v>
                </c:pt>
                <c:pt idx="16">
                  <c:v>8.276798008911614</c:v>
                </c:pt>
                <c:pt idx="17">
                  <c:v>8.2670622241226326</c:v>
                </c:pt>
                <c:pt idx="18">
                  <c:v>8.1623134581726262</c:v>
                </c:pt>
                <c:pt idx="19">
                  <c:v>7.9650862490293122</c:v>
                </c:pt>
                <c:pt idx="20">
                  <c:v>7.8858358985297468</c:v>
                </c:pt>
                <c:pt idx="21">
                  <c:v>8.2161741911806079</c:v>
                </c:pt>
                <c:pt idx="22">
                  <c:v>8.8942979358063585</c:v>
                </c:pt>
                <c:pt idx="23">
                  <c:v>8.9900766920093496</c:v>
                </c:pt>
                <c:pt idx="24">
                  <c:v>8.281783052428473</c:v>
                </c:pt>
                <c:pt idx="25">
                  <c:v>7.7892213960837751</c:v>
                </c:pt>
                <c:pt idx="26">
                  <c:v>7.7791435576150798</c:v>
                </c:pt>
                <c:pt idx="27">
                  <c:v>7.7589744610096076</c:v>
                </c:pt>
                <c:pt idx="28">
                  <c:v>7.8460075306517938</c:v>
                </c:pt>
                <c:pt idx="29">
                  <c:v>8.0598846148721766</c:v>
                </c:pt>
                <c:pt idx="30">
                  <c:v>8.05149177075449</c:v>
                </c:pt>
                <c:pt idx="31">
                  <c:v>7.94201102964188</c:v>
                </c:pt>
                <c:pt idx="32">
                  <c:v>7.8899839698556331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C2-4F73-A2B2-3674279C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ax val="2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'2023 STEP CHANGE'!$B$156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CHANGE'!$E$156:$AK$156</c:f>
              <c:numCache>
                <c:formatCode>"$"#,##0.00</c:formatCode>
                <c:ptCount val="33"/>
                <c:pt idx="0">
                  <c:v>13.324636965886961</c:v>
                </c:pt>
                <c:pt idx="1">
                  <c:v>18.31470835228231</c:v>
                </c:pt>
                <c:pt idx="2">
                  <c:v>21.040031733783263</c:v>
                </c:pt>
                <c:pt idx="3">
                  <c:v>20.978331761228446</c:v>
                </c:pt>
                <c:pt idx="4">
                  <c:v>19.646501493861898</c:v>
                </c:pt>
                <c:pt idx="5">
                  <c:v>17.674647081832614</c:v>
                </c:pt>
                <c:pt idx="6">
                  <c:v>15.548350272509495</c:v>
                </c:pt>
                <c:pt idx="7">
                  <c:v>16.047858165188643</c:v>
                </c:pt>
                <c:pt idx="8">
                  <c:v>17.139433027113384</c:v>
                </c:pt>
                <c:pt idx="9">
                  <c:v>17.497766103005894</c:v>
                </c:pt>
                <c:pt idx="10">
                  <c:v>17.972793223078551</c:v>
                </c:pt>
                <c:pt idx="11">
                  <c:v>18.004556783147855</c:v>
                </c:pt>
                <c:pt idx="12">
                  <c:v>17.454300095165323</c:v>
                </c:pt>
                <c:pt idx="13">
                  <c:v>16.948586562414665</c:v>
                </c:pt>
                <c:pt idx="14">
                  <c:v>17.101012239245204</c:v>
                </c:pt>
                <c:pt idx="15">
                  <c:v>17.701112486052899</c:v>
                </c:pt>
                <c:pt idx="16">
                  <c:v>18.358659214794244</c:v>
                </c:pt>
                <c:pt idx="17">
                  <c:v>18.932356320482118</c:v>
                </c:pt>
                <c:pt idx="18">
                  <c:v>19.236610395758657</c:v>
                </c:pt>
                <c:pt idx="19">
                  <c:v>19.169652580908416</c:v>
                </c:pt>
                <c:pt idx="20">
                  <c:v>19.067450940375505</c:v>
                </c:pt>
                <c:pt idx="21">
                  <c:v>19.44168693392475</c:v>
                </c:pt>
                <c:pt idx="22">
                  <c:v>20.084102470566421</c:v>
                </c:pt>
                <c:pt idx="23">
                  <c:v>20.037326376169002</c:v>
                </c:pt>
                <c:pt idx="24">
                  <c:v>19.967499075766803</c:v>
                </c:pt>
                <c:pt idx="25">
                  <c:v>20.472545598830028</c:v>
                </c:pt>
                <c:pt idx="26">
                  <c:v>20.872523588946109</c:v>
                </c:pt>
                <c:pt idx="27">
                  <c:v>20.871800657638936</c:v>
                </c:pt>
                <c:pt idx="28">
                  <c:v>20.854757808780981</c:v>
                </c:pt>
                <c:pt idx="29">
                  <c:v>20.917476086920683</c:v>
                </c:pt>
                <c:pt idx="30">
                  <c:v>21.100664293482474</c:v>
                </c:pt>
                <c:pt idx="31">
                  <c:v>21.488624678178105</c:v>
                </c:pt>
                <c:pt idx="32">
                  <c:v>21.862031378882243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8-4882-A306-51D98A9BDD84}"/>
            </c:ext>
          </c:extLst>
        </c:ser>
        <c:ser>
          <c:idx val="3"/>
          <c:order val="1"/>
          <c:tx>
            <c:strRef>
              <c:f>'2023 STEP CHANGE'!$B$157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CHANGE'!$E$157:$AK$157</c:f>
              <c:numCache>
                <c:formatCode>"$"#,##0.00</c:formatCode>
                <c:ptCount val="33"/>
                <c:pt idx="0">
                  <c:v>12.824636965886961</c:v>
                </c:pt>
                <c:pt idx="1">
                  <c:v>17.81470835228231</c:v>
                </c:pt>
                <c:pt idx="2">
                  <c:v>20.540031733783263</c:v>
                </c:pt>
                <c:pt idx="3">
                  <c:v>20.478331761228446</c:v>
                </c:pt>
                <c:pt idx="4">
                  <c:v>19.146501493861898</c:v>
                </c:pt>
                <c:pt idx="5">
                  <c:v>17.174647081832614</c:v>
                </c:pt>
                <c:pt idx="6">
                  <c:v>15.048350272509495</c:v>
                </c:pt>
                <c:pt idx="7">
                  <c:v>15.547858165188643</c:v>
                </c:pt>
                <c:pt idx="8">
                  <c:v>16.639433027113384</c:v>
                </c:pt>
                <c:pt idx="9">
                  <c:v>16.997766103005894</c:v>
                </c:pt>
                <c:pt idx="10">
                  <c:v>17.472793223078551</c:v>
                </c:pt>
                <c:pt idx="11">
                  <c:v>17.504556783147855</c:v>
                </c:pt>
                <c:pt idx="12">
                  <c:v>16.954300095165323</c:v>
                </c:pt>
                <c:pt idx="13">
                  <c:v>16.448586562414665</c:v>
                </c:pt>
                <c:pt idx="14">
                  <c:v>16.601012239245204</c:v>
                </c:pt>
                <c:pt idx="15">
                  <c:v>17.201112486052899</c:v>
                </c:pt>
                <c:pt idx="16">
                  <c:v>17.858659214794244</c:v>
                </c:pt>
                <c:pt idx="17">
                  <c:v>18.432356320482118</c:v>
                </c:pt>
                <c:pt idx="18">
                  <c:v>18.736610395758657</c:v>
                </c:pt>
                <c:pt idx="19">
                  <c:v>18.669652580908416</c:v>
                </c:pt>
                <c:pt idx="20">
                  <c:v>18.567450940375505</c:v>
                </c:pt>
                <c:pt idx="21">
                  <c:v>18.94168693392475</c:v>
                </c:pt>
                <c:pt idx="22">
                  <c:v>19.584102470566421</c:v>
                </c:pt>
                <c:pt idx="23">
                  <c:v>19.537326376169002</c:v>
                </c:pt>
                <c:pt idx="24">
                  <c:v>19.467499075766803</c:v>
                </c:pt>
                <c:pt idx="25">
                  <c:v>19.972545598830028</c:v>
                </c:pt>
                <c:pt idx="26">
                  <c:v>20.372523588946109</c:v>
                </c:pt>
                <c:pt idx="27">
                  <c:v>20.371800657638936</c:v>
                </c:pt>
                <c:pt idx="28">
                  <c:v>20.354757808780981</c:v>
                </c:pt>
                <c:pt idx="29">
                  <c:v>20.417476086920683</c:v>
                </c:pt>
                <c:pt idx="30">
                  <c:v>20.600664293482474</c:v>
                </c:pt>
                <c:pt idx="31">
                  <c:v>20.988624678178105</c:v>
                </c:pt>
                <c:pt idx="32">
                  <c:v>21.362031378882243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8-4882-A306-51D98A9BDD84}"/>
            </c:ext>
          </c:extLst>
        </c:ser>
        <c:ser>
          <c:idx val="4"/>
          <c:order val="2"/>
          <c:tx>
            <c:strRef>
              <c:f>'2023 STEP CHANGE'!$B$158</c:f>
              <c:strCache>
                <c:ptCount val="1"/>
                <c:pt idx="0">
                  <c:v>Tamar Valley OCGT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CHANGE'!$E$158:$AK$158</c:f>
              <c:numCache>
                <c:formatCode>"$"#,##0.00</c:formatCode>
                <c:ptCount val="33"/>
                <c:pt idx="0">
                  <c:v>12.324636965886961</c:v>
                </c:pt>
                <c:pt idx="1">
                  <c:v>17.31470835228231</c:v>
                </c:pt>
                <c:pt idx="2">
                  <c:v>20.040031733783263</c:v>
                </c:pt>
                <c:pt idx="3">
                  <c:v>19.978331761228446</c:v>
                </c:pt>
                <c:pt idx="4">
                  <c:v>18.646501493861898</c:v>
                </c:pt>
                <c:pt idx="5">
                  <c:v>16.674647081832614</c:v>
                </c:pt>
                <c:pt idx="6">
                  <c:v>14.548350272509495</c:v>
                </c:pt>
                <c:pt idx="7">
                  <c:v>15.047858165188643</c:v>
                </c:pt>
                <c:pt idx="8">
                  <c:v>16.139433027113384</c:v>
                </c:pt>
                <c:pt idx="9">
                  <c:v>16.497766103005894</c:v>
                </c:pt>
                <c:pt idx="10">
                  <c:v>16.972793223078551</c:v>
                </c:pt>
                <c:pt idx="11">
                  <c:v>17.004556783147855</c:v>
                </c:pt>
                <c:pt idx="12">
                  <c:v>16.454300095165323</c:v>
                </c:pt>
                <c:pt idx="13">
                  <c:v>15.948586562414665</c:v>
                </c:pt>
                <c:pt idx="14">
                  <c:v>16.101012239245204</c:v>
                </c:pt>
                <c:pt idx="15">
                  <c:v>16.701112486052899</c:v>
                </c:pt>
                <c:pt idx="16">
                  <c:v>17.358659214794244</c:v>
                </c:pt>
                <c:pt idx="17">
                  <c:v>17.932356320482118</c:v>
                </c:pt>
                <c:pt idx="18">
                  <c:v>18.236610395758657</c:v>
                </c:pt>
                <c:pt idx="19">
                  <c:v>18.169652580908416</c:v>
                </c:pt>
                <c:pt idx="20">
                  <c:v>18.067450940375505</c:v>
                </c:pt>
                <c:pt idx="21">
                  <c:v>18.44168693392475</c:v>
                </c:pt>
                <c:pt idx="22">
                  <c:v>19.084102470566421</c:v>
                </c:pt>
                <c:pt idx="23">
                  <c:v>19.037326376169002</c:v>
                </c:pt>
                <c:pt idx="24">
                  <c:v>18.967499075766803</c:v>
                </c:pt>
                <c:pt idx="25">
                  <c:v>19.472545598830028</c:v>
                </c:pt>
                <c:pt idx="26">
                  <c:v>19.872523588946109</c:v>
                </c:pt>
                <c:pt idx="27">
                  <c:v>19.871800657638936</c:v>
                </c:pt>
                <c:pt idx="28">
                  <c:v>19.854757808780981</c:v>
                </c:pt>
                <c:pt idx="29">
                  <c:v>19.917476086920683</c:v>
                </c:pt>
                <c:pt idx="30">
                  <c:v>20.100664293482474</c:v>
                </c:pt>
                <c:pt idx="31">
                  <c:v>20.488624678178105</c:v>
                </c:pt>
                <c:pt idx="32">
                  <c:v>20.862031378882243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8-4882-A306-51D98A9BDD84}"/>
            </c:ext>
          </c:extLst>
        </c:ser>
        <c:ser>
          <c:idx val="5"/>
          <c:order val="3"/>
          <c:tx>
            <c:strRef>
              <c:f>'2023 STEP CHANGE'!$B$159</c:f>
              <c:strCache>
                <c:ptCount val="1"/>
                <c:pt idx="0">
                  <c:v>Tamar Valley CCGT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CHANGE'!$E$159:$AK$159</c:f>
              <c:numCache>
                <c:formatCode>"$"#,##0.00</c:formatCode>
                <c:ptCount val="33"/>
                <c:pt idx="0">
                  <c:v>12.324636965886961</c:v>
                </c:pt>
                <c:pt idx="1">
                  <c:v>17.31470835228231</c:v>
                </c:pt>
                <c:pt idx="2">
                  <c:v>20.040031733783263</c:v>
                </c:pt>
                <c:pt idx="3">
                  <c:v>19.978331761228446</c:v>
                </c:pt>
                <c:pt idx="4">
                  <c:v>18.646501493861898</c:v>
                </c:pt>
                <c:pt idx="5">
                  <c:v>16.674647081832614</c:v>
                </c:pt>
                <c:pt idx="6">
                  <c:v>14.548350272509495</c:v>
                </c:pt>
                <c:pt idx="7">
                  <c:v>15.047858165188643</c:v>
                </c:pt>
                <c:pt idx="8">
                  <c:v>16.139433027113384</c:v>
                </c:pt>
                <c:pt idx="9">
                  <c:v>16.497766103005894</c:v>
                </c:pt>
                <c:pt idx="10">
                  <c:v>16.972793223078551</c:v>
                </c:pt>
                <c:pt idx="11">
                  <c:v>17.004556783147855</c:v>
                </c:pt>
                <c:pt idx="12">
                  <c:v>16.454300095165323</c:v>
                </c:pt>
                <c:pt idx="13">
                  <c:v>15.948586562414665</c:v>
                </c:pt>
                <c:pt idx="14">
                  <c:v>16.101012239245204</c:v>
                </c:pt>
                <c:pt idx="15">
                  <c:v>16.701112486052899</c:v>
                </c:pt>
                <c:pt idx="16">
                  <c:v>17.358659214794244</c:v>
                </c:pt>
                <c:pt idx="17">
                  <c:v>17.932356320482118</c:v>
                </c:pt>
                <c:pt idx="18">
                  <c:v>18.236610395758657</c:v>
                </c:pt>
                <c:pt idx="19">
                  <c:v>18.169652580908416</c:v>
                </c:pt>
                <c:pt idx="20">
                  <c:v>18.067450940375505</c:v>
                </c:pt>
                <c:pt idx="21">
                  <c:v>18.44168693392475</c:v>
                </c:pt>
                <c:pt idx="22">
                  <c:v>19.084102470566421</c:v>
                </c:pt>
                <c:pt idx="23">
                  <c:v>19.037326376169002</c:v>
                </c:pt>
                <c:pt idx="24">
                  <c:v>18.967499075766803</c:v>
                </c:pt>
                <c:pt idx="25">
                  <c:v>19.472545598830028</c:v>
                </c:pt>
                <c:pt idx="26">
                  <c:v>19.872523588946109</c:v>
                </c:pt>
                <c:pt idx="27">
                  <c:v>19.871800657638936</c:v>
                </c:pt>
                <c:pt idx="28">
                  <c:v>19.854757808780981</c:v>
                </c:pt>
                <c:pt idx="29">
                  <c:v>19.917476086920683</c:v>
                </c:pt>
                <c:pt idx="30">
                  <c:v>20.100664293482474</c:v>
                </c:pt>
                <c:pt idx="31">
                  <c:v>20.488624678178105</c:v>
                </c:pt>
                <c:pt idx="32">
                  <c:v>20.862031378882243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B8-4882-A306-51D98A9BDD84}"/>
            </c:ext>
          </c:extLst>
        </c:ser>
        <c:ser>
          <c:idx val="6"/>
          <c:order val="4"/>
          <c:tx>
            <c:strRef>
              <c:f>'2023 STEP CHANGE'!$B$160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STEP CHANGE'!$E$106:$AK$106</c:f>
              <c:numCache>
                <c:formatCode>0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STEP CHANGE'!$E$160:$AK$160</c:f>
              <c:numCache>
                <c:formatCode>"$"#,##0.00</c:formatCode>
                <c:ptCount val="33"/>
                <c:pt idx="0">
                  <c:v>11.091715296233042</c:v>
                </c:pt>
                <c:pt idx="1">
                  <c:v>16.164534175717897</c:v>
                </c:pt>
                <c:pt idx="2">
                  <c:v>18.845679061746157</c:v>
                </c:pt>
                <c:pt idx="3">
                  <c:v>18.607895065364108</c:v>
                </c:pt>
                <c:pt idx="4">
                  <c:v>17.061276615705747</c:v>
                </c:pt>
                <c:pt idx="5">
                  <c:v>14.90660308200234</c:v>
                </c:pt>
                <c:pt idx="6">
                  <c:v>12.49676819638554</c:v>
                </c:pt>
                <c:pt idx="7">
                  <c:v>12.472831639443854</c:v>
                </c:pt>
                <c:pt idx="8">
                  <c:v>13.319060100024322</c:v>
                </c:pt>
                <c:pt idx="9">
                  <c:v>13.712603234478227</c:v>
                </c:pt>
                <c:pt idx="10">
                  <c:v>14.181404650563378</c:v>
                </c:pt>
                <c:pt idx="11">
                  <c:v>14.320983861908386</c:v>
                </c:pt>
                <c:pt idx="12">
                  <c:v>13.985584761806798</c:v>
                </c:pt>
                <c:pt idx="13">
                  <c:v>13.483251795073398</c:v>
                </c:pt>
                <c:pt idx="14">
                  <c:v>13.374872495059456</c:v>
                </c:pt>
                <c:pt idx="15">
                  <c:v>13.686073553201297</c:v>
                </c:pt>
                <c:pt idx="16">
                  <c:v>14.029732327088416</c:v>
                </c:pt>
                <c:pt idx="17">
                  <c:v>14.277300339004352</c:v>
                </c:pt>
                <c:pt idx="18">
                  <c:v>14.359207066375522</c:v>
                </c:pt>
                <c:pt idx="19">
                  <c:v>14.377431803179689</c:v>
                </c:pt>
                <c:pt idx="20">
                  <c:v>14.520149030296443</c:v>
                </c:pt>
                <c:pt idx="21">
                  <c:v>14.909628839532957</c:v>
                </c:pt>
                <c:pt idx="22">
                  <c:v>15.344147372839551</c:v>
                </c:pt>
                <c:pt idx="23">
                  <c:v>15.357547282888204</c:v>
                </c:pt>
                <c:pt idx="24">
                  <c:v>15.314010080759346</c:v>
                </c:pt>
                <c:pt idx="25">
                  <c:v>15.535695060282993</c:v>
                </c:pt>
                <c:pt idx="26">
                  <c:v>15.782023408679278</c:v>
                </c:pt>
                <c:pt idx="27">
                  <c:v>15.888971896684211</c:v>
                </c:pt>
                <c:pt idx="28">
                  <c:v>15.977352391663677</c:v>
                </c:pt>
                <c:pt idx="29">
                  <c:v>16.079878223907585</c:v>
                </c:pt>
                <c:pt idx="30">
                  <c:v>16.190190768744941</c:v>
                </c:pt>
                <c:pt idx="31">
                  <c:v>16.371900827646574</c:v>
                </c:pt>
                <c:pt idx="32">
                  <c:v>16.556753019159309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B8-4882-A306-51D98A9B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332847"/>
        <c:axId val="1005344079"/>
      </c:lineChart>
      <c:catAx>
        <c:axId val="100533284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4079"/>
        <c:crosses val="autoZero"/>
        <c:auto val="1"/>
        <c:lblAlgn val="ctr"/>
        <c:lblOffset val="100"/>
        <c:noMultiLvlLbl val="0"/>
      </c:catAx>
      <c:valAx>
        <c:axId val="1005344079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3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Weighted 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EXPLORING ALTERNATIVES'!$B$79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ALTERNATIVES'!$C$79:$AH$79</c:f>
              <c:numCache>
                <c:formatCode>"$"#,##0.00</c:formatCode>
                <c:ptCount val="32"/>
                <c:pt idx="0">
                  <c:v>0</c:v>
                </c:pt>
                <c:pt idx="1">
                  <c:v>6.2181393777528804</c:v>
                </c:pt>
                <c:pt idx="2">
                  <c:v>9.0931031631948844</c:v>
                </c:pt>
                <c:pt idx="3">
                  <c:v>14.366860808832147</c:v>
                </c:pt>
                <c:pt idx="4">
                  <c:v>17.145560858908993</c:v>
                </c:pt>
                <c:pt idx="5">
                  <c:v>17.283640856600975</c:v>
                </c:pt>
                <c:pt idx="6">
                  <c:v>15.566357173668351</c:v>
                </c:pt>
                <c:pt idx="7">
                  <c:v>12.581841234227783</c:v>
                </c:pt>
                <c:pt idx="8">
                  <c:v>10.139563747025862</c:v>
                </c:pt>
                <c:pt idx="9">
                  <c:v>9.5520218732036763</c:v>
                </c:pt>
                <c:pt idx="10">
                  <c:v>9.8874225801809548</c:v>
                </c:pt>
                <c:pt idx="11">
                  <c:v>10.102131023206633</c:v>
                </c:pt>
                <c:pt idx="12">
                  <c:v>10.204903388999671</c:v>
                </c:pt>
                <c:pt idx="13">
                  <c:v>10.197693994211901</c:v>
                </c:pt>
                <c:pt idx="14">
                  <c:v>10.158263911734142</c:v>
                </c:pt>
                <c:pt idx="15">
                  <c:v>10.179094970634873</c:v>
                </c:pt>
                <c:pt idx="16">
                  <c:v>10.248834696474258</c:v>
                </c:pt>
                <c:pt idx="17">
                  <c:v>10.344875074148028</c:v>
                </c:pt>
                <c:pt idx="18">
                  <c:v>10.467882385423048</c:v>
                </c:pt>
                <c:pt idx="19">
                  <c:v>10.540645802443139</c:v>
                </c:pt>
                <c:pt idx="20">
                  <c:v>10.442381451341495</c:v>
                </c:pt>
                <c:pt idx="21">
                  <c:v>10.247775472410964</c:v>
                </c:pt>
                <c:pt idx="22">
                  <c:v>10.202078525906879</c:v>
                </c:pt>
                <c:pt idx="23">
                  <c:v>10.309412736458057</c:v>
                </c:pt>
                <c:pt idx="24">
                  <c:v>10.474189221259582</c:v>
                </c:pt>
                <c:pt idx="25">
                  <c:v>10.568687237051499</c:v>
                </c:pt>
                <c:pt idx="26">
                  <c:v>10.640593233469064</c:v>
                </c:pt>
                <c:pt idx="27">
                  <c:v>10.78298074939879</c:v>
                </c:pt>
                <c:pt idx="28">
                  <c:v>10.870979377702655</c:v>
                </c:pt>
                <c:pt idx="29">
                  <c:v>10.952987491522212</c:v>
                </c:pt>
                <c:pt idx="30">
                  <c:v>11.103139148443109</c:v>
                </c:pt>
                <c:pt idx="31">
                  <c:v>11.234010975799595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C-4F27-8C18-34500B761E7E}"/>
            </c:ext>
          </c:extLst>
        </c:ser>
        <c:ser>
          <c:idx val="2"/>
          <c:order val="1"/>
          <c:tx>
            <c:strRef>
              <c:f>'2023 EXPLORING ALTERNATIVES'!$B$80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ALTERNATIVES'!$C$80:$AH$80</c:f>
              <c:numCache>
                <c:formatCode>"$"#,##0.00</c:formatCode>
                <c:ptCount val="32"/>
                <c:pt idx="0">
                  <c:v>0</c:v>
                </c:pt>
                <c:pt idx="1">
                  <c:v>7.402842623442166</c:v>
                </c:pt>
                <c:pt idx="2">
                  <c:v>10.360999314969401</c:v>
                </c:pt>
                <c:pt idx="3">
                  <c:v>15.97570352760823</c:v>
                </c:pt>
                <c:pt idx="4">
                  <c:v>19.152090503886722</c:v>
                </c:pt>
                <c:pt idx="5">
                  <c:v>19.294152679068233</c:v>
                </c:pt>
                <c:pt idx="6">
                  <c:v>17.225731676123608</c:v>
                </c:pt>
                <c:pt idx="7">
                  <c:v>13.716640755702178</c:v>
                </c:pt>
                <c:pt idx="8">
                  <c:v>10.622409287722386</c:v>
                </c:pt>
                <c:pt idx="9">
                  <c:v>9.3060273892199614</c:v>
                </c:pt>
                <c:pt idx="10">
                  <c:v>9.2449174829681233</c:v>
                </c:pt>
                <c:pt idx="11">
                  <c:v>9.3421455025226141</c:v>
                </c:pt>
                <c:pt idx="12">
                  <c:v>9.4128130498531455</c:v>
                </c:pt>
                <c:pt idx="13">
                  <c:v>9.4253548456417242</c:v>
                </c:pt>
                <c:pt idx="14">
                  <c:v>9.4043403781615424</c:v>
                </c:pt>
                <c:pt idx="15">
                  <c:v>9.4044211292896271</c:v>
                </c:pt>
                <c:pt idx="16">
                  <c:v>9.4535967046234148</c:v>
                </c:pt>
                <c:pt idx="17">
                  <c:v>9.5431545801173385</c:v>
                </c:pt>
                <c:pt idx="18">
                  <c:v>9.6400237950456109</c:v>
                </c:pt>
                <c:pt idx="19">
                  <c:v>9.6815062765092126</c:v>
                </c:pt>
                <c:pt idx="20">
                  <c:v>9.4682761633657222</c:v>
                </c:pt>
                <c:pt idx="21">
                  <c:v>9.1142590431384534</c:v>
                </c:pt>
                <c:pt idx="22">
                  <c:v>9.0169533270892863</c:v>
                </c:pt>
                <c:pt idx="23">
                  <c:v>9.189467892354731</c:v>
                </c:pt>
                <c:pt idx="24">
                  <c:v>9.481313165439202</c:v>
                </c:pt>
                <c:pt idx="25">
                  <c:v>9.6642340835498111</c:v>
                </c:pt>
                <c:pt idx="26">
                  <c:v>9.6685146995201912</c:v>
                </c:pt>
                <c:pt idx="27">
                  <c:v>9.6426687415776176</c:v>
                </c:pt>
                <c:pt idx="28">
                  <c:v>9.6114566618745023</c:v>
                </c:pt>
                <c:pt idx="29">
                  <c:v>9.6244397244846436</c:v>
                </c:pt>
                <c:pt idx="30">
                  <c:v>9.7127271161174313</c:v>
                </c:pt>
                <c:pt idx="31">
                  <c:v>9.7825293032785972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C-4F27-8C18-34500B761E7E}"/>
            </c:ext>
          </c:extLst>
        </c:ser>
        <c:ser>
          <c:idx val="3"/>
          <c:order val="2"/>
          <c:tx>
            <c:strRef>
              <c:f>'2023 EXPLORING ALTERNATIVES'!$B$81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ALTERNATIVES'!$C$81:$AH$81</c:f>
              <c:numCache>
                <c:formatCode>"$"#,##0.00</c:formatCode>
                <c:ptCount val="32"/>
                <c:pt idx="0">
                  <c:v>0</c:v>
                </c:pt>
                <c:pt idx="1">
                  <c:v>7.7314220935787219</c:v>
                </c:pt>
                <c:pt idx="2">
                  <c:v>10.468994117499831</c:v>
                </c:pt>
                <c:pt idx="3">
                  <c:v>15.464656717769541</c:v>
                </c:pt>
                <c:pt idx="4">
                  <c:v>18.701645812098509</c:v>
                </c:pt>
                <c:pt idx="5">
                  <c:v>19.219220506034905</c:v>
                </c:pt>
                <c:pt idx="6">
                  <c:v>17.427999862500243</c:v>
                </c:pt>
                <c:pt idx="7">
                  <c:v>13.52317488058728</c:v>
                </c:pt>
                <c:pt idx="8">
                  <c:v>10.428007419399478</c:v>
                </c:pt>
                <c:pt idx="9">
                  <c:v>9.3588636094479973</c:v>
                </c:pt>
                <c:pt idx="10">
                  <c:v>9.3148576414385182</c:v>
                </c:pt>
                <c:pt idx="11">
                  <c:v>9.3021285915863228</c:v>
                </c:pt>
                <c:pt idx="12">
                  <c:v>9.2763461292030929</c:v>
                </c:pt>
                <c:pt idx="13">
                  <c:v>9.2263318803256045</c:v>
                </c:pt>
                <c:pt idx="14">
                  <c:v>9.1607317536202597</c:v>
                </c:pt>
                <c:pt idx="15">
                  <c:v>9.1528264831999735</c:v>
                </c:pt>
                <c:pt idx="16">
                  <c:v>9.2297392512910239</c:v>
                </c:pt>
                <c:pt idx="17">
                  <c:v>9.3553947590812996</c:v>
                </c:pt>
                <c:pt idx="18">
                  <c:v>9.4944490063661604</c:v>
                </c:pt>
                <c:pt idx="19">
                  <c:v>9.5183914450744531</c:v>
                </c:pt>
                <c:pt idx="20">
                  <c:v>9.2269001762390346</c:v>
                </c:pt>
                <c:pt idx="21">
                  <c:v>8.8339530047824191</c:v>
                </c:pt>
                <c:pt idx="22">
                  <c:v>8.7493646762085824</c:v>
                </c:pt>
                <c:pt idx="23">
                  <c:v>8.957119146558723</c:v>
                </c:pt>
                <c:pt idx="24">
                  <c:v>9.2950179142193932</c:v>
                </c:pt>
                <c:pt idx="25">
                  <c:v>9.4603201185485766</c:v>
                </c:pt>
                <c:pt idx="26">
                  <c:v>9.38212739213429</c:v>
                </c:pt>
                <c:pt idx="27">
                  <c:v>9.315835114785262</c:v>
                </c:pt>
                <c:pt idx="28">
                  <c:v>9.2975189721353431</c:v>
                </c:pt>
                <c:pt idx="29">
                  <c:v>9.3308537368336779</c:v>
                </c:pt>
                <c:pt idx="30">
                  <c:v>9.4676532855159277</c:v>
                </c:pt>
                <c:pt idx="31">
                  <c:v>9.5633425785033737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C-4F27-8C18-34500B761E7E}"/>
            </c:ext>
          </c:extLst>
        </c:ser>
        <c:ser>
          <c:idx val="4"/>
          <c:order val="3"/>
          <c:tx>
            <c:strRef>
              <c:f>'2023 EXPLORING ALTERNATIVES'!$B$82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ALTERNATIVES'!$C$82:$AH$82</c:f>
              <c:numCache>
                <c:formatCode>"$"#,##0.00</c:formatCode>
                <c:ptCount val="32"/>
                <c:pt idx="0">
                  <c:v>0</c:v>
                </c:pt>
                <c:pt idx="1">
                  <c:v>7.8203988072179005</c:v>
                </c:pt>
                <c:pt idx="2">
                  <c:v>10.556504487047983</c:v>
                </c:pt>
                <c:pt idx="3">
                  <c:v>15.240450988316042</c:v>
                </c:pt>
                <c:pt idx="4">
                  <c:v>18.312417594660385</c:v>
                </c:pt>
                <c:pt idx="5">
                  <c:v>18.847899812988132</c:v>
                </c:pt>
                <c:pt idx="6">
                  <c:v>16.186705799417997</c:v>
                </c:pt>
                <c:pt idx="7">
                  <c:v>11.951353824058117</c:v>
                </c:pt>
                <c:pt idx="8">
                  <c:v>8.9812384716905225</c:v>
                </c:pt>
                <c:pt idx="9">
                  <c:v>7.8813695532524255</c:v>
                </c:pt>
                <c:pt idx="10">
                  <c:v>7.7454430193874604</c:v>
                </c:pt>
                <c:pt idx="11">
                  <c:v>7.8046469871800834</c:v>
                </c:pt>
                <c:pt idx="12">
                  <c:v>7.8745100247537776</c:v>
                </c:pt>
                <c:pt idx="13">
                  <c:v>7.8949403663900446</c:v>
                </c:pt>
                <c:pt idx="14">
                  <c:v>7.8988006221035958</c:v>
                </c:pt>
                <c:pt idx="15">
                  <c:v>7.9289236247385073</c:v>
                </c:pt>
                <c:pt idx="16">
                  <c:v>7.9276330681126144</c:v>
                </c:pt>
                <c:pt idx="17">
                  <c:v>7.9030809188799882</c:v>
                </c:pt>
                <c:pt idx="18">
                  <c:v>7.936045358669686</c:v>
                </c:pt>
                <c:pt idx="19">
                  <c:v>7.9806823710211461</c:v>
                </c:pt>
                <c:pt idx="20">
                  <c:v>7.835921062068663</c:v>
                </c:pt>
                <c:pt idx="21">
                  <c:v>7.6231318530246623</c:v>
                </c:pt>
                <c:pt idx="22">
                  <c:v>7.6678972796234905</c:v>
                </c:pt>
                <c:pt idx="23">
                  <c:v>7.8204492948195199</c:v>
                </c:pt>
                <c:pt idx="24">
                  <c:v>7.9279395435617701</c:v>
                </c:pt>
                <c:pt idx="25">
                  <c:v>7.998814867587674</c:v>
                </c:pt>
                <c:pt idx="26">
                  <c:v>8.0248595856764684</c:v>
                </c:pt>
                <c:pt idx="27">
                  <c:v>8.0667362250025825</c:v>
                </c:pt>
                <c:pt idx="28">
                  <c:v>8.0459090392396817</c:v>
                </c:pt>
                <c:pt idx="29">
                  <c:v>7.968031009670332</c:v>
                </c:pt>
                <c:pt idx="30">
                  <c:v>8.1549520305207537</c:v>
                </c:pt>
                <c:pt idx="31">
                  <c:v>8.428301454629775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6C-4F27-8C18-34500B761E7E}"/>
            </c:ext>
          </c:extLst>
        </c:ser>
        <c:ser>
          <c:idx val="5"/>
          <c:order val="4"/>
          <c:tx>
            <c:strRef>
              <c:f>'2023 EXPLORING ALTERNATIVES'!$B$83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ALTERNATIVES'!$C$83:$AH$83</c:f>
              <c:numCache>
                <c:formatCode>"$"#,##0.00</c:formatCode>
                <c:ptCount val="32"/>
                <c:pt idx="0">
                  <c:v>0</c:v>
                </c:pt>
                <c:pt idx="1">
                  <c:v>7.402842623442166</c:v>
                </c:pt>
                <c:pt idx="2">
                  <c:v>10.360999314969401</c:v>
                </c:pt>
                <c:pt idx="3">
                  <c:v>15.97570352760823</c:v>
                </c:pt>
                <c:pt idx="4">
                  <c:v>19.152090503886722</c:v>
                </c:pt>
                <c:pt idx="5">
                  <c:v>19.294152679068233</c:v>
                </c:pt>
                <c:pt idx="6">
                  <c:v>17.225731676123608</c:v>
                </c:pt>
                <c:pt idx="7">
                  <c:v>13.716640755702178</c:v>
                </c:pt>
                <c:pt idx="8">
                  <c:v>10.622409287722386</c:v>
                </c:pt>
                <c:pt idx="9">
                  <c:v>9.3060273892199614</c:v>
                </c:pt>
                <c:pt idx="10">
                  <c:v>9.2449174829681233</c:v>
                </c:pt>
                <c:pt idx="11">
                  <c:v>9.3421455025226141</c:v>
                </c:pt>
                <c:pt idx="12">
                  <c:v>9.4128130498531455</c:v>
                </c:pt>
                <c:pt idx="13">
                  <c:v>9.4253548456417242</c:v>
                </c:pt>
                <c:pt idx="14">
                  <c:v>9.4043403781615424</c:v>
                </c:pt>
                <c:pt idx="15">
                  <c:v>9.4044211292896271</c:v>
                </c:pt>
                <c:pt idx="16">
                  <c:v>9.4535967046234148</c:v>
                </c:pt>
                <c:pt idx="17">
                  <c:v>9.5431545801173385</c:v>
                </c:pt>
                <c:pt idx="18">
                  <c:v>9.6400237950456109</c:v>
                </c:pt>
                <c:pt idx="19">
                  <c:v>9.6815062765092126</c:v>
                </c:pt>
                <c:pt idx="20">
                  <c:v>9.4682761633657222</c:v>
                </c:pt>
                <c:pt idx="21">
                  <c:v>9.1142590431384534</c:v>
                </c:pt>
                <c:pt idx="22">
                  <c:v>9.0169533270892863</c:v>
                </c:pt>
                <c:pt idx="23">
                  <c:v>9.189467892354731</c:v>
                </c:pt>
                <c:pt idx="24">
                  <c:v>9.481313165439202</c:v>
                </c:pt>
                <c:pt idx="25">
                  <c:v>9.6642340835498111</c:v>
                </c:pt>
                <c:pt idx="26">
                  <c:v>9.6685146995201912</c:v>
                </c:pt>
                <c:pt idx="27">
                  <c:v>9.6426687415776176</c:v>
                </c:pt>
                <c:pt idx="28">
                  <c:v>9.6114566618745023</c:v>
                </c:pt>
                <c:pt idx="29">
                  <c:v>9.6244397244846436</c:v>
                </c:pt>
                <c:pt idx="30">
                  <c:v>9.7127271161174313</c:v>
                </c:pt>
                <c:pt idx="31">
                  <c:v>9.7825293032785972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6C-4F27-8C18-34500B761E7E}"/>
            </c:ext>
          </c:extLst>
        </c:ser>
        <c:ser>
          <c:idx val="6"/>
          <c:order val="5"/>
          <c:tx>
            <c:strRef>
              <c:f>'2023 EXPLORING ALTERNATIVES'!$B$84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ALTERNATIVES'!$C$84:$AH$84</c:f>
              <c:numCache>
                <c:formatCode>"$"#,##0.00</c:formatCode>
                <c:ptCount val="32"/>
                <c:pt idx="0">
                  <c:v>0</c:v>
                </c:pt>
                <c:pt idx="1">
                  <c:v>8.087878742217308</c:v>
                </c:pt>
                <c:pt idx="2">
                  <c:v>11.047740747194748</c:v>
                </c:pt>
                <c:pt idx="3">
                  <c:v>16.239322362088483</c:v>
                </c:pt>
                <c:pt idx="4">
                  <c:v>19.03846400002006</c:v>
                </c:pt>
                <c:pt idx="5">
                  <c:v>19.281957142410363</c:v>
                </c:pt>
                <c:pt idx="6">
                  <c:v>17.623113474450477</c:v>
                </c:pt>
                <c:pt idx="7">
                  <c:v>14.633261486436862</c:v>
                </c:pt>
                <c:pt idx="8">
                  <c:v>12.212843529060164</c:v>
                </c:pt>
                <c:pt idx="9">
                  <c:v>11.671814282295752</c:v>
                </c:pt>
                <c:pt idx="10">
                  <c:v>11.972613649855179</c:v>
                </c:pt>
                <c:pt idx="11">
                  <c:v>12.148676268440527</c:v>
                </c:pt>
                <c:pt idx="12">
                  <c:v>12.278843747601758</c:v>
                </c:pt>
                <c:pt idx="13">
                  <c:v>12.262058146661692</c:v>
                </c:pt>
                <c:pt idx="14">
                  <c:v>12.170771311591263</c:v>
                </c:pt>
                <c:pt idx="15">
                  <c:v>12.183777399954979</c:v>
                </c:pt>
                <c:pt idx="16">
                  <c:v>12.290532764317073</c:v>
                </c:pt>
                <c:pt idx="17">
                  <c:v>12.419273022485667</c:v>
                </c:pt>
                <c:pt idx="18">
                  <c:v>12.646834935097495</c:v>
                </c:pt>
                <c:pt idx="19">
                  <c:v>12.809178065163564</c:v>
                </c:pt>
                <c:pt idx="20">
                  <c:v>12.672571968701806</c:v>
                </c:pt>
                <c:pt idx="21">
                  <c:v>12.477965989771276</c:v>
                </c:pt>
                <c:pt idx="22">
                  <c:v>12.432269043267191</c:v>
                </c:pt>
                <c:pt idx="23">
                  <c:v>12.539603253818369</c:v>
                </c:pt>
                <c:pt idx="24">
                  <c:v>12.704379738619894</c:v>
                </c:pt>
                <c:pt idx="25">
                  <c:v>12.79887775441181</c:v>
                </c:pt>
                <c:pt idx="26">
                  <c:v>12.870783750829375</c:v>
                </c:pt>
                <c:pt idx="27">
                  <c:v>13.013171266759102</c:v>
                </c:pt>
                <c:pt idx="28">
                  <c:v>13.101169895062966</c:v>
                </c:pt>
                <c:pt idx="29">
                  <c:v>13.183178008882523</c:v>
                </c:pt>
                <c:pt idx="30">
                  <c:v>13.33332966580342</c:v>
                </c:pt>
                <c:pt idx="31">
                  <c:v>13.464201493159907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6C-4F27-8C18-34500B761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'2023 EXPLORING ALTERNATIVES'!$B$79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ALTERNATIVES'!$E$79:$AK$79</c:f>
              <c:numCache>
                <c:formatCode>"$"#,##0.00</c:formatCode>
                <c:ptCount val="33"/>
                <c:pt idx="0">
                  <c:v>9.0931031631948844</c:v>
                </c:pt>
                <c:pt idx="1">
                  <c:v>14.366860808832147</c:v>
                </c:pt>
                <c:pt idx="2">
                  <c:v>17.145560858908993</c:v>
                </c:pt>
                <c:pt idx="3">
                  <c:v>17.283640856600975</c:v>
                </c:pt>
                <c:pt idx="4">
                  <c:v>15.566357173668351</c:v>
                </c:pt>
                <c:pt idx="5">
                  <c:v>12.581841234227783</c:v>
                </c:pt>
                <c:pt idx="6">
                  <c:v>10.139563747025862</c:v>
                </c:pt>
                <c:pt idx="7">
                  <c:v>9.5520218732036763</c:v>
                </c:pt>
                <c:pt idx="8">
                  <c:v>9.8874225801809548</c:v>
                </c:pt>
                <c:pt idx="9">
                  <c:v>10.102131023206633</c:v>
                </c:pt>
                <c:pt idx="10">
                  <c:v>10.204903388999671</c:v>
                </c:pt>
                <c:pt idx="11">
                  <c:v>10.197693994211901</c:v>
                </c:pt>
                <c:pt idx="12">
                  <c:v>10.158263911734142</c:v>
                </c:pt>
                <c:pt idx="13">
                  <c:v>10.179094970634873</c:v>
                </c:pt>
                <c:pt idx="14">
                  <c:v>10.248834696474258</c:v>
                </c:pt>
                <c:pt idx="15">
                  <c:v>10.344875074148028</c:v>
                </c:pt>
                <c:pt idx="16">
                  <c:v>10.467882385423048</c:v>
                </c:pt>
                <c:pt idx="17">
                  <c:v>10.540645802443139</c:v>
                </c:pt>
                <c:pt idx="18">
                  <c:v>10.442381451341495</c:v>
                </c:pt>
                <c:pt idx="19">
                  <c:v>10.247775472410964</c:v>
                </c:pt>
                <c:pt idx="20">
                  <c:v>10.202078525906879</c:v>
                </c:pt>
                <c:pt idx="21">
                  <c:v>10.309412736458057</c:v>
                </c:pt>
                <c:pt idx="22">
                  <c:v>10.474189221259582</c:v>
                </c:pt>
                <c:pt idx="23">
                  <c:v>10.568687237051499</c:v>
                </c:pt>
                <c:pt idx="24">
                  <c:v>10.640593233469064</c:v>
                </c:pt>
                <c:pt idx="25">
                  <c:v>10.78298074939879</c:v>
                </c:pt>
                <c:pt idx="26">
                  <c:v>10.870979377702655</c:v>
                </c:pt>
                <c:pt idx="27">
                  <c:v>10.952987491522212</c:v>
                </c:pt>
                <c:pt idx="28">
                  <c:v>11.103139148443109</c:v>
                </c:pt>
                <c:pt idx="29">
                  <c:v>11.234010975799595</c:v>
                </c:pt>
                <c:pt idx="30">
                  <c:v>11.274854500004677</c:v>
                </c:pt>
                <c:pt idx="31">
                  <c:v>11.285933356963449</c:v>
                </c:pt>
                <c:pt idx="32">
                  <c:v>11.312192001874052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2-445D-A946-087275F9ABAF}"/>
            </c:ext>
          </c:extLst>
        </c:ser>
        <c:ser>
          <c:idx val="2"/>
          <c:order val="1"/>
          <c:tx>
            <c:strRef>
              <c:f>'2023 EXPLORING ALTERNATIVES'!$B$80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ALTERNATIVES'!$E$80:$AK$80</c:f>
              <c:numCache>
                <c:formatCode>"$"#,##0.00</c:formatCode>
                <c:ptCount val="33"/>
                <c:pt idx="0">
                  <c:v>10.360999314969401</c:v>
                </c:pt>
                <c:pt idx="1">
                  <c:v>15.97570352760823</c:v>
                </c:pt>
                <c:pt idx="2">
                  <c:v>19.152090503886722</c:v>
                </c:pt>
                <c:pt idx="3">
                  <c:v>19.294152679068233</c:v>
                </c:pt>
                <c:pt idx="4">
                  <c:v>17.225731676123608</c:v>
                </c:pt>
                <c:pt idx="5">
                  <c:v>13.716640755702178</c:v>
                </c:pt>
                <c:pt idx="6">
                  <c:v>10.622409287722386</c:v>
                </c:pt>
                <c:pt idx="7">
                  <c:v>9.3060273892199614</c:v>
                </c:pt>
                <c:pt idx="8">
                  <c:v>9.2449174829681233</c:v>
                </c:pt>
                <c:pt idx="9">
                  <c:v>9.3421455025226141</c:v>
                </c:pt>
                <c:pt idx="10">
                  <c:v>9.4128130498531455</c:v>
                </c:pt>
                <c:pt idx="11">
                  <c:v>9.4253548456417242</c:v>
                </c:pt>
                <c:pt idx="12">
                  <c:v>9.4043403781615424</c:v>
                </c:pt>
                <c:pt idx="13">
                  <c:v>9.4044211292896271</c:v>
                </c:pt>
                <c:pt idx="14">
                  <c:v>9.4535967046234148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C2-445D-A946-087275F9ABAF}"/>
            </c:ext>
          </c:extLst>
        </c:ser>
        <c:ser>
          <c:idx val="3"/>
          <c:order val="2"/>
          <c:tx>
            <c:strRef>
              <c:f>'2023 EXPLORING ALTERNATIVES'!$B$81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ALTERNATIVES'!$E$81:$AK$81</c:f>
              <c:numCache>
                <c:formatCode>"$"#,##0.00</c:formatCode>
                <c:ptCount val="33"/>
                <c:pt idx="0">
                  <c:v>10.468994117499831</c:v>
                </c:pt>
                <c:pt idx="1">
                  <c:v>15.464656717769541</c:v>
                </c:pt>
                <c:pt idx="2">
                  <c:v>18.701645812098509</c:v>
                </c:pt>
                <c:pt idx="3">
                  <c:v>19.219220506034905</c:v>
                </c:pt>
                <c:pt idx="4">
                  <c:v>17.427999862500243</c:v>
                </c:pt>
                <c:pt idx="5">
                  <c:v>13.52317488058728</c:v>
                </c:pt>
                <c:pt idx="6">
                  <c:v>10.428007419399478</c:v>
                </c:pt>
                <c:pt idx="7">
                  <c:v>9.3588636094479973</c:v>
                </c:pt>
                <c:pt idx="8">
                  <c:v>9.3148576414385182</c:v>
                </c:pt>
                <c:pt idx="9">
                  <c:v>9.3021285915863228</c:v>
                </c:pt>
                <c:pt idx="10">
                  <c:v>9.2763461292030929</c:v>
                </c:pt>
                <c:pt idx="11">
                  <c:v>9.2263318803256045</c:v>
                </c:pt>
                <c:pt idx="12">
                  <c:v>9.1607317536202597</c:v>
                </c:pt>
                <c:pt idx="13">
                  <c:v>9.1528264831999735</c:v>
                </c:pt>
                <c:pt idx="14">
                  <c:v>9.2297392512910239</c:v>
                </c:pt>
                <c:pt idx="15">
                  <c:v>9.3553947590812996</c:v>
                </c:pt>
                <c:pt idx="16">
                  <c:v>9.4944490063661604</c:v>
                </c:pt>
                <c:pt idx="17">
                  <c:v>9.5183914450744531</c:v>
                </c:pt>
                <c:pt idx="18">
                  <c:v>9.2269001762390346</c:v>
                </c:pt>
                <c:pt idx="19">
                  <c:v>8.8339530047824191</c:v>
                </c:pt>
                <c:pt idx="20">
                  <c:v>8.7493646762085824</c:v>
                </c:pt>
                <c:pt idx="21">
                  <c:v>8.957119146558723</c:v>
                </c:pt>
                <c:pt idx="22">
                  <c:v>9.2950179142193932</c:v>
                </c:pt>
                <c:pt idx="23">
                  <c:v>9.4603201185485766</c:v>
                </c:pt>
                <c:pt idx="24">
                  <c:v>9.38212739213429</c:v>
                </c:pt>
                <c:pt idx="25">
                  <c:v>9.315835114785262</c:v>
                </c:pt>
                <c:pt idx="26">
                  <c:v>9.2975189721353431</c:v>
                </c:pt>
                <c:pt idx="27">
                  <c:v>9.3308537368336779</c:v>
                </c:pt>
                <c:pt idx="28">
                  <c:v>9.4676532855159277</c:v>
                </c:pt>
                <c:pt idx="29">
                  <c:v>9.5633425785033737</c:v>
                </c:pt>
                <c:pt idx="30">
                  <c:v>9.5153996950367077</c:v>
                </c:pt>
                <c:pt idx="31">
                  <c:v>9.4429246043594315</c:v>
                </c:pt>
                <c:pt idx="32">
                  <c:v>9.4215629494683881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2-445D-A946-087275F9ABAF}"/>
            </c:ext>
          </c:extLst>
        </c:ser>
        <c:ser>
          <c:idx val="4"/>
          <c:order val="3"/>
          <c:tx>
            <c:strRef>
              <c:f>'2023 EXPLORING ALTERNATIVES'!$B$82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ALTERNATIVES'!$E$82:$AK$82</c:f>
              <c:numCache>
                <c:formatCode>"$"#,##0.00</c:formatCode>
                <c:ptCount val="33"/>
                <c:pt idx="0">
                  <c:v>10.556504487047983</c:v>
                </c:pt>
                <c:pt idx="1">
                  <c:v>15.240450988316042</c:v>
                </c:pt>
                <c:pt idx="2">
                  <c:v>18.312417594660385</c:v>
                </c:pt>
                <c:pt idx="3">
                  <c:v>18.847899812988132</c:v>
                </c:pt>
                <c:pt idx="4">
                  <c:v>16.186705799417997</c:v>
                </c:pt>
                <c:pt idx="5">
                  <c:v>11.951353824058117</c:v>
                </c:pt>
                <c:pt idx="6">
                  <c:v>8.9812384716905225</c:v>
                </c:pt>
                <c:pt idx="7">
                  <c:v>7.8813695532524255</c:v>
                </c:pt>
                <c:pt idx="8">
                  <c:v>7.7454430193874604</c:v>
                </c:pt>
                <c:pt idx="9">
                  <c:v>7.8046469871800834</c:v>
                </c:pt>
                <c:pt idx="10">
                  <c:v>7.8745100247537776</c:v>
                </c:pt>
                <c:pt idx="11">
                  <c:v>7.8949403663900446</c:v>
                </c:pt>
                <c:pt idx="12">
                  <c:v>7.8988006221035958</c:v>
                </c:pt>
                <c:pt idx="13">
                  <c:v>7.9289236247385073</c:v>
                </c:pt>
                <c:pt idx="14">
                  <c:v>7.9276330681126144</c:v>
                </c:pt>
                <c:pt idx="15">
                  <c:v>7.9030809188799882</c:v>
                </c:pt>
                <c:pt idx="16">
                  <c:v>7.936045358669686</c:v>
                </c:pt>
                <c:pt idx="17">
                  <c:v>7.9806823710211461</c:v>
                </c:pt>
                <c:pt idx="18">
                  <c:v>7.835921062068663</c:v>
                </c:pt>
                <c:pt idx="19">
                  <c:v>7.6231318530246623</c:v>
                </c:pt>
                <c:pt idx="20">
                  <c:v>7.6678972796234905</c:v>
                </c:pt>
                <c:pt idx="21">
                  <c:v>7.8204492948195199</c:v>
                </c:pt>
                <c:pt idx="22">
                  <c:v>7.9279395435617701</c:v>
                </c:pt>
                <c:pt idx="23">
                  <c:v>7.998814867587674</c:v>
                </c:pt>
                <c:pt idx="24">
                  <c:v>8.0248595856764684</c:v>
                </c:pt>
                <c:pt idx="25">
                  <c:v>8.0667362250025825</c:v>
                </c:pt>
                <c:pt idx="26">
                  <c:v>8.0459090392396817</c:v>
                </c:pt>
                <c:pt idx="27">
                  <c:v>7.968031009670332</c:v>
                </c:pt>
                <c:pt idx="28">
                  <c:v>8.1549520305207537</c:v>
                </c:pt>
                <c:pt idx="29">
                  <c:v>8.428301454629775</c:v>
                </c:pt>
                <c:pt idx="30">
                  <c:v>8.3701061782396309</c:v>
                </c:pt>
                <c:pt idx="31">
                  <c:v>8.2569992448228113</c:v>
                </c:pt>
                <c:pt idx="32">
                  <c:v>8.2341915241407797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C2-445D-A946-087275F9ABAF}"/>
            </c:ext>
          </c:extLst>
        </c:ser>
        <c:ser>
          <c:idx val="5"/>
          <c:order val="4"/>
          <c:tx>
            <c:strRef>
              <c:f>'2023 EXPLORING ALTERNATIVES'!$B$83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ALTERNATIVES'!$E$83:$AK$83</c:f>
              <c:numCache>
                <c:formatCode>"$"#,##0.00</c:formatCode>
                <c:ptCount val="33"/>
                <c:pt idx="0">
                  <c:v>10.360999314969401</c:v>
                </c:pt>
                <c:pt idx="1">
                  <c:v>15.97570352760823</c:v>
                </c:pt>
                <c:pt idx="2">
                  <c:v>19.152090503886722</c:v>
                </c:pt>
                <c:pt idx="3">
                  <c:v>19.294152679068233</c:v>
                </c:pt>
                <c:pt idx="4">
                  <c:v>17.225731676123608</c:v>
                </c:pt>
                <c:pt idx="5">
                  <c:v>13.716640755702178</c:v>
                </c:pt>
                <c:pt idx="6">
                  <c:v>10.622409287722386</c:v>
                </c:pt>
                <c:pt idx="7">
                  <c:v>9.3060273892199614</c:v>
                </c:pt>
                <c:pt idx="8">
                  <c:v>9.2449174829681233</c:v>
                </c:pt>
                <c:pt idx="9">
                  <c:v>9.3421455025226141</c:v>
                </c:pt>
                <c:pt idx="10">
                  <c:v>9.4128130498531455</c:v>
                </c:pt>
                <c:pt idx="11">
                  <c:v>9.4253548456417242</c:v>
                </c:pt>
                <c:pt idx="12">
                  <c:v>9.4043403781615424</c:v>
                </c:pt>
                <c:pt idx="13">
                  <c:v>9.4044211292896271</c:v>
                </c:pt>
                <c:pt idx="14">
                  <c:v>9.4535967046234148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C2-445D-A946-087275F9ABAF}"/>
            </c:ext>
          </c:extLst>
        </c:ser>
        <c:ser>
          <c:idx val="6"/>
          <c:order val="5"/>
          <c:tx>
            <c:strRef>
              <c:f>'2023 EXPLORING ALTERNATIVES'!$B$84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ALTERNATIVES'!$E$84:$AK$84</c:f>
              <c:numCache>
                <c:formatCode>"$"#,##0.00</c:formatCode>
                <c:ptCount val="33"/>
                <c:pt idx="0">
                  <c:v>11.047740747194748</c:v>
                </c:pt>
                <c:pt idx="1">
                  <c:v>16.239322362088483</c:v>
                </c:pt>
                <c:pt idx="2">
                  <c:v>19.03846400002006</c:v>
                </c:pt>
                <c:pt idx="3">
                  <c:v>19.281957142410363</c:v>
                </c:pt>
                <c:pt idx="4">
                  <c:v>17.623113474450477</c:v>
                </c:pt>
                <c:pt idx="5">
                  <c:v>14.633261486436862</c:v>
                </c:pt>
                <c:pt idx="6">
                  <c:v>12.212843529060164</c:v>
                </c:pt>
                <c:pt idx="7">
                  <c:v>11.671814282295752</c:v>
                </c:pt>
                <c:pt idx="8">
                  <c:v>11.972613649855179</c:v>
                </c:pt>
                <c:pt idx="9">
                  <c:v>12.148676268440527</c:v>
                </c:pt>
                <c:pt idx="10">
                  <c:v>12.278843747601758</c:v>
                </c:pt>
                <c:pt idx="11">
                  <c:v>12.262058146661692</c:v>
                </c:pt>
                <c:pt idx="12">
                  <c:v>12.170771311591263</c:v>
                </c:pt>
                <c:pt idx="13">
                  <c:v>12.183777399954979</c:v>
                </c:pt>
                <c:pt idx="14">
                  <c:v>12.290532764317073</c:v>
                </c:pt>
                <c:pt idx="15">
                  <c:v>12.419273022485667</c:v>
                </c:pt>
                <c:pt idx="16">
                  <c:v>12.646834935097495</c:v>
                </c:pt>
                <c:pt idx="17">
                  <c:v>12.809178065163564</c:v>
                </c:pt>
                <c:pt idx="18">
                  <c:v>12.672571968701806</c:v>
                </c:pt>
                <c:pt idx="19">
                  <c:v>12.477965989771276</c:v>
                </c:pt>
                <c:pt idx="20">
                  <c:v>12.432269043267191</c:v>
                </c:pt>
                <c:pt idx="21">
                  <c:v>12.539603253818369</c:v>
                </c:pt>
                <c:pt idx="22">
                  <c:v>12.704379738619894</c:v>
                </c:pt>
                <c:pt idx="23">
                  <c:v>12.79887775441181</c:v>
                </c:pt>
                <c:pt idx="24">
                  <c:v>12.870783750829375</c:v>
                </c:pt>
                <c:pt idx="25">
                  <c:v>13.013171266759102</c:v>
                </c:pt>
                <c:pt idx="26">
                  <c:v>13.101169895062966</c:v>
                </c:pt>
                <c:pt idx="27">
                  <c:v>13.183178008882523</c:v>
                </c:pt>
                <c:pt idx="28">
                  <c:v>13.33332966580342</c:v>
                </c:pt>
                <c:pt idx="29">
                  <c:v>13.464201493159907</c:v>
                </c:pt>
                <c:pt idx="30">
                  <c:v>13.505045017364989</c:v>
                </c:pt>
                <c:pt idx="31">
                  <c:v>13.51612387432376</c:v>
                </c:pt>
                <c:pt idx="32">
                  <c:v>13.542382519234364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C2-445D-A946-087275F9A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Wellhead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EXPLORING ALTERNATIVES'!$B$30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ALTERNATIVES'!$C$7:$AH$7</c:f>
              <c:numCache>
                <c:formatCode>"$"#,##0.00</c:formatCode>
                <c:ptCount val="32"/>
                <c:pt idx="0">
                  <c:v>0</c:v>
                </c:pt>
                <c:pt idx="1">
                  <c:v>9.3961337738369419</c:v>
                </c:pt>
                <c:pt idx="2">
                  <c:v>10.00061869373968</c:v>
                </c:pt>
                <c:pt idx="3">
                  <c:v>11.689900904409283</c:v>
                </c:pt>
                <c:pt idx="4">
                  <c:v>14.270721136026879</c:v>
                </c:pt>
                <c:pt idx="5">
                  <c:v>15.724689144598919</c:v>
                </c:pt>
                <c:pt idx="6">
                  <c:v>14.689095728112326</c:v>
                </c:pt>
                <c:pt idx="7">
                  <c:v>12.119669613751837</c:v>
                </c:pt>
                <c:pt idx="8">
                  <c:v>9.6579463401479888</c:v>
                </c:pt>
                <c:pt idx="9">
                  <c:v>8.6551171677677132</c:v>
                </c:pt>
                <c:pt idx="10">
                  <c:v>8.741297089051363</c:v>
                </c:pt>
                <c:pt idx="11">
                  <c:v>8.9296964763754207</c:v>
                </c:pt>
                <c:pt idx="12">
                  <c:v>9.0394118374580383</c:v>
                </c:pt>
                <c:pt idx="13">
                  <c:v>9.0477890165017207</c:v>
                </c:pt>
                <c:pt idx="14">
                  <c:v>9.0376959575961902</c:v>
                </c:pt>
                <c:pt idx="15">
                  <c:v>9.0996361362295737</c:v>
                </c:pt>
                <c:pt idx="16">
                  <c:v>9.1824014951859212</c:v>
                </c:pt>
                <c:pt idx="17">
                  <c:v>9.2558404747315475</c:v>
                </c:pt>
                <c:pt idx="18">
                  <c:v>9.3472102226235254</c:v>
                </c:pt>
                <c:pt idx="19">
                  <c:v>9.4166881043834856</c:v>
                </c:pt>
                <c:pt idx="20">
                  <c:v>9.3026890514265208</c:v>
                </c:pt>
                <c:pt idx="21">
                  <c:v>9.0630208075043157</c:v>
                </c:pt>
                <c:pt idx="22">
                  <c:v>9.0034250549185781</c:v>
                </c:pt>
                <c:pt idx="23">
                  <c:v>9.1549446883514527</c:v>
                </c:pt>
                <c:pt idx="24">
                  <c:v>9.3923280623242835</c:v>
                </c:pt>
                <c:pt idx="25">
                  <c:v>9.4794518619592623</c:v>
                </c:pt>
                <c:pt idx="26">
                  <c:v>9.317024008880507</c:v>
                </c:pt>
                <c:pt idx="27">
                  <c:v>9.1139009136609914</c:v>
                </c:pt>
                <c:pt idx="28">
                  <c:v>9.0161763813479929</c:v>
                </c:pt>
                <c:pt idx="29">
                  <c:v>8.8510646824216117</c:v>
                </c:pt>
                <c:pt idx="30">
                  <c:v>8.5445142040246527</c:v>
                </c:pt>
                <c:pt idx="31">
                  <c:v>8.3662372765416126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9-4B7B-8B14-817B9A29DC02}"/>
            </c:ext>
          </c:extLst>
        </c:ser>
        <c:ser>
          <c:idx val="2"/>
          <c:order val="1"/>
          <c:tx>
            <c:strRef>
              <c:f>'2023 EXPLORING ALTERNATIVES'!$B$31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ALTERNATIVES'!$C$8:$AH$8</c:f>
              <c:numCache>
                <c:formatCode>"$"#,##0.00</c:formatCode>
                <c:ptCount val="32"/>
                <c:pt idx="0">
                  <c:v>0</c:v>
                </c:pt>
                <c:pt idx="1">
                  <c:v>9.1198602124283923</c:v>
                </c:pt>
                <c:pt idx="2">
                  <c:v>9.8769722271302349</c:v>
                </c:pt>
                <c:pt idx="3">
                  <c:v>11.87460210826843</c:v>
                </c:pt>
                <c:pt idx="4">
                  <c:v>14.808548991147607</c:v>
                </c:pt>
                <c:pt idx="5">
                  <c:v>16.318898876246138</c:v>
                </c:pt>
                <c:pt idx="6">
                  <c:v>14.837805632239837</c:v>
                </c:pt>
                <c:pt idx="7">
                  <c:v>11.567075712427206</c:v>
                </c:pt>
                <c:pt idx="8">
                  <c:v>8.4014377289521107</c:v>
                </c:pt>
                <c:pt idx="9">
                  <c:v>6.9126728324118236</c:v>
                </c:pt>
                <c:pt idx="10">
                  <c:v>6.8252122823880104</c:v>
                </c:pt>
                <c:pt idx="11">
                  <c:v>6.9469825344039675</c:v>
                </c:pt>
                <c:pt idx="12">
                  <c:v>7.0283745615179409</c:v>
                </c:pt>
                <c:pt idx="13">
                  <c:v>7.0828249612285257</c:v>
                </c:pt>
                <c:pt idx="14">
                  <c:v>7.1008425722516044</c:v>
                </c:pt>
                <c:pt idx="15">
                  <c:v>7.1146643129304206</c:v>
                </c:pt>
                <c:pt idx="16">
                  <c:v>7.1637965831949231</c:v>
                </c:pt>
                <c:pt idx="17">
                  <c:v>7.2212349880895896</c:v>
                </c:pt>
                <c:pt idx="18">
                  <c:v>7.2403725331235798</c:v>
                </c:pt>
                <c:pt idx="19">
                  <c:v>7.2406487607138157</c:v>
                </c:pt>
                <c:pt idx="20">
                  <c:v>7.0321491466891377</c:v>
                </c:pt>
                <c:pt idx="21">
                  <c:v>6.6618012003845326</c:v>
                </c:pt>
                <c:pt idx="22">
                  <c:v>6.5537952252701865</c:v>
                </c:pt>
                <c:pt idx="23">
                  <c:v>6.7657255585189375</c:v>
                </c:pt>
                <c:pt idx="24">
                  <c:v>7.1140666188257953</c:v>
                </c:pt>
                <c:pt idx="25">
                  <c:v>7.3133547238230854</c:v>
                </c:pt>
                <c:pt idx="26">
                  <c:v>7.3221824634555874</c:v>
                </c:pt>
                <c:pt idx="27">
                  <c:v>7.3327605691179976</c:v>
                </c:pt>
                <c:pt idx="28">
                  <c:v>7.3310487761703405</c:v>
                </c:pt>
                <c:pt idx="29">
                  <c:v>7.3482197402200047</c:v>
                </c:pt>
                <c:pt idx="30">
                  <c:v>7.4387212133469545</c:v>
                </c:pt>
                <c:pt idx="31">
                  <c:v>7.5099480341261646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9-4B7B-8B14-817B9A29DC02}"/>
            </c:ext>
          </c:extLst>
        </c:ser>
        <c:ser>
          <c:idx val="3"/>
          <c:order val="2"/>
          <c:tx>
            <c:strRef>
              <c:f>'2023 EXPLORING ALTERNATIVES'!$B$32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ALTERNATIVES'!$C$9:$AH$9</c:f>
              <c:numCache>
                <c:formatCode>"$"#,##0.00</c:formatCode>
                <c:ptCount val="32"/>
                <c:pt idx="0">
                  <c:v>0</c:v>
                </c:pt>
                <c:pt idx="1">
                  <c:v>8.7732561079368718</c:v>
                </c:pt>
                <c:pt idx="2">
                  <c:v>9.1019967505234227</c:v>
                </c:pt>
                <c:pt idx="3">
                  <c:v>10.561337945384087</c:v>
                </c:pt>
                <c:pt idx="4">
                  <c:v>13.479788511666374</c:v>
                </c:pt>
                <c:pt idx="5">
                  <c:v>15.484308682863894</c:v>
                </c:pt>
                <c:pt idx="6">
                  <c:v>14.467854470719205</c:v>
                </c:pt>
                <c:pt idx="7">
                  <c:v>11.185694682538262</c:v>
                </c:pt>
                <c:pt idx="8">
                  <c:v>8.0409385431923379</c:v>
                </c:pt>
                <c:pt idx="9">
                  <c:v>6.7805464370649329</c:v>
                </c:pt>
                <c:pt idx="10">
                  <c:v>6.7129061991869889</c:v>
                </c:pt>
                <c:pt idx="11">
                  <c:v>6.7128594022319517</c:v>
                </c:pt>
                <c:pt idx="12">
                  <c:v>6.6949392864597916</c:v>
                </c:pt>
                <c:pt idx="13">
                  <c:v>6.710138662037016</c:v>
                </c:pt>
                <c:pt idx="14">
                  <c:v>6.7145886010957634</c:v>
                </c:pt>
                <c:pt idx="15">
                  <c:v>6.7229269007966055</c:v>
                </c:pt>
                <c:pt idx="16">
                  <c:v>6.7656596537992044</c:v>
                </c:pt>
                <c:pt idx="17">
                  <c:v>6.8134537588490973</c:v>
                </c:pt>
                <c:pt idx="18">
                  <c:v>6.8429957425118868</c:v>
                </c:pt>
                <c:pt idx="19">
                  <c:v>6.8138288832383029</c:v>
                </c:pt>
                <c:pt idx="20">
                  <c:v>6.5404022916753357</c:v>
                </c:pt>
                <c:pt idx="21">
                  <c:v>6.1774566044317893</c:v>
                </c:pt>
                <c:pt idx="22">
                  <c:v>6.1093350696370976</c:v>
                </c:pt>
                <c:pt idx="23">
                  <c:v>6.349504808447235</c:v>
                </c:pt>
                <c:pt idx="24">
                  <c:v>6.7418937895613009</c:v>
                </c:pt>
                <c:pt idx="25">
                  <c:v>6.9001666277859952</c:v>
                </c:pt>
                <c:pt idx="26">
                  <c:v>6.7822755616912858</c:v>
                </c:pt>
                <c:pt idx="27">
                  <c:v>6.7582109160834394</c:v>
                </c:pt>
                <c:pt idx="28">
                  <c:v>6.802831800829634</c:v>
                </c:pt>
                <c:pt idx="29">
                  <c:v>6.8582868365505387</c:v>
                </c:pt>
                <c:pt idx="30">
                  <c:v>7.0097138644845103</c:v>
                </c:pt>
                <c:pt idx="31">
                  <c:v>7.1330626241064587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9-4B7B-8B14-817B9A29DC02}"/>
            </c:ext>
          </c:extLst>
        </c:ser>
        <c:ser>
          <c:idx val="4"/>
          <c:order val="3"/>
          <c:tx>
            <c:strRef>
              <c:f>'2023 EXPLORING ALTERNATIVES'!$B$33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ALTERNATIVES'!$C$10:$AH$10</c:f>
              <c:numCache>
                <c:formatCode>"$"#,##0.00</c:formatCode>
                <c:ptCount val="32"/>
                <c:pt idx="0">
                  <c:v>0</c:v>
                </c:pt>
                <c:pt idx="1">
                  <c:v>8.8779007167942243</c:v>
                </c:pt>
                <c:pt idx="2">
                  <c:v>9.9310074262052037</c:v>
                </c:pt>
                <c:pt idx="3">
                  <c:v>12.057144871144345</c:v>
                </c:pt>
                <c:pt idx="4">
                  <c:v>15.020392660693314</c:v>
                </c:pt>
                <c:pt idx="5">
                  <c:v>16.430997812840829</c:v>
                </c:pt>
                <c:pt idx="6">
                  <c:v>14.149006370757071</c:v>
                </c:pt>
                <c:pt idx="7">
                  <c:v>10.368297142726419</c:v>
                </c:pt>
                <c:pt idx="8">
                  <c:v>7.796553231117163</c:v>
                </c:pt>
                <c:pt idx="9">
                  <c:v>6.8473737304750859</c:v>
                </c:pt>
                <c:pt idx="10">
                  <c:v>6.7545246910888039</c:v>
                </c:pt>
                <c:pt idx="11">
                  <c:v>6.7992504529309654</c:v>
                </c:pt>
                <c:pt idx="12">
                  <c:v>6.8441181958417685</c:v>
                </c:pt>
                <c:pt idx="13">
                  <c:v>6.8612519029758996</c:v>
                </c:pt>
                <c:pt idx="14">
                  <c:v>6.8857663700262286</c:v>
                </c:pt>
                <c:pt idx="15">
                  <c:v>6.9272766604532645</c:v>
                </c:pt>
                <c:pt idx="16">
                  <c:v>6.9243495425529966</c:v>
                </c:pt>
                <c:pt idx="17">
                  <c:v>6.8941021810098198</c:v>
                </c:pt>
                <c:pt idx="18">
                  <c:v>6.8802604207579501</c:v>
                </c:pt>
                <c:pt idx="19">
                  <c:v>6.8571764644014301</c:v>
                </c:pt>
                <c:pt idx="20">
                  <c:v>6.6866838015801706</c:v>
                </c:pt>
                <c:pt idx="21">
                  <c:v>6.4906120228038739</c:v>
                </c:pt>
                <c:pt idx="22">
                  <c:v>6.5437126297139603</c:v>
                </c:pt>
                <c:pt idx="23">
                  <c:v>6.7024205375090879</c:v>
                </c:pt>
                <c:pt idx="24">
                  <c:v>6.8364770905758814</c:v>
                </c:pt>
                <c:pt idx="25">
                  <c:v>6.9182788162129665</c:v>
                </c:pt>
                <c:pt idx="26">
                  <c:v>6.9265659040906051</c:v>
                </c:pt>
                <c:pt idx="27">
                  <c:v>6.9465449826730454</c:v>
                </c:pt>
                <c:pt idx="28">
                  <c:v>6.920943225569923</c:v>
                </c:pt>
                <c:pt idx="29">
                  <c:v>6.8593609199940468</c:v>
                </c:pt>
                <c:pt idx="30">
                  <c:v>7.0663885616904203</c:v>
                </c:pt>
                <c:pt idx="31">
                  <c:v>7.3457163223562629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89-4B7B-8B14-817B9A29DC02}"/>
            </c:ext>
          </c:extLst>
        </c:ser>
        <c:ser>
          <c:idx val="5"/>
          <c:order val="4"/>
          <c:tx>
            <c:strRef>
              <c:f>'2023 EXPLORING ALTERNATIVES'!$B$34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ALTERNATIVES'!$C$11:$AH$11</c:f>
              <c:numCache>
                <c:formatCode>"$"#,##0.00</c:formatCode>
                <c:ptCount val="32"/>
                <c:pt idx="0">
                  <c:v>0</c:v>
                </c:pt>
                <c:pt idx="1">
                  <c:v>9.1198602124283923</c:v>
                </c:pt>
                <c:pt idx="2">
                  <c:v>9.8769722271302349</c:v>
                </c:pt>
                <c:pt idx="3">
                  <c:v>11.87460210826843</c:v>
                </c:pt>
                <c:pt idx="4">
                  <c:v>14.808548991147607</c:v>
                </c:pt>
                <c:pt idx="5">
                  <c:v>16.318898876246138</c:v>
                </c:pt>
                <c:pt idx="6">
                  <c:v>14.837805632239837</c:v>
                </c:pt>
                <c:pt idx="7">
                  <c:v>11.567075712427206</c:v>
                </c:pt>
                <c:pt idx="8">
                  <c:v>8.4014377289521107</c:v>
                </c:pt>
                <c:pt idx="9">
                  <c:v>6.9126728324118236</c:v>
                </c:pt>
                <c:pt idx="10">
                  <c:v>6.8252122823880104</c:v>
                </c:pt>
                <c:pt idx="11">
                  <c:v>6.9469825344039675</c:v>
                </c:pt>
                <c:pt idx="12">
                  <c:v>7.0283745615179409</c:v>
                </c:pt>
                <c:pt idx="13">
                  <c:v>7.0828249612285257</c:v>
                </c:pt>
                <c:pt idx="14">
                  <c:v>7.1008425722516044</c:v>
                </c:pt>
                <c:pt idx="15">
                  <c:v>7.1146643129304206</c:v>
                </c:pt>
                <c:pt idx="16">
                  <c:v>7.1637965831949231</c:v>
                </c:pt>
                <c:pt idx="17">
                  <c:v>7.2212349880895896</c:v>
                </c:pt>
                <c:pt idx="18">
                  <c:v>7.2403725331235798</c:v>
                </c:pt>
                <c:pt idx="19">
                  <c:v>7.2406487607138157</c:v>
                </c:pt>
                <c:pt idx="20">
                  <c:v>7.0321491466891377</c:v>
                </c:pt>
                <c:pt idx="21">
                  <c:v>6.6618012003845326</c:v>
                </c:pt>
                <c:pt idx="22">
                  <c:v>6.5537952252701865</c:v>
                </c:pt>
                <c:pt idx="23">
                  <c:v>6.7657255585189375</c:v>
                </c:pt>
                <c:pt idx="24">
                  <c:v>7.1140666188257953</c:v>
                </c:pt>
                <c:pt idx="25">
                  <c:v>7.3133547238230854</c:v>
                </c:pt>
                <c:pt idx="26">
                  <c:v>7.3221824634555874</c:v>
                </c:pt>
                <c:pt idx="27">
                  <c:v>7.3327605691179976</c:v>
                </c:pt>
                <c:pt idx="28">
                  <c:v>7.3310487761703405</c:v>
                </c:pt>
                <c:pt idx="29">
                  <c:v>7.3482197402200047</c:v>
                </c:pt>
                <c:pt idx="30">
                  <c:v>7.4387212133469545</c:v>
                </c:pt>
                <c:pt idx="31">
                  <c:v>7.5099480341261646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89-4B7B-8B14-817B9A29DC02}"/>
            </c:ext>
          </c:extLst>
        </c:ser>
        <c:ser>
          <c:idx val="6"/>
          <c:order val="5"/>
          <c:tx>
            <c:strRef>
              <c:f>'2023 EXPLORING ALTERNATIVES'!$B$35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ALTERNATIVES'!$C$12:$AH$12</c:f>
              <c:numCache>
                <c:formatCode>"$"#,##0.00</c:formatCode>
                <c:ptCount val="32"/>
                <c:pt idx="0">
                  <c:v>0</c:v>
                </c:pt>
                <c:pt idx="1">
                  <c:v>9.3944867150134108</c:v>
                </c:pt>
                <c:pt idx="2">
                  <c:v>9.9988968603313033</c:v>
                </c:pt>
                <c:pt idx="3">
                  <c:v>11.688251589743281</c:v>
                </c:pt>
                <c:pt idx="4">
                  <c:v>14.269053932953005</c:v>
                </c:pt>
                <c:pt idx="5">
                  <c:v>15.722928651872994</c:v>
                </c:pt>
                <c:pt idx="6">
                  <c:v>14.687283480589283</c:v>
                </c:pt>
                <c:pt idx="7">
                  <c:v>12.117861538950258</c:v>
                </c:pt>
                <c:pt idx="8">
                  <c:v>9.6561189266536616</c:v>
                </c:pt>
                <c:pt idx="9">
                  <c:v>8.6532486034065421</c:v>
                </c:pt>
                <c:pt idx="10">
                  <c:v>8.7394589231418216</c:v>
                </c:pt>
                <c:pt idx="11">
                  <c:v>8.9278923788182496</c:v>
                </c:pt>
                <c:pt idx="12">
                  <c:v>9.0375835720471827</c:v>
                </c:pt>
                <c:pt idx="13">
                  <c:v>9.0459691903612498</c:v>
                </c:pt>
                <c:pt idx="14">
                  <c:v>9.0359218428811712</c:v>
                </c:pt>
                <c:pt idx="15">
                  <c:v>9.0978689172517448</c:v>
                </c:pt>
                <c:pt idx="16">
                  <c:v>9.1806016428925403</c:v>
                </c:pt>
                <c:pt idx="17">
                  <c:v>9.254011775576787</c:v>
                </c:pt>
                <c:pt idx="18">
                  <c:v>9.3452893526722978</c:v>
                </c:pt>
                <c:pt idx="19">
                  <c:v>9.4146882648470509</c:v>
                </c:pt>
                <c:pt idx="20">
                  <c:v>9.3007230123078841</c:v>
                </c:pt>
                <c:pt idx="21">
                  <c:v>9.0610547683856808</c:v>
                </c:pt>
                <c:pt idx="22">
                  <c:v>9.0014590157999415</c:v>
                </c:pt>
                <c:pt idx="23">
                  <c:v>9.1529786492328178</c:v>
                </c:pt>
                <c:pt idx="24">
                  <c:v>9.3903620232056468</c:v>
                </c:pt>
                <c:pt idx="25">
                  <c:v>9.4774858228406273</c:v>
                </c:pt>
                <c:pt idx="26">
                  <c:v>9.3150579697618703</c:v>
                </c:pt>
                <c:pt idx="27">
                  <c:v>9.1119348745423547</c:v>
                </c:pt>
                <c:pt idx="28">
                  <c:v>9.014210342229358</c:v>
                </c:pt>
                <c:pt idx="29">
                  <c:v>8.8490986433029768</c:v>
                </c:pt>
                <c:pt idx="30">
                  <c:v>8.542548164906016</c:v>
                </c:pt>
                <c:pt idx="31">
                  <c:v>8.3642712374229777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9-4B7B-8B14-817B9A29D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Transmission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EXPLORING ALTERNATIVES'!$B$17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ALTERNATIVES'!$C$17:$AH$17</c:f>
              <c:numCache>
                <c:formatCode>"$"#,##0.00</c:formatCode>
                <c:ptCount val="32"/>
                <c:pt idx="0">
                  <c:v>0</c:v>
                </c:pt>
                <c:pt idx="1">
                  <c:v>0.45577133097262962</c:v>
                </c:pt>
                <c:pt idx="2">
                  <c:v>0.46169459627811932</c:v>
                </c:pt>
                <c:pt idx="3">
                  <c:v>0.45992852669629913</c:v>
                </c:pt>
                <c:pt idx="4">
                  <c:v>0.46026779052056033</c:v>
                </c:pt>
                <c:pt idx="5">
                  <c:v>0.47377546764427725</c:v>
                </c:pt>
                <c:pt idx="6">
                  <c:v>0.493081665577423</c:v>
                </c:pt>
                <c:pt idx="7">
                  <c:v>0.50604118210576721</c:v>
                </c:pt>
                <c:pt idx="8">
                  <c:v>0.65917706403924037</c:v>
                </c:pt>
                <c:pt idx="9">
                  <c:v>0.97525429732036617</c:v>
                </c:pt>
                <c:pt idx="10">
                  <c:v>1.1670726711255188</c:v>
                </c:pt>
                <c:pt idx="11">
                  <c:v>1.189576049335421</c:v>
                </c:pt>
                <c:pt idx="12">
                  <c:v>1.1739265283182161</c:v>
                </c:pt>
                <c:pt idx="13">
                  <c:v>1.1553606672376384</c:v>
                </c:pt>
                <c:pt idx="14">
                  <c:v>1.1234047302744217</c:v>
                </c:pt>
                <c:pt idx="15">
                  <c:v>1.0802169979361693</c:v>
                </c:pt>
                <c:pt idx="16">
                  <c:v>1.0654790085731747</c:v>
                </c:pt>
                <c:pt idx="17">
                  <c:v>1.0890345994164814</c:v>
                </c:pt>
                <c:pt idx="18">
                  <c:v>1.1206721627995226</c:v>
                </c:pt>
                <c:pt idx="19">
                  <c:v>1.1239576980596535</c:v>
                </c:pt>
                <c:pt idx="20">
                  <c:v>1.1396923999149746</c:v>
                </c:pt>
                <c:pt idx="21">
                  <c:v>1.1847546649066489</c:v>
                </c:pt>
                <c:pt idx="22">
                  <c:v>1.1986534709883014</c:v>
                </c:pt>
                <c:pt idx="23">
                  <c:v>1.1544680481066039</c:v>
                </c:pt>
                <c:pt idx="24">
                  <c:v>1.0818611589352987</c:v>
                </c:pt>
                <c:pt idx="25">
                  <c:v>1.0892353750922368</c:v>
                </c:pt>
                <c:pt idx="26">
                  <c:v>1.3235692245885571</c:v>
                </c:pt>
                <c:pt idx="27">
                  <c:v>1.6690798357377994</c:v>
                </c:pt>
                <c:pt idx="28">
                  <c:v>1.8548029963546613</c:v>
                </c:pt>
                <c:pt idx="29">
                  <c:v>2.1019228091005999</c:v>
                </c:pt>
                <c:pt idx="30">
                  <c:v>2.5586249444184563</c:v>
                </c:pt>
                <c:pt idx="31">
                  <c:v>2.8677736992579823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4-4FE9-928F-5CA7D7B380A3}"/>
            </c:ext>
          </c:extLst>
        </c:ser>
        <c:ser>
          <c:idx val="2"/>
          <c:order val="1"/>
          <c:tx>
            <c:strRef>
              <c:f>'2023 EXPLORING ALTERNATIVES'!$B$18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ALTERNATIVES'!$C$18:$AH$18</c:f>
              <c:numCache>
                <c:formatCode>"$"#,##0.00</c:formatCode>
                <c:ptCount val="32"/>
                <c:pt idx="0">
                  <c:v>0</c:v>
                </c:pt>
                <c:pt idx="1">
                  <c:v>1.757014070157898</c:v>
                </c:pt>
                <c:pt idx="2">
                  <c:v>1.7481377180440516</c:v>
                </c:pt>
                <c:pt idx="3">
                  <c:v>1.7114847029933684</c:v>
                </c:pt>
                <c:pt idx="4">
                  <c:v>1.6884732231926771</c:v>
                </c:pt>
                <c:pt idx="5">
                  <c:v>1.7426607292159688</c:v>
                </c:pt>
                <c:pt idx="6">
                  <c:v>1.9214368247826012</c:v>
                </c:pt>
                <c:pt idx="7">
                  <c:v>2.1629039864851491</c:v>
                </c:pt>
                <c:pt idx="8">
                  <c:v>2.356035437751085</c:v>
                </c:pt>
                <c:pt idx="9">
                  <c:v>2.4468616870526851</c:v>
                </c:pt>
                <c:pt idx="10">
                  <c:v>2.4332200523265004</c:v>
                </c:pt>
                <c:pt idx="11">
                  <c:v>2.4056230246548269</c:v>
                </c:pt>
                <c:pt idx="12">
                  <c:v>2.3891467886671376</c:v>
                </c:pt>
                <c:pt idx="13">
                  <c:v>2.3450775155848396</c:v>
                </c:pt>
                <c:pt idx="14">
                  <c:v>2.304175942613893</c:v>
                </c:pt>
                <c:pt idx="15">
                  <c:v>2.288939047270997</c:v>
                </c:pt>
                <c:pt idx="16">
                  <c:v>2.2877538165425366</c:v>
                </c:pt>
                <c:pt idx="17">
                  <c:v>2.3219195920277493</c:v>
                </c:pt>
                <c:pt idx="18">
                  <c:v>2.3996512619220316</c:v>
                </c:pt>
                <c:pt idx="19">
                  <c:v>2.4408575157953969</c:v>
                </c:pt>
                <c:pt idx="20">
                  <c:v>2.4361270166765849</c:v>
                </c:pt>
                <c:pt idx="21">
                  <c:v>2.4524578427539208</c:v>
                </c:pt>
                <c:pt idx="22">
                  <c:v>2.4631581018190998</c:v>
                </c:pt>
                <c:pt idx="23">
                  <c:v>2.4237423338357931</c:v>
                </c:pt>
                <c:pt idx="24">
                  <c:v>2.3672465466134063</c:v>
                </c:pt>
                <c:pt idx="25">
                  <c:v>2.3508793597267261</c:v>
                </c:pt>
                <c:pt idx="26">
                  <c:v>2.3463322360646037</c:v>
                </c:pt>
                <c:pt idx="27">
                  <c:v>2.30990817245962</c:v>
                </c:pt>
                <c:pt idx="28">
                  <c:v>2.2804078857041619</c:v>
                </c:pt>
                <c:pt idx="29">
                  <c:v>2.2762199842646385</c:v>
                </c:pt>
                <c:pt idx="30">
                  <c:v>2.2740059027704769</c:v>
                </c:pt>
                <c:pt idx="31">
                  <c:v>2.2725812691524325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4-4FE9-928F-5CA7D7B380A3}"/>
            </c:ext>
          </c:extLst>
        </c:ser>
        <c:ser>
          <c:idx val="3"/>
          <c:order val="2"/>
          <c:tx>
            <c:strRef>
              <c:f>'2023 EXPLORING ALTERNATIVES'!$B$19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ALTERNATIVES'!$C$19:$AH$19</c:f>
              <c:numCache>
                <c:formatCode>"$"#,##0.00</c:formatCode>
                <c:ptCount val="32"/>
                <c:pt idx="0">
                  <c:v>0</c:v>
                </c:pt>
                <c:pt idx="1">
                  <c:v>1.9497774649601409</c:v>
                </c:pt>
                <c:pt idx="2">
                  <c:v>1.9723788420655048</c:v>
                </c:pt>
                <c:pt idx="3">
                  <c:v>1.9354680908441562</c:v>
                </c:pt>
                <c:pt idx="4">
                  <c:v>1.8678960804608176</c:v>
                </c:pt>
                <c:pt idx="5">
                  <c:v>1.8700455992626104</c:v>
                </c:pt>
                <c:pt idx="6">
                  <c:v>1.9787147277094432</c:v>
                </c:pt>
                <c:pt idx="7">
                  <c:v>2.1603837135904604</c:v>
                </c:pt>
                <c:pt idx="8">
                  <c:v>2.388504763939062</c:v>
                </c:pt>
                <c:pt idx="9">
                  <c:v>2.569540874340106</c:v>
                </c:pt>
                <c:pt idx="10">
                  <c:v>2.5960032528850872</c:v>
                </c:pt>
                <c:pt idx="11">
                  <c:v>2.5802426108523333</c:v>
                </c:pt>
                <c:pt idx="12">
                  <c:v>2.5737554879079161</c:v>
                </c:pt>
                <c:pt idx="13">
                  <c:v>2.5073643644603401</c:v>
                </c:pt>
                <c:pt idx="14">
                  <c:v>2.4366864735106182</c:v>
                </c:pt>
                <c:pt idx="15">
                  <c:v>2.4199479851113699</c:v>
                </c:pt>
                <c:pt idx="16">
                  <c:v>2.453679950472814</c:v>
                </c:pt>
                <c:pt idx="17">
                  <c:v>2.5419410002322023</c:v>
                </c:pt>
                <c:pt idx="18">
                  <c:v>2.651453263854274</c:v>
                </c:pt>
                <c:pt idx="19">
                  <c:v>2.7045625618361497</c:v>
                </c:pt>
                <c:pt idx="20">
                  <c:v>2.6864978845636989</c:v>
                </c:pt>
                <c:pt idx="21">
                  <c:v>2.6564964003506302</c:v>
                </c:pt>
                <c:pt idx="22">
                  <c:v>2.6400296065714852</c:v>
                </c:pt>
                <c:pt idx="23">
                  <c:v>2.607614338111488</c:v>
                </c:pt>
                <c:pt idx="24">
                  <c:v>2.5531241246580927</c:v>
                </c:pt>
                <c:pt idx="25">
                  <c:v>2.5601534907625814</c:v>
                </c:pt>
                <c:pt idx="26">
                  <c:v>2.5998518304430038</c:v>
                </c:pt>
                <c:pt idx="27">
                  <c:v>2.5576241987018227</c:v>
                </c:pt>
                <c:pt idx="28">
                  <c:v>2.4946871713057091</c:v>
                </c:pt>
                <c:pt idx="29">
                  <c:v>2.4725669002831387</c:v>
                </c:pt>
                <c:pt idx="30">
                  <c:v>2.4579394210314178</c:v>
                </c:pt>
                <c:pt idx="31">
                  <c:v>2.4302799543969149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4-4FE9-928F-5CA7D7B380A3}"/>
            </c:ext>
          </c:extLst>
        </c:ser>
        <c:ser>
          <c:idx val="4"/>
          <c:order val="3"/>
          <c:tx>
            <c:strRef>
              <c:f>'2023 EXPLORING ALTERNATIVES'!$B$20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ALTERNATIVES'!$C$20:$AH$20</c:f>
              <c:numCache>
                <c:formatCode>"$"#,##0.00</c:formatCode>
                <c:ptCount val="32"/>
                <c:pt idx="0">
                  <c:v>0</c:v>
                </c:pt>
                <c:pt idx="1">
                  <c:v>1.1454230780569747</c:v>
                </c:pt>
                <c:pt idx="2">
                  <c:v>1.4731703575254094</c:v>
                </c:pt>
                <c:pt idx="3">
                  <c:v>1.6530861899540552</c:v>
                </c:pt>
                <c:pt idx="4">
                  <c:v>1.5926420867315865</c:v>
                </c:pt>
                <c:pt idx="5">
                  <c:v>1.6443720656267935</c:v>
                </c:pt>
                <c:pt idx="6">
                  <c:v>1.7711596607733773</c:v>
                </c:pt>
                <c:pt idx="7">
                  <c:v>1.5980754852875281</c:v>
                </c:pt>
                <c:pt idx="8">
                  <c:v>1.2709125526047158</c:v>
                </c:pt>
                <c:pt idx="9">
                  <c:v>1.0708491304121248</c:v>
                </c:pt>
                <c:pt idx="10">
                  <c:v>1.0003731974420735</c:v>
                </c:pt>
                <c:pt idx="11">
                  <c:v>1.0128222532013114</c:v>
                </c:pt>
                <c:pt idx="12">
                  <c:v>1.0338715257230036</c:v>
                </c:pt>
                <c:pt idx="13">
                  <c:v>1.035760705495882</c:v>
                </c:pt>
                <c:pt idx="14">
                  <c:v>1.0138879503429961</c:v>
                </c:pt>
                <c:pt idx="15">
                  <c:v>1.0015228389958517</c:v>
                </c:pt>
                <c:pt idx="16">
                  <c:v>1.0023620283443913</c:v>
                </c:pt>
                <c:pt idx="17">
                  <c:v>1.0089787378701687</c:v>
                </c:pt>
                <c:pt idx="18">
                  <c:v>1.0557849379117359</c:v>
                </c:pt>
                <c:pt idx="19">
                  <c:v>1.1235059066197159</c:v>
                </c:pt>
                <c:pt idx="20">
                  <c:v>1.1492372604884924</c:v>
                </c:pt>
                <c:pt idx="21">
                  <c:v>1.1325198302207882</c:v>
                </c:pt>
                <c:pt idx="22">
                  <c:v>1.1241846499095305</c:v>
                </c:pt>
                <c:pt idx="23">
                  <c:v>1.1180287573104322</c:v>
                </c:pt>
                <c:pt idx="24">
                  <c:v>1.0914624529858887</c:v>
                </c:pt>
                <c:pt idx="25">
                  <c:v>1.0805360513747071</c:v>
                </c:pt>
                <c:pt idx="26">
                  <c:v>1.0982936815858633</c:v>
                </c:pt>
                <c:pt idx="27">
                  <c:v>1.120191242329537</c:v>
                </c:pt>
                <c:pt idx="28">
                  <c:v>1.1249658136697589</c:v>
                </c:pt>
                <c:pt idx="29">
                  <c:v>1.1086700896762851</c:v>
                </c:pt>
                <c:pt idx="30">
                  <c:v>1.0885634688303329</c:v>
                </c:pt>
                <c:pt idx="31">
                  <c:v>1.0825851322735123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54-4FE9-928F-5CA7D7B380A3}"/>
            </c:ext>
          </c:extLst>
        </c:ser>
        <c:ser>
          <c:idx val="5"/>
          <c:order val="4"/>
          <c:tx>
            <c:strRef>
              <c:f>'2023 EXPLORING ALTERNATIVES'!$B$21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ALTERNATIVES'!$C$21:$AH$21</c:f>
              <c:numCache>
                <c:formatCode>"$"#,##0.00</c:formatCode>
                <c:ptCount val="32"/>
                <c:pt idx="0">
                  <c:v>0</c:v>
                </c:pt>
                <c:pt idx="1">
                  <c:v>1.757014070157898</c:v>
                </c:pt>
                <c:pt idx="2">
                  <c:v>1.7481377180440516</c:v>
                </c:pt>
                <c:pt idx="3">
                  <c:v>1.7114847029933684</c:v>
                </c:pt>
                <c:pt idx="4">
                  <c:v>1.6884732231926771</c:v>
                </c:pt>
                <c:pt idx="5">
                  <c:v>1.7426607292159688</c:v>
                </c:pt>
                <c:pt idx="6">
                  <c:v>1.9214368247826012</c:v>
                </c:pt>
                <c:pt idx="7">
                  <c:v>2.1629039864851491</c:v>
                </c:pt>
                <c:pt idx="8">
                  <c:v>2.356035437751085</c:v>
                </c:pt>
                <c:pt idx="9">
                  <c:v>2.4468616870526851</c:v>
                </c:pt>
                <c:pt idx="10">
                  <c:v>2.4332200523265004</c:v>
                </c:pt>
                <c:pt idx="11">
                  <c:v>2.4056230246548269</c:v>
                </c:pt>
                <c:pt idx="12">
                  <c:v>2.3891467886671376</c:v>
                </c:pt>
                <c:pt idx="13">
                  <c:v>2.3450775155848396</c:v>
                </c:pt>
                <c:pt idx="14">
                  <c:v>2.304175942613893</c:v>
                </c:pt>
                <c:pt idx="15">
                  <c:v>2.288939047270997</c:v>
                </c:pt>
                <c:pt idx="16">
                  <c:v>2.2877538165425366</c:v>
                </c:pt>
                <c:pt idx="17">
                  <c:v>2.3219195920277493</c:v>
                </c:pt>
                <c:pt idx="18">
                  <c:v>2.3996512619220316</c:v>
                </c:pt>
                <c:pt idx="19">
                  <c:v>2.4408575157953969</c:v>
                </c:pt>
                <c:pt idx="20">
                  <c:v>2.4361270166765849</c:v>
                </c:pt>
                <c:pt idx="21">
                  <c:v>2.4524578427539208</c:v>
                </c:pt>
                <c:pt idx="22">
                  <c:v>2.4631581018190998</c:v>
                </c:pt>
                <c:pt idx="23">
                  <c:v>2.4237423338357931</c:v>
                </c:pt>
                <c:pt idx="24">
                  <c:v>2.3672465466134063</c:v>
                </c:pt>
                <c:pt idx="25">
                  <c:v>2.3508793597267261</c:v>
                </c:pt>
                <c:pt idx="26">
                  <c:v>2.3463322360646037</c:v>
                </c:pt>
                <c:pt idx="27">
                  <c:v>2.30990817245962</c:v>
                </c:pt>
                <c:pt idx="28">
                  <c:v>2.2804078857041619</c:v>
                </c:pt>
                <c:pt idx="29">
                  <c:v>2.2762199842646385</c:v>
                </c:pt>
                <c:pt idx="30">
                  <c:v>2.2740059027704769</c:v>
                </c:pt>
                <c:pt idx="31">
                  <c:v>2.2725812691524325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54-4FE9-928F-5CA7D7B380A3}"/>
            </c:ext>
          </c:extLst>
        </c:ser>
        <c:ser>
          <c:idx val="6"/>
          <c:order val="5"/>
          <c:tx>
            <c:strRef>
              <c:f>'2023 EXPLORING ALTERNATIVES'!$B$22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'2023 EXPLORING ALTERNATIVES'!$C$22:$AH$22</c:f>
              <c:numCache>
                <c:formatCode>"$"#,##0.00</c:formatCode>
                <c:ptCount val="32"/>
                <c:pt idx="0">
                  <c:v>0</c:v>
                </c:pt>
                <c:pt idx="1">
                  <c:v>2.3257713309726298</c:v>
                </c:pt>
                <c:pt idx="2">
                  <c:v>2.4165904552892408</c:v>
                </c:pt>
                <c:pt idx="3">
                  <c:v>2.3324897135590659</c:v>
                </c:pt>
                <c:pt idx="4">
                  <c:v>2.3531387090383564</c:v>
                </c:pt>
                <c:pt idx="5">
                  <c:v>2.4725634589705834</c:v>
                </c:pt>
                <c:pt idx="6">
                  <c:v>2.5506298354866388</c:v>
                </c:pt>
                <c:pt idx="7">
                  <c:v>2.5588518228974961</c:v>
                </c:pt>
                <c:pt idx="8">
                  <c:v>2.733944027777671</c:v>
                </c:pt>
                <c:pt idx="9">
                  <c:v>3.0967421916636928</c:v>
                </c:pt>
                <c:pt idx="10">
                  <c:v>3.2540474662796242</c:v>
                </c:pt>
                <c:pt idx="11">
                  <c:v>3.2378710972818059</c:v>
                </c:pt>
                <c:pt idx="12">
                  <c:v>3.2496607215721491</c:v>
                </c:pt>
                <c:pt idx="13">
                  <c:v>3.2215132745798578</c:v>
                </c:pt>
                <c:pt idx="14">
                  <c:v>3.1376585442197595</c:v>
                </c:pt>
                <c:pt idx="15">
                  <c:v>3.0866416874073854</c:v>
                </c:pt>
                <c:pt idx="16">
                  <c:v>3.1089541659488544</c:v>
                </c:pt>
                <c:pt idx="17">
                  <c:v>3.1652612469088801</c:v>
                </c:pt>
                <c:pt idx="18">
                  <c:v>3.3015455824251969</c:v>
                </c:pt>
                <c:pt idx="19">
                  <c:v>3.3944898003165127</c:v>
                </c:pt>
                <c:pt idx="20">
                  <c:v>3.3718489563939218</c:v>
                </c:pt>
                <c:pt idx="21">
                  <c:v>3.4169112213855959</c:v>
                </c:pt>
                <c:pt idx="22">
                  <c:v>3.4308100274672486</c:v>
                </c:pt>
                <c:pt idx="23">
                  <c:v>3.3866246045855508</c:v>
                </c:pt>
                <c:pt idx="24">
                  <c:v>3.3140177154142458</c:v>
                </c:pt>
                <c:pt idx="25">
                  <c:v>3.321391931571184</c:v>
                </c:pt>
                <c:pt idx="26">
                  <c:v>3.5557257810675043</c:v>
                </c:pt>
                <c:pt idx="27">
                  <c:v>3.9012363922167466</c:v>
                </c:pt>
                <c:pt idx="28">
                  <c:v>4.0869595528336085</c:v>
                </c:pt>
                <c:pt idx="29">
                  <c:v>4.3340793655795471</c:v>
                </c:pt>
                <c:pt idx="30">
                  <c:v>4.7907815008974035</c:v>
                </c:pt>
                <c:pt idx="31">
                  <c:v>5.099930255736929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4-4FE9-928F-5CA7D7B3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Slow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'2023 EXPLORING ALTERNATIVES'!$B$79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'2023 EXPLORING ALTERNATIVES'!$E$79:$AH$79</c:f>
              <c:numCache>
                <c:formatCode>"$"#,##0.00</c:formatCode>
                <c:ptCount val="30"/>
                <c:pt idx="0">
                  <c:v>9.0931031631948844</c:v>
                </c:pt>
                <c:pt idx="1">
                  <c:v>14.366860808832147</c:v>
                </c:pt>
                <c:pt idx="2">
                  <c:v>17.145560858908993</c:v>
                </c:pt>
                <c:pt idx="3">
                  <c:v>17.283640856600975</c:v>
                </c:pt>
                <c:pt idx="4">
                  <c:v>15.566357173668351</c:v>
                </c:pt>
                <c:pt idx="5">
                  <c:v>12.581841234227783</c:v>
                </c:pt>
                <c:pt idx="6">
                  <c:v>10.139563747025862</c:v>
                </c:pt>
                <c:pt idx="7">
                  <c:v>9.5520218732036763</c:v>
                </c:pt>
                <c:pt idx="8">
                  <c:v>9.8874225801809548</c:v>
                </c:pt>
                <c:pt idx="9">
                  <c:v>10.102131023206633</c:v>
                </c:pt>
                <c:pt idx="10">
                  <c:v>10.204903388999671</c:v>
                </c:pt>
                <c:pt idx="11">
                  <c:v>10.197693994211901</c:v>
                </c:pt>
                <c:pt idx="12">
                  <c:v>10.158263911734142</c:v>
                </c:pt>
                <c:pt idx="13">
                  <c:v>10.179094970634873</c:v>
                </c:pt>
                <c:pt idx="14">
                  <c:v>10.248834696474258</c:v>
                </c:pt>
                <c:pt idx="15">
                  <c:v>10.344875074148028</c:v>
                </c:pt>
                <c:pt idx="16">
                  <c:v>10.467882385423048</c:v>
                </c:pt>
                <c:pt idx="17">
                  <c:v>10.540645802443139</c:v>
                </c:pt>
                <c:pt idx="18">
                  <c:v>10.442381451341495</c:v>
                </c:pt>
                <c:pt idx="19">
                  <c:v>10.247775472410964</c:v>
                </c:pt>
                <c:pt idx="20">
                  <c:v>10.202078525906879</c:v>
                </c:pt>
                <c:pt idx="21">
                  <c:v>10.309412736458057</c:v>
                </c:pt>
                <c:pt idx="22">
                  <c:v>10.474189221259582</c:v>
                </c:pt>
                <c:pt idx="23">
                  <c:v>10.568687237051499</c:v>
                </c:pt>
                <c:pt idx="24">
                  <c:v>10.640593233469064</c:v>
                </c:pt>
                <c:pt idx="25">
                  <c:v>10.78298074939879</c:v>
                </c:pt>
                <c:pt idx="26">
                  <c:v>10.870979377702655</c:v>
                </c:pt>
                <c:pt idx="27">
                  <c:v>10.952987491522212</c:v>
                </c:pt>
                <c:pt idx="28">
                  <c:v>11.103139148443109</c:v>
                </c:pt>
                <c:pt idx="29">
                  <c:v>11.234010975799595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C-4ADD-A07E-BF25B6ADE586}"/>
            </c:ext>
          </c:extLst>
        </c:ser>
        <c:ser>
          <c:idx val="2"/>
          <c:order val="1"/>
          <c:tx>
            <c:strRef>
              <c:f>'2023 EXPLORING ALTERNATIVES'!$B$80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'2023 EXPLORING ALTERNATIVES'!$E$80:$AH$80</c:f>
              <c:numCache>
                <c:formatCode>"$"#,##0.00</c:formatCode>
                <c:ptCount val="30"/>
                <c:pt idx="0">
                  <c:v>10.360999314969401</c:v>
                </c:pt>
                <c:pt idx="1">
                  <c:v>15.97570352760823</c:v>
                </c:pt>
                <c:pt idx="2">
                  <c:v>19.152090503886722</c:v>
                </c:pt>
                <c:pt idx="3">
                  <c:v>19.294152679068233</c:v>
                </c:pt>
                <c:pt idx="4">
                  <c:v>17.225731676123608</c:v>
                </c:pt>
                <c:pt idx="5">
                  <c:v>13.716640755702178</c:v>
                </c:pt>
                <c:pt idx="6">
                  <c:v>10.622409287722386</c:v>
                </c:pt>
                <c:pt idx="7">
                  <c:v>9.3060273892199614</c:v>
                </c:pt>
                <c:pt idx="8">
                  <c:v>9.2449174829681233</c:v>
                </c:pt>
                <c:pt idx="9">
                  <c:v>9.3421455025226141</c:v>
                </c:pt>
                <c:pt idx="10">
                  <c:v>9.4128130498531455</c:v>
                </c:pt>
                <c:pt idx="11">
                  <c:v>9.4253548456417242</c:v>
                </c:pt>
                <c:pt idx="12">
                  <c:v>9.4043403781615424</c:v>
                </c:pt>
                <c:pt idx="13">
                  <c:v>9.4044211292896271</c:v>
                </c:pt>
                <c:pt idx="14">
                  <c:v>9.4535967046234148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C-4ADD-A07E-BF25B6ADE586}"/>
            </c:ext>
          </c:extLst>
        </c:ser>
        <c:ser>
          <c:idx val="3"/>
          <c:order val="2"/>
          <c:tx>
            <c:strRef>
              <c:f>'2023 EXPLORING ALTERNATIVES'!$B$81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'2023 EXPLORING ALTERNATIVES'!$E$81:$AH$81</c:f>
              <c:numCache>
                <c:formatCode>"$"#,##0.00</c:formatCode>
                <c:ptCount val="30"/>
                <c:pt idx="0">
                  <c:v>10.468994117499831</c:v>
                </c:pt>
                <c:pt idx="1">
                  <c:v>15.464656717769541</c:v>
                </c:pt>
                <c:pt idx="2">
                  <c:v>18.701645812098509</c:v>
                </c:pt>
                <c:pt idx="3">
                  <c:v>19.219220506034905</c:v>
                </c:pt>
                <c:pt idx="4">
                  <c:v>17.427999862500243</c:v>
                </c:pt>
                <c:pt idx="5">
                  <c:v>13.52317488058728</c:v>
                </c:pt>
                <c:pt idx="6">
                  <c:v>10.428007419399478</c:v>
                </c:pt>
                <c:pt idx="7">
                  <c:v>9.3588636094479973</c:v>
                </c:pt>
                <c:pt idx="8">
                  <c:v>9.3148576414385182</c:v>
                </c:pt>
                <c:pt idx="9">
                  <c:v>9.3021285915863228</c:v>
                </c:pt>
                <c:pt idx="10">
                  <c:v>9.2763461292030929</c:v>
                </c:pt>
                <c:pt idx="11">
                  <c:v>9.2263318803256045</c:v>
                </c:pt>
                <c:pt idx="12">
                  <c:v>9.1607317536202597</c:v>
                </c:pt>
                <c:pt idx="13">
                  <c:v>9.1528264831999735</c:v>
                </c:pt>
                <c:pt idx="14">
                  <c:v>9.2297392512910239</c:v>
                </c:pt>
                <c:pt idx="15">
                  <c:v>9.3553947590812996</c:v>
                </c:pt>
                <c:pt idx="16">
                  <c:v>9.4944490063661604</c:v>
                </c:pt>
                <c:pt idx="17">
                  <c:v>9.5183914450744531</c:v>
                </c:pt>
                <c:pt idx="18">
                  <c:v>9.2269001762390346</c:v>
                </c:pt>
                <c:pt idx="19">
                  <c:v>8.8339530047824191</c:v>
                </c:pt>
                <c:pt idx="20">
                  <c:v>8.7493646762085824</c:v>
                </c:pt>
                <c:pt idx="21">
                  <c:v>8.957119146558723</c:v>
                </c:pt>
                <c:pt idx="22">
                  <c:v>9.2950179142193932</c:v>
                </c:pt>
                <c:pt idx="23">
                  <c:v>9.4603201185485766</c:v>
                </c:pt>
                <c:pt idx="24">
                  <c:v>9.38212739213429</c:v>
                </c:pt>
                <c:pt idx="25">
                  <c:v>9.315835114785262</c:v>
                </c:pt>
                <c:pt idx="26">
                  <c:v>9.2975189721353431</c:v>
                </c:pt>
                <c:pt idx="27">
                  <c:v>9.3308537368336779</c:v>
                </c:pt>
                <c:pt idx="28">
                  <c:v>9.4676532855159277</c:v>
                </c:pt>
                <c:pt idx="29">
                  <c:v>9.5633425785033737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C-4ADD-A07E-BF25B6ADE586}"/>
            </c:ext>
          </c:extLst>
        </c:ser>
        <c:ser>
          <c:idx val="4"/>
          <c:order val="3"/>
          <c:tx>
            <c:strRef>
              <c:f>'2023 EXPLORING ALTERNATIVES'!$B$82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'2023 EXPLORING ALTERNATIVES'!$E$82:$AH$82</c:f>
              <c:numCache>
                <c:formatCode>"$"#,##0.00</c:formatCode>
                <c:ptCount val="30"/>
                <c:pt idx="0">
                  <c:v>10.556504487047983</c:v>
                </c:pt>
                <c:pt idx="1">
                  <c:v>15.240450988316042</c:v>
                </c:pt>
                <c:pt idx="2">
                  <c:v>18.312417594660385</c:v>
                </c:pt>
                <c:pt idx="3">
                  <c:v>18.847899812988132</c:v>
                </c:pt>
                <c:pt idx="4">
                  <c:v>16.186705799417997</c:v>
                </c:pt>
                <c:pt idx="5">
                  <c:v>11.951353824058117</c:v>
                </c:pt>
                <c:pt idx="6">
                  <c:v>8.9812384716905225</c:v>
                </c:pt>
                <c:pt idx="7">
                  <c:v>7.8813695532524255</c:v>
                </c:pt>
                <c:pt idx="8">
                  <c:v>7.7454430193874604</c:v>
                </c:pt>
                <c:pt idx="9">
                  <c:v>7.8046469871800834</c:v>
                </c:pt>
                <c:pt idx="10">
                  <c:v>7.8745100247537776</c:v>
                </c:pt>
                <c:pt idx="11">
                  <c:v>7.8949403663900446</c:v>
                </c:pt>
                <c:pt idx="12">
                  <c:v>7.8988006221035958</c:v>
                </c:pt>
                <c:pt idx="13">
                  <c:v>7.9289236247385073</c:v>
                </c:pt>
                <c:pt idx="14">
                  <c:v>7.9276330681126144</c:v>
                </c:pt>
                <c:pt idx="15">
                  <c:v>7.9030809188799882</c:v>
                </c:pt>
                <c:pt idx="16">
                  <c:v>7.936045358669686</c:v>
                </c:pt>
                <c:pt idx="17">
                  <c:v>7.9806823710211461</c:v>
                </c:pt>
                <c:pt idx="18">
                  <c:v>7.835921062068663</c:v>
                </c:pt>
                <c:pt idx="19">
                  <c:v>7.6231318530246623</c:v>
                </c:pt>
                <c:pt idx="20">
                  <c:v>7.6678972796234905</c:v>
                </c:pt>
                <c:pt idx="21">
                  <c:v>7.8204492948195199</c:v>
                </c:pt>
                <c:pt idx="22">
                  <c:v>7.9279395435617701</c:v>
                </c:pt>
                <c:pt idx="23">
                  <c:v>7.998814867587674</c:v>
                </c:pt>
                <c:pt idx="24">
                  <c:v>8.0248595856764684</c:v>
                </c:pt>
                <c:pt idx="25">
                  <c:v>8.0667362250025825</c:v>
                </c:pt>
                <c:pt idx="26">
                  <c:v>8.0459090392396817</c:v>
                </c:pt>
                <c:pt idx="27">
                  <c:v>7.968031009670332</c:v>
                </c:pt>
                <c:pt idx="28">
                  <c:v>8.1549520305207537</c:v>
                </c:pt>
                <c:pt idx="29">
                  <c:v>8.428301454629775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7C-4ADD-A07E-BF25B6ADE586}"/>
            </c:ext>
          </c:extLst>
        </c:ser>
        <c:ser>
          <c:idx val="5"/>
          <c:order val="4"/>
          <c:tx>
            <c:strRef>
              <c:f>'2023 EXPLORING ALTERNATIVES'!$B$83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'2023 EXPLORING ALTERNATIVES'!$E$83:$AH$83</c:f>
              <c:numCache>
                <c:formatCode>"$"#,##0.00</c:formatCode>
                <c:ptCount val="30"/>
                <c:pt idx="0">
                  <c:v>10.360999314969401</c:v>
                </c:pt>
                <c:pt idx="1">
                  <c:v>15.97570352760823</c:v>
                </c:pt>
                <c:pt idx="2">
                  <c:v>19.152090503886722</c:v>
                </c:pt>
                <c:pt idx="3">
                  <c:v>19.294152679068233</c:v>
                </c:pt>
                <c:pt idx="4">
                  <c:v>17.225731676123608</c:v>
                </c:pt>
                <c:pt idx="5">
                  <c:v>13.716640755702178</c:v>
                </c:pt>
                <c:pt idx="6">
                  <c:v>10.622409287722386</c:v>
                </c:pt>
                <c:pt idx="7">
                  <c:v>9.3060273892199614</c:v>
                </c:pt>
                <c:pt idx="8">
                  <c:v>9.2449174829681233</c:v>
                </c:pt>
                <c:pt idx="9">
                  <c:v>9.3421455025226141</c:v>
                </c:pt>
                <c:pt idx="10">
                  <c:v>9.4128130498531455</c:v>
                </c:pt>
                <c:pt idx="11">
                  <c:v>9.4253548456417242</c:v>
                </c:pt>
                <c:pt idx="12">
                  <c:v>9.4043403781615424</c:v>
                </c:pt>
                <c:pt idx="13">
                  <c:v>9.4044211292896271</c:v>
                </c:pt>
                <c:pt idx="14">
                  <c:v>9.4535967046234148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7C-4ADD-A07E-BF25B6ADE586}"/>
            </c:ext>
          </c:extLst>
        </c:ser>
        <c:ser>
          <c:idx val="6"/>
          <c:order val="5"/>
          <c:tx>
            <c:strRef>
              <c:f>'2023 EXPLORING ALTERNATIVES'!$B$84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'2023 EXPLORING ALTERNATIVES'!$E$84:$AH$84</c:f>
              <c:numCache>
                <c:formatCode>"$"#,##0.00</c:formatCode>
                <c:ptCount val="30"/>
                <c:pt idx="0">
                  <c:v>11.047740747194748</c:v>
                </c:pt>
                <c:pt idx="1">
                  <c:v>16.239322362088483</c:v>
                </c:pt>
                <c:pt idx="2">
                  <c:v>19.03846400002006</c:v>
                </c:pt>
                <c:pt idx="3">
                  <c:v>19.281957142410363</c:v>
                </c:pt>
                <c:pt idx="4">
                  <c:v>17.623113474450477</c:v>
                </c:pt>
                <c:pt idx="5">
                  <c:v>14.633261486436862</c:v>
                </c:pt>
                <c:pt idx="6">
                  <c:v>12.212843529060164</c:v>
                </c:pt>
                <c:pt idx="7">
                  <c:v>11.671814282295752</c:v>
                </c:pt>
                <c:pt idx="8">
                  <c:v>11.972613649855179</c:v>
                </c:pt>
                <c:pt idx="9">
                  <c:v>12.148676268440527</c:v>
                </c:pt>
                <c:pt idx="10">
                  <c:v>12.278843747601758</c:v>
                </c:pt>
                <c:pt idx="11">
                  <c:v>12.262058146661692</c:v>
                </c:pt>
                <c:pt idx="12">
                  <c:v>12.170771311591263</c:v>
                </c:pt>
                <c:pt idx="13">
                  <c:v>12.183777399954979</c:v>
                </c:pt>
                <c:pt idx="14">
                  <c:v>12.290532764317073</c:v>
                </c:pt>
                <c:pt idx="15">
                  <c:v>12.419273022485667</c:v>
                </c:pt>
                <c:pt idx="16">
                  <c:v>12.646834935097495</c:v>
                </c:pt>
                <c:pt idx="17">
                  <c:v>12.809178065163564</c:v>
                </c:pt>
                <c:pt idx="18">
                  <c:v>12.672571968701806</c:v>
                </c:pt>
                <c:pt idx="19">
                  <c:v>12.477965989771276</c:v>
                </c:pt>
                <c:pt idx="20">
                  <c:v>12.432269043267191</c:v>
                </c:pt>
                <c:pt idx="21">
                  <c:v>12.539603253818369</c:v>
                </c:pt>
                <c:pt idx="22">
                  <c:v>12.704379738619894</c:v>
                </c:pt>
                <c:pt idx="23">
                  <c:v>12.79887775441181</c:v>
                </c:pt>
                <c:pt idx="24">
                  <c:v>12.870783750829375</c:v>
                </c:pt>
                <c:pt idx="25">
                  <c:v>13.013171266759102</c:v>
                </c:pt>
                <c:pt idx="26">
                  <c:v>13.101169895062966</c:v>
                </c:pt>
                <c:pt idx="27">
                  <c:v>13.183178008882523</c:v>
                </c:pt>
                <c:pt idx="28">
                  <c:v>13.33332966580342</c:v>
                </c:pt>
                <c:pt idx="29">
                  <c:v>13.464201493159907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C-4ADD-A07E-BF25B6ADE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Brisbane Industrial Weighted Oil Indexed  </a:t>
            </a:r>
          </a:p>
        </c:rich>
      </c:tx>
      <c:layout>
        <c:manualLayout>
          <c:xMode val="edge"/>
          <c:yMode val="edge"/>
          <c:x val="0.2950767252224313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'SCENARIO COMPARISON'!$B$76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COMPARISON'!$C$76:$AH$76</c15:sqref>
                  </c15:fullRef>
                </c:ext>
              </c:extLst>
              <c:f>'SCENARIO COMPARISON'!$D$76:$Z$76</c:f>
              <c:numCache>
                <c:formatCode>"$"#,##0.00</c:formatCode>
                <c:ptCount val="23"/>
                <c:pt idx="0">
                  <c:v>7.9305607895731942</c:v>
                </c:pt>
                <c:pt idx="1">
                  <c:v>9.7347446692444137</c:v>
                </c:pt>
                <c:pt idx="2">
                  <c:v>12.709258303945157</c:v>
                </c:pt>
                <c:pt idx="3">
                  <c:v>15.124502531799273</c:v>
                </c:pt>
                <c:pt idx="4">
                  <c:v>16.23035499452255</c:v>
                </c:pt>
                <c:pt idx="5">
                  <c:v>15.528737868686832</c:v>
                </c:pt>
                <c:pt idx="6">
                  <c:v>13.006306888602097</c:v>
                </c:pt>
                <c:pt idx="7">
                  <c:v>10.097092821399825</c:v>
                </c:pt>
                <c:pt idx="8">
                  <c:v>8.8971144516056455</c:v>
                </c:pt>
                <c:pt idx="9">
                  <c:v>8.8891746137059862</c:v>
                </c:pt>
                <c:pt idx="10">
                  <c:v>8.9816886872180604</c:v>
                </c:pt>
                <c:pt idx="11">
                  <c:v>9.1260136114750718</c:v>
                </c:pt>
                <c:pt idx="12">
                  <c:v>9.1711600947169707</c:v>
                </c:pt>
                <c:pt idx="13">
                  <c:v>8.9783033161228651</c:v>
                </c:pt>
                <c:pt idx="14">
                  <c:v>8.5546230579569045</c:v>
                </c:pt>
                <c:pt idx="15">
                  <c:v>8.2714499952150344</c:v>
                </c:pt>
                <c:pt idx="16">
                  <c:v>8.2724448235873886</c:v>
                </c:pt>
                <c:pt idx="17">
                  <c:v>8.276798008911614</c:v>
                </c:pt>
                <c:pt idx="18">
                  <c:v>8.2670622241226326</c:v>
                </c:pt>
                <c:pt idx="19">
                  <c:v>8.1623134581726262</c:v>
                </c:pt>
                <c:pt idx="20">
                  <c:v>7.9650862490293122</c:v>
                </c:pt>
                <c:pt idx="21">
                  <c:v>7.8858358985297468</c:v>
                </c:pt>
                <c:pt idx="22">
                  <c:v>8.2161741911806079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1-4B4F-8D02-D6EAE6FDB6A0}"/>
            </c:ext>
          </c:extLst>
        </c:ser>
        <c:ser>
          <c:idx val="3"/>
          <c:order val="1"/>
          <c:tx>
            <c:strRef>
              <c:f>'SCENARIO COMPARISON'!$B$75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COMPARISON'!$C$75:$AH$75</c15:sqref>
                  </c15:fullRef>
                </c:ext>
              </c:extLst>
              <c:f>'SCENARIO COMPARISON'!$D$75:$Z$75</c:f>
              <c:numCache>
                <c:formatCode>"$"#,##0.00</c:formatCode>
                <c:ptCount val="23"/>
                <c:pt idx="0">
                  <c:v>8.2104492741350423</c:v>
                </c:pt>
                <c:pt idx="1">
                  <c:v>10.703608141994911</c:v>
                </c:pt>
                <c:pt idx="2">
                  <c:v>14.595013685551077</c:v>
                </c:pt>
                <c:pt idx="3">
                  <c:v>16.681056488445687</c:v>
                </c:pt>
                <c:pt idx="4">
                  <c:v>16.791296041843953</c:v>
                </c:pt>
                <c:pt idx="5">
                  <c:v>14.69132426022038</c:v>
                </c:pt>
                <c:pt idx="6">
                  <c:v>11.35176690598758</c:v>
                </c:pt>
                <c:pt idx="7">
                  <c:v>8.9356984057031656</c:v>
                </c:pt>
                <c:pt idx="8">
                  <c:v>8.4296677210381876</c:v>
                </c:pt>
                <c:pt idx="9">
                  <c:v>8.5425883801468157</c:v>
                </c:pt>
                <c:pt idx="10">
                  <c:v>8.7030719150856086</c:v>
                </c:pt>
                <c:pt idx="11">
                  <c:v>8.8304440167023515</c:v>
                </c:pt>
                <c:pt idx="12">
                  <c:v>8.8451796842101196</c:v>
                </c:pt>
                <c:pt idx="13">
                  <c:v>8.6104499117154525</c:v>
                </c:pt>
                <c:pt idx="14">
                  <c:v>8.0970033205601446</c:v>
                </c:pt>
                <c:pt idx="15">
                  <c:v>7.8131232359305773</c:v>
                </c:pt>
                <c:pt idx="16">
                  <c:v>7.5941464703830528</c:v>
                </c:pt>
                <c:pt idx="17">
                  <c:v>7.0529257232438338</c:v>
                </c:pt>
                <c:pt idx="18">
                  <c:v>6.815327783362541</c:v>
                </c:pt>
                <c:pt idx="19">
                  <c:v>6.9655019965567639</c:v>
                </c:pt>
                <c:pt idx="20">
                  <c:v>6.9785467367868037</c:v>
                </c:pt>
                <c:pt idx="21">
                  <c:v>6.8575298241454803</c:v>
                </c:pt>
                <c:pt idx="22">
                  <c:v>7.2201512599623436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1-4B4F-8D02-D6EAE6FDB6A0}"/>
            </c:ext>
          </c:extLst>
        </c:ser>
        <c:ser>
          <c:idx val="1"/>
          <c:order val="2"/>
          <c:tx>
            <c:strRef>
              <c:f>'SCENARIO COMPARISON'!$B$73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COMPARISON'!$C$73:$AH$73</c15:sqref>
                  </c15:fullRef>
                </c:ext>
              </c:extLst>
              <c:f>'SCENARIO COMPARISON'!$D$73:$Z$73</c:f>
              <c:numCache>
                <c:formatCode>"$"#,##0.00</c:formatCode>
                <c:ptCount val="23"/>
                <c:pt idx="0">
                  <c:v>8.5634585583315133</c:v>
                </c:pt>
                <c:pt idx="1">
                  <c:v>10.767793629346887</c:v>
                </c:pt>
                <c:pt idx="2">
                  <c:v>14.649934545025928</c:v>
                </c:pt>
                <c:pt idx="3">
                  <c:v>17.254317229736163</c:v>
                </c:pt>
                <c:pt idx="4">
                  <c:v>19.086069760754157</c:v>
                </c:pt>
                <c:pt idx="5">
                  <c:v>17.059109384895713</c:v>
                </c:pt>
                <c:pt idx="6">
                  <c:v>12.8620863809528</c:v>
                </c:pt>
                <c:pt idx="7">
                  <c:v>10.781077089986596</c:v>
                </c:pt>
                <c:pt idx="8">
                  <c:v>10.624368355565551</c:v>
                </c:pt>
                <c:pt idx="9">
                  <c:v>10.945998333872867</c:v>
                </c:pt>
                <c:pt idx="10">
                  <c:v>11.202942481683845</c:v>
                </c:pt>
                <c:pt idx="11">
                  <c:v>11.289484851668178</c:v>
                </c:pt>
                <c:pt idx="12">
                  <c:v>11.280387301621827</c:v>
                </c:pt>
                <c:pt idx="13">
                  <c:v>11.313182838601094</c:v>
                </c:pt>
                <c:pt idx="14">
                  <c:v>11.344985991283401</c:v>
                </c:pt>
                <c:pt idx="15">
                  <c:v>11.354895956036589</c:v>
                </c:pt>
                <c:pt idx="16">
                  <c:v>11.353630439384908</c:v>
                </c:pt>
                <c:pt idx="17">
                  <c:v>11.339463800064248</c:v>
                </c:pt>
                <c:pt idx="18">
                  <c:v>11.337488892138573</c:v>
                </c:pt>
                <c:pt idx="19">
                  <c:v>11.202826691261224</c:v>
                </c:pt>
                <c:pt idx="20">
                  <c:v>11.000658194004014</c:v>
                </c:pt>
                <c:pt idx="21">
                  <c:v>11.008703959761528</c:v>
                </c:pt>
                <c:pt idx="22">
                  <c:v>11.247899108636254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1-4B4F-8D02-D6EAE6FDB6A0}"/>
            </c:ext>
          </c:extLst>
        </c:ser>
        <c:ser>
          <c:idx val="0"/>
          <c:order val="3"/>
          <c:tx>
            <c:strRef>
              <c:f>'SCENARIO COMPARISON'!$B$72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COMPARISON'!$C$72:$AH$72</c15:sqref>
                  </c15:fullRef>
                </c:ext>
              </c:extLst>
              <c:f>'SCENARIO COMPARISON'!$D$72:$Z$72</c:f>
              <c:numCache>
                <c:formatCode>"$"#,##0.00</c:formatCode>
                <c:ptCount val="23"/>
                <c:pt idx="0">
                  <c:v>8.1290507124572002</c:v>
                </c:pt>
                <c:pt idx="1">
                  <c:v>9.2261571762194308</c:v>
                </c:pt>
                <c:pt idx="2">
                  <c:v>9.2972034460680195</c:v>
                </c:pt>
                <c:pt idx="3">
                  <c:v>9.1707638629723345</c:v>
                </c:pt>
                <c:pt idx="4">
                  <c:v>9.04220000168824</c:v>
                </c:pt>
                <c:pt idx="5">
                  <c:v>9.0696240901969833</c:v>
                </c:pt>
                <c:pt idx="6">
                  <c:v>9.1698882378590714</c:v>
                </c:pt>
                <c:pt idx="7">
                  <c:v>9.29225853490912</c:v>
                </c:pt>
                <c:pt idx="8">
                  <c:v>9.3132958629513922</c:v>
                </c:pt>
                <c:pt idx="9">
                  <c:v>9.268663262307749</c:v>
                </c:pt>
                <c:pt idx="10">
                  <c:v>9.2183518972160474</c:v>
                </c:pt>
                <c:pt idx="11">
                  <c:v>9.1912139477286701</c:v>
                </c:pt>
                <c:pt idx="12">
                  <c:v>9.1789086407203637</c:v>
                </c:pt>
                <c:pt idx="13">
                  <c:v>9.194206884044851</c:v>
                </c:pt>
                <c:pt idx="14">
                  <c:v>9.209677180330214</c:v>
                </c:pt>
                <c:pt idx="15">
                  <c:v>9.2068559882727232</c:v>
                </c:pt>
                <c:pt idx="16">
                  <c:v>9.2076928190417302</c:v>
                </c:pt>
                <c:pt idx="17">
                  <c:v>9.2104534396686724</c:v>
                </c:pt>
                <c:pt idx="18">
                  <c:v>9.233404938427114</c:v>
                </c:pt>
                <c:pt idx="19">
                  <c:v>9.25691568177111</c:v>
                </c:pt>
                <c:pt idx="20">
                  <c:v>9.2813258062977884</c:v>
                </c:pt>
                <c:pt idx="21">
                  <c:v>9.3057359308244667</c:v>
                </c:pt>
                <c:pt idx="22">
                  <c:v>9.3301460553511451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1-4B4F-8D02-D6EAE6FDB6A0}"/>
            </c:ext>
          </c:extLst>
        </c:ser>
        <c:ser>
          <c:idx val="2"/>
          <c:order val="4"/>
          <c:tx>
            <c:strRef>
              <c:f>'SCENARIO COMPARISON'!$B$74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COMPARISON'!$C$74:$AH$74</c15:sqref>
                  </c15:fullRef>
                </c:ext>
              </c:extLst>
              <c:f>'SCENARIO COMPARISON'!$D$74:$Z$74</c:f>
              <c:numCache>
                <c:formatCode>"$"#,##0.00</c:formatCode>
                <c:ptCount val="23"/>
                <c:pt idx="0">
                  <c:v>8.4086972729981628</c:v>
                </c:pt>
                <c:pt idx="1">
                  <c:v>10.167389446429311</c:v>
                </c:pt>
                <c:pt idx="2">
                  <c:v>10.950875948418503</c:v>
                </c:pt>
                <c:pt idx="3">
                  <c:v>10.161689809582899</c:v>
                </c:pt>
                <c:pt idx="4">
                  <c:v>9.3998138078334961</c:v>
                </c:pt>
                <c:pt idx="5">
                  <c:v>8.7674577808252572</c:v>
                </c:pt>
                <c:pt idx="6">
                  <c:v>8.5488861262100979</c:v>
                </c:pt>
                <c:pt idx="7">
                  <c:v>8.4229375075687596</c:v>
                </c:pt>
                <c:pt idx="8">
                  <c:v>8.8433187809605496</c:v>
                </c:pt>
                <c:pt idx="9">
                  <c:v>9.0409929740037178</c:v>
                </c:pt>
                <c:pt idx="10">
                  <c:v>9.203430436490871</c:v>
                </c:pt>
                <c:pt idx="11">
                  <c:v>9.3113528899452316</c:v>
                </c:pt>
                <c:pt idx="12">
                  <c:v>9.3339876324785287</c:v>
                </c:pt>
                <c:pt idx="13">
                  <c:v>9.3228836621519449</c:v>
                </c:pt>
                <c:pt idx="14">
                  <c:v>9.0357306935173263</c:v>
                </c:pt>
                <c:pt idx="15">
                  <c:v>8.7098649142110247</c:v>
                </c:pt>
                <c:pt idx="16">
                  <c:v>8.7917002531790196</c:v>
                </c:pt>
                <c:pt idx="17">
                  <c:v>8.9013995837341966</c:v>
                </c:pt>
                <c:pt idx="18">
                  <c:v>8.7682652487670119</c:v>
                </c:pt>
                <c:pt idx="19">
                  <c:v>8.6208019193767953</c:v>
                </c:pt>
                <c:pt idx="20">
                  <c:v>8.5231911391390192</c:v>
                </c:pt>
                <c:pt idx="21">
                  <c:v>8.5342808731502924</c:v>
                </c:pt>
                <c:pt idx="22">
                  <c:v>8.7183119847962054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91-4B4F-8D02-D6EAE6FDB6A0}"/>
            </c:ext>
          </c:extLst>
        </c:ser>
        <c:ser>
          <c:idx val="5"/>
          <c:order val="5"/>
          <c:tx>
            <c:strRef>
              <c:f>'SCENARIO COMPARISON'!$B$77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COMPARISON'!$C$77:$AH$77</c15:sqref>
                  </c15:fullRef>
                </c:ext>
              </c:extLst>
              <c:f>'SCENARIO COMPARISON'!$D$77:$Z$77</c:f>
              <c:numCache>
                <c:formatCode>"$"#,##0.00</c:formatCode>
                <c:ptCount val="23"/>
                <c:pt idx="0">
                  <c:v>7.8203988072179005</c:v>
                </c:pt>
                <c:pt idx="1">
                  <c:v>10.556504487047983</c:v>
                </c:pt>
                <c:pt idx="2">
                  <c:v>15.240450988316042</c:v>
                </c:pt>
                <c:pt idx="3">
                  <c:v>18.312417594660385</c:v>
                </c:pt>
                <c:pt idx="4">
                  <c:v>18.847899812988132</c:v>
                </c:pt>
                <c:pt idx="5">
                  <c:v>16.186705799417997</c:v>
                </c:pt>
                <c:pt idx="6">
                  <c:v>11.951353824058117</c:v>
                </c:pt>
                <c:pt idx="7">
                  <c:v>8.9812384716905225</c:v>
                </c:pt>
                <c:pt idx="8">
                  <c:v>7.8813695532524255</c:v>
                </c:pt>
                <c:pt idx="9">
                  <c:v>7.7454430193874604</c:v>
                </c:pt>
                <c:pt idx="10">
                  <c:v>7.8046469871800834</c:v>
                </c:pt>
                <c:pt idx="11">
                  <c:v>7.8745100247537776</c:v>
                </c:pt>
                <c:pt idx="12">
                  <c:v>7.8949403663900446</c:v>
                </c:pt>
                <c:pt idx="13">
                  <c:v>7.8988006221035958</c:v>
                </c:pt>
                <c:pt idx="14">
                  <c:v>7.9289236247385073</c:v>
                </c:pt>
                <c:pt idx="15">
                  <c:v>7.9276330681126144</c:v>
                </c:pt>
                <c:pt idx="16">
                  <c:v>7.9030809188799882</c:v>
                </c:pt>
                <c:pt idx="17">
                  <c:v>7.936045358669686</c:v>
                </c:pt>
                <c:pt idx="18">
                  <c:v>7.9806823710211461</c:v>
                </c:pt>
                <c:pt idx="19">
                  <c:v>7.835921062068663</c:v>
                </c:pt>
                <c:pt idx="20">
                  <c:v>7.6231318530246623</c:v>
                </c:pt>
                <c:pt idx="21">
                  <c:v>7.6678972796234905</c:v>
                </c:pt>
                <c:pt idx="22">
                  <c:v>7.8204492948195199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1-4B4F-8D02-D6EAE6FDB6A0}"/>
            </c:ext>
          </c:extLst>
        </c:ser>
        <c:ser>
          <c:idx val="6"/>
          <c:order val="6"/>
          <c:tx>
            <c:strRef>
              <c:f>'SCENARIO COMPARISON'!$B$78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COMPARISON'!$C$78:$AH$78</c15:sqref>
                  </c15:fullRef>
                </c:ext>
              </c:extLst>
              <c:f>'SCENARIO COMPARISON'!$D$78:$Z$78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5-46FD-BBFE-E2A231835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3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$A2021/GJ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'2023 EXPLORING ALTERNATIVES'!$B$35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ALTERNATIVES'!$E$35:$AK$35</c:f>
              <c:numCache>
                <c:formatCode>"$"#,##0.00</c:formatCode>
                <c:ptCount val="33"/>
                <c:pt idx="0">
                  <c:v>12.415487315620544</c:v>
                </c:pt>
                <c:pt idx="1">
                  <c:v>14.020741303302348</c:v>
                </c:pt>
                <c:pt idx="2">
                  <c:v>16.622192641991361</c:v>
                </c:pt>
                <c:pt idx="3">
                  <c:v>18.195492110843578</c:v>
                </c:pt>
                <c:pt idx="4">
                  <c:v>17.237913316075922</c:v>
                </c:pt>
                <c:pt idx="5">
                  <c:v>14.676713361847755</c:v>
                </c:pt>
                <c:pt idx="6">
                  <c:v>12.390062954431333</c:v>
                </c:pt>
                <c:pt idx="7">
                  <c:v>11.749990795070236</c:v>
                </c:pt>
                <c:pt idx="8">
                  <c:v>11.993506389421446</c:v>
                </c:pt>
                <c:pt idx="9">
                  <c:v>12.165763476100055</c:v>
                </c:pt>
                <c:pt idx="10">
                  <c:v>12.287244293619331</c:v>
                </c:pt>
                <c:pt idx="11">
                  <c:v>12.267482464941107</c:v>
                </c:pt>
                <c:pt idx="12">
                  <c:v>12.17358038710093</c:v>
                </c:pt>
                <c:pt idx="13">
                  <c:v>12.184510604659129</c:v>
                </c:pt>
                <c:pt idx="14">
                  <c:v>12.289555808841396</c:v>
                </c:pt>
                <c:pt idx="15">
                  <c:v>12.419273022485667</c:v>
                </c:pt>
                <c:pt idx="16">
                  <c:v>12.646834935097495</c:v>
                </c:pt>
                <c:pt idx="17">
                  <c:v>12.809178065163564</c:v>
                </c:pt>
                <c:pt idx="18">
                  <c:v>12.672571968701806</c:v>
                </c:pt>
                <c:pt idx="19">
                  <c:v>12.477965989771276</c:v>
                </c:pt>
                <c:pt idx="20">
                  <c:v>12.432269043267191</c:v>
                </c:pt>
                <c:pt idx="21">
                  <c:v>12.539603253818369</c:v>
                </c:pt>
                <c:pt idx="22">
                  <c:v>12.704379738619894</c:v>
                </c:pt>
                <c:pt idx="23">
                  <c:v>12.79887775441181</c:v>
                </c:pt>
                <c:pt idx="24">
                  <c:v>12.870783750829375</c:v>
                </c:pt>
                <c:pt idx="25">
                  <c:v>13.013171266759102</c:v>
                </c:pt>
                <c:pt idx="26">
                  <c:v>13.101169895062966</c:v>
                </c:pt>
                <c:pt idx="27">
                  <c:v>13.183178008882523</c:v>
                </c:pt>
                <c:pt idx="28">
                  <c:v>13.33332966580342</c:v>
                </c:pt>
                <c:pt idx="29">
                  <c:v>13.464201493159907</c:v>
                </c:pt>
                <c:pt idx="30">
                  <c:v>13.505045017364989</c:v>
                </c:pt>
                <c:pt idx="31">
                  <c:v>13.51612387432376</c:v>
                </c:pt>
                <c:pt idx="32">
                  <c:v>13.542382519234364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1-442E-988D-5ACD0A59B3EA}"/>
            </c:ext>
          </c:extLst>
        </c:ser>
        <c:ser>
          <c:idx val="1"/>
          <c:order val="1"/>
          <c:tx>
            <c:strRef>
              <c:f>'2023 EXPLORING ALTERNATIVES'!$B$30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ALTERNATIVES'!$E$30:$AK$30</c:f>
              <c:numCache>
                <c:formatCode>"$"#,##0.00</c:formatCode>
                <c:ptCount val="33"/>
                <c:pt idx="0">
                  <c:v>10.4623132900178</c:v>
                </c:pt>
                <c:pt idx="1">
                  <c:v>12.149829431105582</c:v>
                </c:pt>
                <c:pt idx="2">
                  <c:v>14.73098892654744</c:v>
                </c:pt>
                <c:pt idx="3">
                  <c:v>16.198464612243196</c:v>
                </c:pt>
                <c:pt idx="4">
                  <c:v>15.182177393689749</c:v>
                </c:pt>
                <c:pt idx="5">
                  <c:v>12.625710795857604</c:v>
                </c:pt>
                <c:pt idx="6">
                  <c:v>10.31712340418723</c:v>
                </c:pt>
                <c:pt idx="7">
                  <c:v>9.6303714650880803</c:v>
                </c:pt>
                <c:pt idx="8">
                  <c:v>9.9083697601768819</c:v>
                </c:pt>
                <c:pt idx="9">
                  <c:v>10.119272525710842</c:v>
                </c:pt>
                <c:pt idx="10">
                  <c:v>10.213338365776254</c:v>
                </c:pt>
                <c:pt idx="11">
                  <c:v>10.20314968373936</c:v>
                </c:pt>
                <c:pt idx="12">
                  <c:v>10.161100687870611</c:v>
                </c:pt>
                <c:pt idx="13">
                  <c:v>10.179853134165743</c:v>
                </c:pt>
                <c:pt idx="14">
                  <c:v>10.247880503759095</c:v>
                </c:pt>
                <c:pt idx="15">
                  <c:v>10.344875074148028</c:v>
                </c:pt>
                <c:pt idx="16">
                  <c:v>10.467882385423048</c:v>
                </c:pt>
                <c:pt idx="17">
                  <c:v>10.540645802443139</c:v>
                </c:pt>
                <c:pt idx="18">
                  <c:v>10.442381451341495</c:v>
                </c:pt>
                <c:pt idx="19">
                  <c:v>10.247775472410964</c:v>
                </c:pt>
                <c:pt idx="20">
                  <c:v>10.202078525906879</c:v>
                </c:pt>
                <c:pt idx="21">
                  <c:v>10.309412736458057</c:v>
                </c:pt>
                <c:pt idx="22">
                  <c:v>10.474189221259582</c:v>
                </c:pt>
                <c:pt idx="23">
                  <c:v>10.568687237051499</c:v>
                </c:pt>
                <c:pt idx="24">
                  <c:v>10.640593233469064</c:v>
                </c:pt>
                <c:pt idx="25">
                  <c:v>10.78298074939879</c:v>
                </c:pt>
                <c:pt idx="26">
                  <c:v>10.870979377702655</c:v>
                </c:pt>
                <c:pt idx="27">
                  <c:v>10.952987491522212</c:v>
                </c:pt>
                <c:pt idx="28">
                  <c:v>11.103139148443109</c:v>
                </c:pt>
                <c:pt idx="29">
                  <c:v>11.234010975799595</c:v>
                </c:pt>
                <c:pt idx="30">
                  <c:v>11.274854500004677</c:v>
                </c:pt>
                <c:pt idx="31">
                  <c:v>11.285933356963449</c:v>
                </c:pt>
                <c:pt idx="32">
                  <c:v>11.312192001874052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1-442E-988D-5ACD0A59B3EA}"/>
            </c:ext>
          </c:extLst>
        </c:ser>
        <c:ser>
          <c:idx val="5"/>
          <c:order val="2"/>
          <c:tx>
            <c:strRef>
              <c:f>'2023 EXPLORING ALTERNATIVES'!$B$34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ALTERNATIVES'!$E$34:$AK$34</c:f>
              <c:numCache>
                <c:formatCode>"$"#,##0.00</c:formatCode>
                <c:ptCount val="33"/>
                <c:pt idx="0">
                  <c:v>11.625109945174287</c:v>
                </c:pt>
                <c:pt idx="1">
                  <c:v>13.586086811261799</c:v>
                </c:pt>
                <c:pt idx="2">
                  <c:v>16.497022214340284</c:v>
                </c:pt>
                <c:pt idx="3">
                  <c:v>18.061559605462108</c:v>
                </c:pt>
                <c:pt idx="4">
                  <c:v>16.759242457022438</c:v>
                </c:pt>
                <c:pt idx="5">
                  <c:v>13.729979698912356</c:v>
                </c:pt>
                <c:pt idx="6">
                  <c:v>10.757473166703196</c:v>
                </c:pt>
                <c:pt idx="7">
                  <c:v>9.3595345194645088</c:v>
                </c:pt>
                <c:pt idx="8">
                  <c:v>9.2584323347145112</c:v>
                </c:pt>
                <c:pt idx="9">
                  <c:v>9.3526055590587944</c:v>
                </c:pt>
                <c:pt idx="10">
                  <c:v>9.4175213501850781</c:v>
                </c:pt>
                <c:pt idx="11">
                  <c:v>9.4279024768133652</c:v>
                </c:pt>
                <c:pt idx="12">
                  <c:v>9.4050185148654979</c:v>
                </c:pt>
                <c:pt idx="13">
                  <c:v>9.4036033602014175</c:v>
                </c:pt>
                <c:pt idx="14">
                  <c:v>9.4515503997374601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C1-442E-988D-5ACD0A59B3EA}"/>
            </c:ext>
          </c:extLst>
        </c:ser>
        <c:ser>
          <c:idx val="2"/>
          <c:order val="3"/>
          <c:tx>
            <c:strRef>
              <c:f>'2023 EXPLORING ALTERNATIVES'!$B$31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ALTERNATIVES'!$E$31:$AK$31</c:f>
              <c:numCache>
                <c:formatCode>"$"#,##0.00</c:formatCode>
                <c:ptCount val="33"/>
                <c:pt idx="0">
                  <c:v>11.625109945174287</c:v>
                </c:pt>
                <c:pt idx="1">
                  <c:v>13.586086811261799</c:v>
                </c:pt>
                <c:pt idx="2">
                  <c:v>16.497022214340284</c:v>
                </c:pt>
                <c:pt idx="3">
                  <c:v>18.061559605462108</c:v>
                </c:pt>
                <c:pt idx="4">
                  <c:v>16.759242457022438</c:v>
                </c:pt>
                <c:pt idx="5">
                  <c:v>13.729979698912356</c:v>
                </c:pt>
                <c:pt idx="6">
                  <c:v>10.757473166703196</c:v>
                </c:pt>
                <c:pt idx="7">
                  <c:v>9.3595345194645088</c:v>
                </c:pt>
                <c:pt idx="8">
                  <c:v>9.2584323347145112</c:v>
                </c:pt>
                <c:pt idx="9">
                  <c:v>9.3526055590587944</c:v>
                </c:pt>
                <c:pt idx="10">
                  <c:v>9.4175213501850781</c:v>
                </c:pt>
                <c:pt idx="11">
                  <c:v>9.4279024768133652</c:v>
                </c:pt>
                <c:pt idx="12">
                  <c:v>9.4050185148654979</c:v>
                </c:pt>
                <c:pt idx="13">
                  <c:v>9.4036033602014175</c:v>
                </c:pt>
                <c:pt idx="14">
                  <c:v>9.4515503997374601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1-442E-988D-5ACD0A59B3EA}"/>
            </c:ext>
          </c:extLst>
        </c:ser>
        <c:ser>
          <c:idx val="3"/>
          <c:order val="4"/>
          <c:tx>
            <c:strRef>
              <c:f>'2023 EXPLORING ALTERNATIVES'!$B$32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ALTERNATIVES'!$E$32:$AK$32</c:f>
              <c:numCache>
                <c:formatCode>"$"#,##0.00</c:formatCode>
                <c:ptCount val="33"/>
                <c:pt idx="0">
                  <c:v>11.074375592588927</c:v>
                </c:pt>
                <c:pt idx="1">
                  <c:v>12.496806036228243</c:v>
                </c:pt>
                <c:pt idx="2">
                  <c:v>15.347684592127191</c:v>
                </c:pt>
                <c:pt idx="3">
                  <c:v>17.354354282126504</c:v>
                </c:pt>
                <c:pt idx="4">
                  <c:v>16.446569198428648</c:v>
                </c:pt>
                <c:pt idx="5">
                  <c:v>13.346078396128723</c:v>
                </c:pt>
                <c:pt idx="6">
                  <c:v>10.4294433071314</c:v>
                </c:pt>
                <c:pt idx="7">
                  <c:v>9.3500873114050389</c:v>
                </c:pt>
                <c:pt idx="8">
                  <c:v>9.3089094520720757</c:v>
                </c:pt>
                <c:pt idx="9">
                  <c:v>9.293102013084285</c:v>
                </c:pt>
                <c:pt idx="10">
                  <c:v>9.2686947743677077</c:v>
                </c:pt>
                <c:pt idx="11">
                  <c:v>9.2175030264973561</c:v>
                </c:pt>
                <c:pt idx="12">
                  <c:v>9.1512750746063816</c:v>
                </c:pt>
                <c:pt idx="13">
                  <c:v>9.1428748859079754</c:v>
                </c:pt>
                <c:pt idx="14">
                  <c:v>9.2193396042720188</c:v>
                </c:pt>
                <c:pt idx="15">
                  <c:v>9.3553947590812996</c:v>
                </c:pt>
                <c:pt idx="16">
                  <c:v>9.4944490063661604</c:v>
                </c:pt>
                <c:pt idx="17">
                  <c:v>9.5183914450744531</c:v>
                </c:pt>
                <c:pt idx="18">
                  <c:v>9.2269001762390346</c:v>
                </c:pt>
                <c:pt idx="19">
                  <c:v>8.8339530047824191</c:v>
                </c:pt>
                <c:pt idx="20">
                  <c:v>8.7493646762085824</c:v>
                </c:pt>
                <c:pt idx="21">
                  <c:v>8.957119146558723</c:v>
                </c:pt>
                <c:pt idx="22">
                  <c:v>9.2950179142193932</c:v>
                </c:pt>
                <c:pt idx="23">
                  <c:v>9.4603201185485766</c:v>
                </c:pt>
                <c:pt idx="24">
                  <c:v>9.38212739213429</c:v>
                </c:pt>
                <c:pt idx="25">
                  <c:v>9.315835114785262</c:v>
                </c:pt>
                <c:pt idx="26">
                  <c:v>9.2975189721353431</c:v>
                </c:pt>
                <c:pt idx="27">
                  <c:v>9.3308537368336779</c:v>
                </c:pt>
                <c:pt idx="28">
                  <c:v>9.4676532855159277</c:v>
                </c:pt>
                <c:pt idx="29">
                  <c:v>9.5633425785033737</c:v>
                </c:pt>
                <c:pt idx="30">
                  <c:v>9.5153996950367077</c:v>
                </c:pt>
                <c:pt idx="31">
                  <c:v>9.4429246043594315</c:v>
                </c:pt>
                <c:pt idx="32">
                  <c:v>9.4215629494683881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1-442E-988D-5ACD0A59B3EA}"/>
            </c:ext>
          </c:extLst>
        </c:ser>
        <c:ser>
          <c:idx val="4"/>
          <c:order val="5"/>
          <c:tx>
            <c:strRef>
              <c:f>'2023 EXPLORING ALTERNATIVES'!$B$33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ALTERNATIVES'!$E$33:$AK$33</c:f>
              <c:numCache>
                <c:formatCode>"$"#,##0.00</c:formatCode>
                <c:ptCount val="33"/>
                <c:pt idx="0">
                  <c:v>11.404177783730614</c:v>
                </c:pt>
                <c:pt idx="1">
                  <c:v>13.7102310610984</c:v>
                </c:pt>
                <c:pt idx="2">
                  <c:v>16.613034747424901</c:v>
                </c:pt>
                <c:pt idx="3">
                  <c:v>18.075369878467622</c:v>
                </c:pt>
                <c:pt idx="4">
                  <c:v>15.920166031530448</c:v>
                </c:pt>
                <c:pt idx="5">
                  <c:v>11.966372628013948</c:v>
                </c:pt>
                <c:pt idx="6">
                  <c:v>9.0674657837218788</c:v>
                </c:pt>
                <c:pt idx="7">
                  <c:v>7.9182228608872105</c:v>
                </c:pt>
                <c:pt idx="8">
                  <c:v>7.754897888530877</c:v>
                </c:pt>
                <c:pt idx="9">
                  <c:v>7.8120727061322768</c:v>
                </c:pt>
                <c:pt idx="10">
                  <c:v>7.8779897215647718</c:v>
                </c:pt>
                <c:pt idx="11">
                  <c:v>7.8970126084717815</c:v>
                </c:pt>
                <c:pt idx="12">
                  <c:v>7.8996543203692244</c:v>
                </c:pt>
                <c:pt idx="13">
                  <c:v>7.9287994994491164</c:v>
                </c:pt>
                <c:pt idx="14">
                  <c:v>7.9267115708973881</c:v>
                </c:pt>
                <c:pt idx="15">
                  <c:v>7.9030809188799882</c:v>
                </c:pt>
                <c:pt idx="16">
                  <c:v>7.936045358669686</c:v>
                </c:pt>
                <c:pt idx="17">
                  <c:v>7.9806823710211461</c:v>
                </c:pt>
                <c:pt idx="18">
                  <c:v>7.835921062068663</c:v>
                </c:pt>
                <c:pt idx="19">
                  <c:v>7.6231318530246623</c:v>
                </c:pt>
                <c:pt idx="20">
                  <c:v>7.6678972796234905</c:v>
                </c:pt>
                <c:pt idx="21">
                  <c:v>7.8204492948195199</c:v>
                </c:pt>
                <c:pt idx="22">
                  <c:v>7.9279395435617701</c:v>
                </c:pt>
                <c:pt idx="23">
                  <c:v>7.998814867587674</c:v>
                </c:pt>
                <c:pt idx="24">
                  <c:v>8.0248595856764684</c:v>
                </c:pt>
                <c:pt idx="25">
                  <c:v>8.0667362250025825</c:v>
                </c:pt>
                <c:pt idx="26">
                  <c:v>8.0459090392396817</c:v>
                </c:pt>
                <c:pt idx="27">
                  <c:v>7.968031009670332</c:v>
                </c:pt>
                <c:pt idx="28">
                  <c:v>8.1549520305207537</c:v>
                </c:pt>
                <c:pt idx="29">
                  <c:v>8.428301454629775</c:v>
                </c:pt>
                <c:pt idx="30">
                  <c:v>8.3701061782396309</c:v>
                </c:pt>
                <c:pt idx="31">
                  <c:v>8.2569992448228113</c:v>
                </c:pt>
                <c:pt idx="32">
                  <c:v>8.2341915241407797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C1-442E-988D-5ACD0A59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chemeClr val="tx1"/>
                      </a:solidFill>
                    </a:ln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chemeClr val="tx1"/>
                    </a:solidFill>
                  </a:ln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chemeClr val="tx1"/>
            </a:solidFill>
          </a:ln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chemeClr val="tx1"/>
                  </a:solidFill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Exploring Alternatives Industrial Non-Oil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'2023 EXPLORING ALTERNATIVES'!$B$35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ALTERNATIVES'!$E$35:$AK$35</c:f>
              <c:numCache>
                <c:formatCode>"$"#,##0.00</c:formatCode>
                <c:ptCount val="33"/>
                <c:pt idx="0">
                  <c:v>12.415487315620544</c:v>
                </c:pt>
                <c:pt idx="1">
                  <c:v>14.020741303302348</c:v>
                </c:pt>
                <c:pt idx="2">
                  <c:v>16.622192641991361</c:v>
                </c:pt>
                <c:pt idx="3">
                  <c:v>18.195492110843578</c:v>
                </c:pt>
                <c:pt idx="4">
                  <c:v>17.237913316075922</c:v>
                </c:pt>
                <c:pt idx="5">
                  <c:v>14.676713361847755</c:v>
                </c:pt>
                <c:pt idx="6">
                  <c:v>12.390062954431333</c:v>
                </c:pt>
                <c:pt idx="7">
                  <c:v>11.749990795070236</c:v>
                </c:pt>
                <c:pt idx="8">
                  <c:v>11.993506389421446</c:v>
                </c:pt>
                <c:pt idx="9">
                  <c:v>12.165763476100055</c:v>
                </c:pt>
                <c:pt idx="10">
                  <c:v>12.287244293619331</c:v>
                </c:pt>
                <c:pt idx="11">
                  <c:v>12.267482464941107</c:v>
                </c:pt>
                <c:pt idx="12">
                  <c:v>12.17358038710093</c:v>
                </c:pt>
                <c:pt idx="13">
                  <c:v>12.184510604659129</c:v>
                </c:pt>
                <c:pt idx="14">
                  <c:v>12.289555808841396</c:v>
                </c:pt>
                <c:pt idx="15">
                  <c:v>12.419273022485667</c:v>
                </c:pt>
                <c:pt idx="16">
                  <c:v>12.646834935097495</c:v>
                </c:pt>
                <c:pt idx="17">
                  <c:v>12.809178065163564</c:v>
                </c:pt>
                <c:pt idx="18">
                  <c:v>12.672571968701806</c:v>
                </c:pt>
                <c:pt idx="19">
                  <c:v>12.477965989771276</c:v>
                </c:pt>
                <c:pt idx="20">
                  <c:v>12.432269043267191</c:v>
                </c:pt>
                <c:pt idx="21">
                  <c:v>12.539603253818369</c:v>
                </c:pt>
                <c:pt idx="22">
                  <c:v>12.704379738619894</c:v>
                </c:pt>
                <c:pt idx="23">
                  <c:v>12.79887775441181</c:v>
                </c:pt>
                <c:pt idx="24">
                  <c:v>12.870783750829375</c:v>
                </c:pt>
                <c:pt idx="25">
                  <c:v>13.013171266759102</c:v>
                </c:pt>
                <c:pt idx="26">
                  <c:v>13.101169895062966</c:v>
                </c:pt>
                <c:pt idx="27">
                  <c:v>13.183178008882523</c:v>
                </c:pt>
                <c:pt idx="28">
                  <c:v>13.33332966580342</c:v>
                </c:pt>
                <c:pt idx="29">
                  <c:v>13.464201493159907</c:v>
                </c:pt>
                <c:pt idx="30">
                  <c:v>13.505045017364989</c:v>
                </c:pt>
                <c:pt idx="31">
                  <c:v>13.51612387432376</c:v>
                </c:pt>
                <c:pt idx="32">
                  <c:v>13.542382519234364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E-44EC-9119-1CDEF905C255}"/>
            </c:ext>
          </c:extLst>
        </c:ser>
        <c:ser>
          <c:idx val="1"/>
          <c:order val="1"/>
          <c:tx>
            <c:strRef>
              <c:f>'2023 EXPLORING ALTERNATIVES'!$B$30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ALTERNATIVES'!$E$30:$AK$30</c:f>
              <c:numCache>
                <c:formatCode>"$"#,##0.00</c:formatCode>
                <c:ptCount val="33"/>
                <c:pt idx="0">
                  <c:v>10.4623132900178</c:v>
                </c:pt>
                <c:pt idx="1">
                  <c:v>12.149829431105582</c:v>
                </c:pt>
                <c:pt idx="2">
                  <c:v>14.73098892654744</c:v>
                </c:pt>
                <c:pt idx="3">
                  <c:v>16.198464612243196</c:v>
                </c:pt>
                <c:pt idx="4">
                  <c:v>15.182177393689749</c:v>
                </c:pt>
                <c:pt idx="5">
                  <c:v>12.625710795857604</c:v>
                </c:pt>
                <c:pt idx="6">
                  <c:v>10.31712340418723</c:v>
                </c:pt>
                <c:pt idx="7">
                  <c:v>9.6303714650880803</c:v>
                </c:pt>
                <c:pt idx="8">
                  <c:v>9.9083697601768819</c:v>
                </c:pt>
                <c:pt idx="9">
                  <c:v>10.119272525710842</c:v>
                </c:pt>
                <c:pt idx="10">
                  <c:v>10.213338365776254</c:v>
                </c:pt>
                <c:pt idx="11">
                  <c:v>10.20314968373936</c:v>
                </c:pt>
                <c:pt idx="12">
                  <c:v>10.161100687870611</c:v>
                </c:pt>
                <c:pt idx="13">
                  <c:v>10.179853134165743</c:v>
                </c:pt>
                <c:pt idx="14">
                  <c:v>10.247880503759095</c:v>
                </c:pt>
                <c:pt idx="15">
                  <c:v>10.344875074148028</c:v>
                </c:pt>
                <c:pt idx="16">
                  <c:v>10.467882385423048</c:v>
                </c:pt>
                <c:pt idx="17">
                  <c:v>10.540645802443139</c:v>
                </c:pt>
                <c:pt idx="18">
                  <c:v>10.442381451341495</c:v>
                </c:pt>
                <c:pt idx="19">
                  <c:v>10.247775472410964</c:v>
                </c:pt>
                <c:pt idx="20">
                  <c:v>10.202078525906879</c:v>
                </c:pt>
                <c:pt idx="21">
                  <c:v>10.309412736458057</c:v>
                </c:pt>
                <c:pt idx="22">
                  <c:v>10.474189221259582</c:v>
                </c:pt>
                <c:pt idx="23">
                  <c:v>10.568687237051499</c:v>
                </c:pt>
                <c:pt idx="24">
                  <c:v>10.640593233469064</c:v>
                </c:pt>
                <c:pt idx="25">
                  <c:v>10.78298074939879</c:v>
                </c:pt>
                <c:pt idx="26">
                  <c:v>10.870979377702655</c:v>
                </c:pt>
                <c:pt idx="27">
                  <c:v>10.952987491522212</c:v>
                </c:pt>
                <c:pt idx="28">
                  <c:v>11.103139148443109</c:v>
                </c:pt>
                <c:pt idx="29">
                  <c:v>11.234010975799595</c:v>
                </c:pt>
                <c:pt idx="30">
                  <c:v>11.274854500004677</c:v>
                </c:pt>
                <c:pt idx="31">
                  <c:v>11.285933356963449</c:v>
                </c:pt>
                <c:pt idx="32">
                  <c:v>11.312192001874052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E-44EC-9119-1CDEF905C255}"/>
            </c:ext>
          </c:extLst>
        </c:ser>
        <c:ser>
          <c:idx val="5"/>
          <c:order val="2"/>
          <c:tx>
            <c:strRef>
              <c:f>'2023 EXPLORING ALTERNATIVES'!$B$34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ALTERNATIVES'!$E$34:$AK$34</c:f>
              <c:numCache>
                <c:formatCode>"$"#,##0.00</c:formatCode>
                <c:ptCount val="33"/>
                <c:pt idx="0">
                  <c:v>11.625109945174287</c:v>
                </c:pt>
                <c:pt idx="1">
                  <c:v>13.586086811261799</c:v>
                </c:pt>
                <c:pt idx="2">
                  <c:v>16.497022214340284</c:v>
                </c:pt>
                <c:pt idx="3">
                  <c:v>18.061559605462108</c:v>
                </c:pt>
                <c:pt idx="4">
                  <c:v>16.759242457022438</c:v>
                </c:pt>
                <c:pt idx="5">
                  <c:v>13.729979698912356</c:v>
                </c:pt>
                <c:pt idx="6">
                  <c:v>10.757473166703196</c:v>
                </c:pt>
                <c:pt idx="7">
                  <c:v>9.3595345194645088</c:v>
                </c:pt>
                <c:pt idx="8">
                  <c:v>9.2584323347145112</c:v>
                </c:pt>
                <c:pt idx="9">
                  <c:v>9.3526055590587944</c:v>
                </c:pt>
                <c:pt idx="10">
                  <c:v>9.4175213501850781</c:v>
                </c:pt>
                <c:pt idx="11">
                  <c:v>9.4279024768133652</c:v>
                </c:pt>
                <c:pt idx="12">
                  <c:v>9.4050185148654979</c:v>
                </c:pt>
                <c:pt idx="13">
                  <c:v>9.4036033602014175</c:v>
                </c:pt>
                <c:pt idx="14">
                  <c:v>9.4515503997374601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E-44EC-9119-1CDEF905C255}"/>
            </c:ext>
          </c:extLst>
        </c:ser>
        <c:ser>
          <c:idx val="2"/>
          <c:order val="3"/>
          <c:tx>
            <c:strRef>
              <c:f>'2023 EXPLORING ALTERNATIVES'!$B$31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ALTERNATIVES'!$E$31:$AK$31</c:f>
              <c:numCache>
                <c:formatCode>"$"#,##0.00</c:formatCode>
                <c:ptCount val="33"/>
                <c:pt idx="0">
                  <c:v>11.625109945174287</c:v>
                </c:pt>
                <c:pt idx="1">
                  <c:v>13.586086811261799</c:v>
                </c:pt>
                <c:pt idx="2">
                  <c:v>16.497022214340284</c:v>
                </c:pt>
                <c:pt idx="3">
                  <c:v>18.061559605462108</c:v>
                </c:pt>
                <c:pt idx="4">
                  <c:v>16.759242457022438</c:v>
                </c:pt>
                <c:pt idx="5">
                  <c:v>13.729979698912356</c:v>
                </c:pt>
                <c:pt idx="6">
                  <c:v>10.757473166703196</c:v>
                </c:pt>
                <c:pt idx="7">
                  <c:v>9.3595345194645088</c:v>
                </c:pt>
                <c:pt idx="8">
                  <c:v>9.2584323347145112</c:v>
                </c:pt>
                <c:pt idx="9">
                  <c:v>9.3526055590587944</c:v>
                </c:pt>
                <c:pt idx="10">
                  <c:v>9.4175213501850781</c:v>
                </c:pt>
                <c:pt idx="11">
                  <c:v>9.4279024768133652</c:v>
                </c:pt>
                <c:pt idx="12">
                  <c:v>9.4050185148654979</c:v>
                </c:pt>
                <c:pt idx="13">
                  <c:v>9.4036033602014175</c:v>
                </c:pt>
                <c:pt idx="14">
                  <c:v>9.4515503997374601</c:v>
                </c:pt>
                <c:pt idx="15">
                  <c:v>9.5431545801173385</c:v>
                </c:pt>
                <c:pt idx="16">
                  <c:v>9.6400237950456109</c:v>
                </c:pt>
                <c:pt idx="17">
                  <c:v>9.6815062765092126</c:v>
                </c:pt>
                <c:pt idx="18">
                  <c:v>9.4682761633657222</c:v>
                </c:pt>
                <c:pt idx="19">
                  <c:v>9.1142590431384534</c:v>
                </c:pt>
                <c:pt idx="20">
                  <c:v>9.0169533270892863</c:v>
                </c:pt>
                <c:pt idx="21">
                  <c:v>9.189467892354731</c:v>
                </c:pt>
                <c:pt idx="22">
                  <c:v>9.481313165439202</c:v>
                </c:pt>
                <c:pt idx="23">
                  <c:v>9.6642340835498111</c:v>
                </c:pt>
                <c:pt idx="24">
                  <c:v>9.6685146995201912</c:v>
                </c:pt>
                <c:pt idx="25">
                  <c:v>9.6426687415776176</c:v>
                </c:pt>
                <c:pt idx="26">
                  <c:v>9.6114566618745023</c:v>
                </c:pt>
                <c:pt idx="27">
                  <c:v>9.6244397244846436</c:v>
                </c:pt>
                <c:pt idx="28">
                  <c:v>9.7127271161174313</c:v>
                </c:pt>
                <c:pt idx="29">
                  <c:v>9.7825293032785972</c:v>
                </c:pt>
                <c:pt idx="30">
                  <c:v>9.7911751220920991</c:v>
                </c:pt>
                <c:pt idx="31">
                  <c:v>9.79040312169065</c:v>
                </c:pt>
                <c:pt idx="32">
                  <c:v>9.7941648250174858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EE-44EC-9119-1CDEF905C255}"/>
            </c:ext>
          </c:extLst>
        </c:ser>
        <c:ser>
          <c:idx val="3"/>
          <c:order val="4"/>
          <c:tx>
            <c:strRef>
              <c:f>'2023 EXPLORING ALTERNATIVES'!$B$32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ALTERNATIVES'!$E$32:$AK$32</c:f>
              <c:numCache>
                <c:formatCode>"$"#,##0.00</c:formatCode>
                <c:ptCount val="33"/>
                <c:pt idx="0">
                  <c:v>11.074375592588927</c:v>
                </c:pt>
                <c:pt idx="1">
                  <c:v>12.496806036228243</c:v>
                </c:pt>
                <c:pt idx="2">
                  <c:v>15.347684592127191</c:v>
                </c:pt>
                <c:pt idx="3">
                  <c:v>17.354354282126504</c:v>
                </c:pt>
                <c:pt idx="4">
                  <c:v>16.446569198428648</c:v>
                </c:pt>
                <c:pt idx="5">
                  <c:v>13.346078396128723</c:v>
                </c:pt>
                <c:pt idx="6">
                  <c:v>10.4294433071314</c:v>
                </c:pt>
                <c:pt idx="7">
                  <c:v>9.3500873114050389</c:v>
                </c:pt>
                <c:pt idx="8">
                  <c:v>9.3089094520720757</c:v>
                </c:pt>
                <c:pt idx="9">
                  <c:v>9.293102013084285</c:v>
                </c:pt>
                <c:pt idx="10">
                  <c:v>9.2686947743677077</c:v>
                </c:pt>
                <c:pt idx="11">
                  <c:v>9.2175030264973561</c:v>
                </c:pt>
                <c:pt idx="12">
                  <c:v>9.1512750746063816</c:v>
                </c:pt>
                <c:pt idx="13">
                  <c:v>9.1428748859079754</c:v>
                </c:pt>
                <c:pt idx="14">
                  <c:v>9.2193396042720188</c:v>
                </c:pt>
                <c:pt idx="15">
                  <c:v>9.3553947590812996</c:v>
                </c:pt>
                <c:pt idx="16">
                  <c:v>9.4944490063661604</c:v>
                </c:pt>
                <c:pt idx="17">
                  <c:v>9.5183914450744531</c:v>
                </c:pt>
                <c:pt idx="18">
                  <c:v>9.2269001762390346</c:v>
                </c:pt>
                <c:pt idx="19">
                  <c:v>8.8339530047824191</c:v>
                </c:pt>
                <c:pt idx="20">
                  <c:v>8.7493646762085824</c:v>
                </c:pt>
                <c:pt idx="21">
                  <c:v>8.957119146558723</c:v>
                </c:pt>
                <c:pt idx="22">
                  <c:v>9.2950179142193932</c:v>
                </c:pt>
                <c:pt idx="23">
                  <c:v>9.4603201185485766</c:v>
                </c:pt>
                <c:pt idx="24">
                  <c:v>9.38212739213429</c:v>
                </c:pt>
                <c:pt idx="25">
                  <c:v>9.315835114785262</c:v>
                </c:pt>
                <c:pt idx="26">
                  <c:v>9.2975189721353431</c:v>
                </c:pt>
                <c:pt idx="27">
                  <c:v>9.3308537368336779</c:v>
                </c:pt>
                <c:pt idx="28">
                  <c:v>9.4676532855159277</c:v>
                </c:pt>
                <c:pt idx="29">
                  <c:v>9.5633425785033737</c:v>
                </c:pt>
                <c:pt idx="30">
                  <c:v>9.5153996950367077</c:v>
                </c:pt>
                <c:pt idx="31">
                  <c:v>9.4429246043594315</c:v>
                </c:pt>
                <c:pt idx="32">
                  <c:v>9.4215629494683881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EE-44EC-9119-1CDEF905C255}"/>
            </c:ext>
          </c:extLst>
        </c:ser>
        <c:ser>
          <c:idx val="4"/>
          <c:order val="5"/>
          <c:tx>
            <c:strRef>
              <c:f>'2023 EXPLORING ALTERNATIVES'!$B$33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'2023 EXPLORING ALTERNATIVES'!$E$29:$AK$29</c:f>
              <c:numCache>
                <c:formatCode>General</c:formatCode>
                <c:ptCount val="3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</c:numCache>
            </c:numRef>
          </c:cat>
          <c:val>
            <c:numRef>
              <c:f>'2023 EXPLORING ALTERNATIVES'!$E$33:$AK$33</c:f>
              <c:numCache>
                <c:formatCode>"$"#,##0.00</c:formatCode>
                <c:ptCount val="33"/>
                <c:pt idx="0">
                  <c:v>11.404177783730614</c:v>
                </c:pt>
                <c:pt idx="1">
                  <c:v>13.7102310610984</c:v>
                </c:pt>
                <c:pt idx="2">
                  <c:v>16.613034747424901</c:v>
                </c:pt>
                <c:pt idx="3">
                  <c:v>18.075369878467622</c:v>
                </c:pt>
                <c:pt idx="4">
                  <c:v>15.920166031530448</c:v>
                </c:pt>
                <c:pt idx="5">
                  <c:v>11.966372628013948</c:v>
                </c:pt>
                <c:pt idx="6">
                  <c:v>9.0674657837218788</c:v>
                </c:pt>
                <c:pt idx="7">
                  <c:v>7.9182228608872105</c:v>
                </c:pt>
                <c:pt idx="8">
                  <c:v>7.754897888530877</c:v>
                </c:pt>
                <c:pt idx="9">
                  <c:v>7.8120727061322768</c:v>
                </c:pt>
                <c:pt idx="10">
                  <c:v>7.8779897215647718</c:v>
                </c:pt>
                <c:pt idx="11">
                  <c:v>7.8970126084717815</c:v>
                </c:pt>
                <c:pt idx="12">
                  <c:v>7.8996543203692244</c:v>
                </c:pt>
                <c:pt idx="13">
                  <c:v>7.9287994994491164</c:v>
                </c:pt>
                <c:pt idx="14">
                  <c:v>7.9267115708973881</c:v>
                </c:pt>
                <c:pt idx="15">
                  <c:v>7.9030809188799882</c:v>
                </c:pt>
                <c:pt idx="16">
                  <c:v>7.936045358669686</c:v>
                </c:pt>
                <c:pt idx="17">
                  <c:v>7.9806823710211461</c:v>
                </c:pt>
                <c:pt idx="18">
                  <c:v>7.835921062068663</c:v>
                </c:pt>
                <c:pt idx="19">
                  <c:v>7.6231318530246623</c:v>
                </c:pt>
                <c:pt idx="20">
                  <c:v>7.6678972796234905</c:v>
                </c:pt>
                <c:pt idx="21">
                  <c:v>7.8204492948195199</c:v>
                </c:pt>
                <c:pt idx="22">
                  <c:v>7.9279395435617701</c:v>
                </c:pt>
                <c:pt idx="23">
                  <c:v>7.998814867587674</c:v>
                </c:pt>
                <c:pt idx="24">
                  <c:v>8.0248595856764684</c:v>
                </c:pt>
                <c:pt idx="25">
                  <c:v>8.0667362250025825</c:v>
                </c:pt>
                <c:pt idx="26">
                  <c:v>8.0459090392396817</c:v>
                </c:pt>
                <c:pt idx="27">
                  <c:v>7.968031009670332</c:v>
                </c:pt>
                <c:pt idx="28">
                  <c:v>8.1549520305207537</c:v>
                </c:pt>
                <c:pt idx="29">
                  <c:v>8.428301454629775</c:v>
                </c:pt>
                <c:pt idx="30">
                  <c:v>8.3701061782396309</c:v>
                </c:pt>
                <c:pt idx="31">
                  <c:v>8.2569992448228113</c:v>
                </c:pt>
                <c:pt idx="32">
                  <c:v>8.2341915241407797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EE-44EC-9119-1CDEF905C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chemeClr val="tx1"/>
                      </a:solidFill>
                    </a:ln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$A2022/GJ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chemeClr val="tx1"/>
                    </a:solidFill>
                  </a:ln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chemeClr val="tx1"/>
            </a:solidFill>
          </a:ln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SCENARIO'!$C$30:$AH$30</c15:sqref>
                  </c15:fullRef>
                </c:ext>
              </c:extLst>
              <c:f>'2022 STEP CHANGE SCENARIO'!$D$30:$AH$30</c:f>
              <c:numCache>
                <c:formatCode>"$"#,##0.00</c:formatCode>
                <c:ptCount val="31"/>
                <c:pt idx="0">
                  <c:v>10.130057446365525</c:v>
                </c:pt>
                <c:pt idx="1">
                  <c:v>10.390993089853531</c:v>
                </c:pt>
                <c:pt idx="2">
                  <c:v>11.448384024958997</c:v>
                </c:pt>
                <c:pt idx="3">
                  <c:v>12.433076525374327</c:v>
                </c:pt>
                <c:pt idx="4">
                  <c:v>11.828087149375879</c:v>
                </c:pt>
                <c:pt idx="5">
                  <c:v>10.87229892509999</c:v>
                </c:pt>
                <c:pt idx="6">
                  <c:v>10.547248972358322</c:v>
                </c:pt>
                <c:pt idx="7">
                  <c:v>10.788852459647135</c:v>
                </c:pt>
                <c:pt idx="8">
                  <c:v>11.197341978032364</c:v>
                </c:pt>
                <c:pt idx="9">
                  <c:v>11.353345577850231</c:v>
                </c:pt>
                <c:pt idx="10">
                  <c:v>11.402018960038772</c:v>
                </c:pt>
                <c:pt idx="11">
                  <c:v>11.399485492054991</c:v>
                </c:pt>
                <c:pt idx="12">
                  <c:v>11.441794480504138</c:v>
                </c:pt>
                <c:pt idx="13">
                  <c:v>11.513509558345417</c:v>
                </c:pt>
                <c:pt idx="14">
                  <c:v>11.486118172706522</c:v>
                </c:pt>
                <c:pt idx="15">
                  <c:v>11.331131245680266</c:v>
                </c:pt>
                <c:pt idx="16">
                  <c:v>11.268223261762989</c:v>
                </c:pt>
                <c:pt idx="17">
                  <c:v>11.376277331986339</c:v>
                </c:pt>
                <c:pt idx="18">
                  <c:v>11.53042864857699</c:v>
                </c:pt>
                <c:pt idx="19">
                  <c:v>11.614192782613703</c:v>
                </c:pt>
                <c:pt idx="20">
                  <c:v>11.602253961792744</c:v>
                </c:pt>
                <c:pt idx="21">
                  <c:v>11.622167015247335</c:v>
                </c:pt>
                <c:pt idx="22">
                  <c:v>11.730977387777713</c:v>
                </c:pt>
                <c:pt idx="23">
                  <c:v>11.893122358832825</c:v>
                </c:pt>
                <c:pt idx="24">
                  <c:v>12.063747884385897</c:v>
                </c:pt>
                <c:pt idx="25">
                  <c:v>12.176077594391028</c:v>
                </c:pt>
                <c:pt idx="26">
                  <c:v>12.237800420417194</c:v>
                </c:pt>
                <c:pt idx="27">
                  <c:v>12.283669650261189</c:v>
                </c:pt>
                <c:pt idx="28">
                  <c:v>12.341575827891655</c:v>
                </c:pt>
                <c:pt idx="29">
                  <c:v>12.402776214386696</c:v>
                </c:pt>
                <c:pt idx="30">
                  <c:v>12.574732184412285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C-4AC4-89BA-9CC642617699}"/>
            </c:ext>
          </c:extLst>
        </c:ser>
        <c:ser>
          <c:idx val="2"/>
          <c:order val="1"/>
          <c:tx>
            <c:strRef>
              <c:f>'2022 STEP CHANGE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SCENARIO'!$C$31:$AH$31</c15:sqref>
                  </c15:fullRef>
                </c:ext>
              </c:extLst>
              <c:f>'2022 STEP CHANGE SCENARIO'!$D$31:$AH$31</c:f>
              <c:numCache>
                <c:formatCode>"$"#,##0.00</c:formatCode>
                <c:ptCount val="31"/>
                <c:pt idx="0">
                  <c:v>11.260694423121322</c:v>
                </c:pt>
                <c:pt idx="1">
                  <c:v>11.405057487751801</c:v>
                </c:pt>
                <c:pt idx="2">
                  <c:v>12.039629036076505</c:v>
                </c:pt>
                <c:pt idx="3">
                  <c:v>12.588298691468395</c:v>
                </c:pt>
                <c:pt idx="4">
                  <c:v>12.079836568437347</c:v>
                </c:pt>
                <c:pt idx="5">
                  <c:v>11.362905946296468</c:v>
                </c:pt>
                <c:pt idx="6">
                  <c:v>11.048617829616145</c:v>
                </c:pt>
                <c:pt idx="7">
                  <c:v>11.088998748530788</c:v>
                </c:pt>
                <c:pt idx="8">
                  <c:v>11.241037289583117</c:v>
                </c:pt>
                <c:pt idx="9">
                  <c:v>11.317780761091313</c:v>
                </c:pt>
                <c:pt idx="10">
                  <c:v>11.441853070874267</c:v>
                </c:pt>
                <c:pt idx="11">
                  <c:v>11.490394522887049</c:v>
                </c:pt>
                <c:pt idx="12">
                  <c:v>11.443933508542628</c:v>
                </c:pt>
                <c:pt idx="13">
                  <c:v>11.281476244934584</c:v>
                </c:pt>
                <c:pt idx="14">
                  <c:v>10.913337312091191</c:v>
                </c:pt>
                <c:pt idx="15">
                  <c:v>10.532149144326912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  <c:pt idx="23">
                  <c:v>10.209928026998348</c:v>
                </c:pt>
                <c:pt idx="24">
                  <c:v>10.280591694127175</c:v>
                </c:pt>
                <c:pt idx="25">
                  <c:v>10.371484102284057</c:v>
                </c:pt>
                <c:pt idx="26">
                  <c:v>10.363777380975908</c:v>
                </c:pt>
                <c:pt idx="27">
                  <c:v>10.293143559349874</c:v>
                </c:pt>
                <c:pt idx="28">
                  <c:v>10.276305847438721</c:v>
                </c:pt>
                <c:pt idx="29">
                  <c:v>10.228404868610625</c:v>
                </c:pt>
                <c:pt idx="30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C-4AC4-89BA-9CC642617699}"/>
            </c:ext>
          </c:extLst>
        </c:ser>
        <c:ser>
          <c:idx val="3"/>
          <c:order val="2"/>
          <c:tx>
            <c:strRef>
              <c:f>'2022 STEP CHANGE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SCENARIO'!$C$32:$AH$32</c15:sqref>
                  </c15:fullRef>
                </c:ext>
              </c:extLst>
              <c:f>'2022 STEP CHANGE SCENARIO'!$D$32:$AH$32</c:f>
              <c:numCache>
                <c:formatCode>"$"#,##0.00</c:formatCode>
                <c:ptCount val="31"/>
                <c:pt idx="0">
                  <c:v>10.829777046038952</c:v>
                </c:pt>
                <c:pt idx="1">
                  <c:v>10.931892863662103</c:v>
                </c:pt>
                <c:pt idx="2">
                  <c:v>11.115140381118474</c:v>
                </c:pt>
                <c:pt idx="3">
                  <c:v>11.134234401830398</c:v>
                </c:pt>
                <c:pt idx="4">
                  <c:v>10.809554949056544</c:v>
                </c:pt>
                <c:pt idx="5">
                  <c:v>10.458979439447091</c:v>
                </c:pt>
                <c:pt idx="6">
                  <c:v>10.242899556244627</c:v>
                </c:pt>
                <c:pt idx="7">
                  <c:v>10.264747387410781</c:v>
                </c:pt>
                <c:pt idx="8">
                  <c:v>10.320842346280585</c:v>
                </c:pt>
                <c:pt idx="9">
                  <c:v>10.298551687685359</c:v>
                </c:pt>
                <c:pt idx="10">
                  <c:v>10.426903676172168</c:v>
                </c:pt>
                <c:pt idx="11">
                  <c:v>10.569906922758271</c:v>
                </c:pt>
                <c:pt idx="12">
                  <c:v>10.595038217203419</c:v>
                </c:pt>
                <c:pt idx="13">
                  <c:v>10.521166337944253</c:v>
                </c:pt>
                <c:pt idx="14">
                  <c:v>10.293562885024883</c:v>
                </c:pt>
                <c:pt idx="15">
                  <c:v>10.004569370470801</c:v>
                </c:pt>
                <c:pt idx="16">
                  <c:v>9.9117131524356399</c:v>
                </c:pt>
                <c:pt idx="17">
                  <c:v>10.030937939374954</c:v>
                </c:pt>
                <c:pt idx="18">
                  <c:v>10.191520068249016</c:v>
                </c:pt>
                <c:pt idx="19">
                  <c:v>10.284900331444149</c:v>
                </c:pt>
                <c:pt idx="20">
                  <c:v>10.292938548307919</c:v>
                </c:pt>
                <c:pt idx="21">
                  <c:v>10.348504625503992</c:v>
                </c:pt>
                <c:pt idx="22">
                  <c:v>10.588008427003139</c:v>
                </c:pt>
                <c:pt idx="23">
                  <c:v>10.85347214908821</c:v>
                </c:pt>
                <c:pt idx="24">
                  <c:v>10.99804405790972</c:v>
                </c:pt>
                <c:pt idx="25">
                  <c:v>11.126614688886276</c:v>
                </c:pt>
                <c:pt idx="26">
                  <c:v>11.247766436644939</c:v>
                </c:pt>
                <c:pt idx="27">
                  <c:v>11.271521413244177</c:v>
                </c:pt>
                <c:pt idx="28">
                  <c:v>11.230999372016925</c:v>
                </c:pt>
                <c:pt idx="29">
                  <c:v>11.230969698530874</c:v>
                </c:pt>
                <c:pt idx="30">
                  <c:v>11.299390400481023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C-4AC4-89BA-9CC642617699}"/>
            </c:ext>
          </c:extLst>
        </c:ser>
        <c:ser>
          <c:idx val="4"/>
          <c:order val="3"/>
          <c:tx>
            <c:strRef>
              <c:f>'2022 STEP CHANGE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SCENARIO'!$C$33:$AH$33</c15:sqref>
                  </c15:fullRef>
                </c:ext>
              </c:extLst>
              <c:f>'2022 STEP CHANGE SCENARIO'!$D$33:$AH$33</c:f>
              <c:numCache>
                <c:formatCode>"$"#,##0.00</c:formatCode>
                <c:ptCount val="31"/>
                <c:pt idx="0">
                  <c:v>10.525069356007094</c:v>
                </c:pt>
                <c:pt idx="1">
                  <c:v>10.660805926883421</c:v>
                </c:pt>
                <c:pt idx="2">
                  <c:v>10.731294519372291</c:v>
                </c:pt>
                <c:pt idx="3">
                  <c:v>10.66607403351737</c:v>
                </c:pt>
                <c:pt idx="4">
                  <c:v>10.178708216408211</c:v>
                </c:pt>
                <c:pt idx="5">
                  <c:v>9.5200018864995322</c:v>
                </c:pt>
                <c:pt idx="6">
                  <c:v>9.0570515970048326</c:v>
                </c:pt>
                <c:pt idx="7">
                  <c:v>8.9576837143344221</c:v>
                </c:pt>
                <c:pt idx="8">
                  <c:v>9.0322918933120437</c:v>
                </c:pt>
                <c:pt idx="9">
                  <c:v>9.0999148923197009</c:v>
                </c:pt>
                <c:pt idx="10">
                  <c:v>9.2644984492965392</c:v>
                </c:pt>
                <c:pt idx="11">
                  <c:v>9.3509588646073212</c:v>
                </c:pt>
                <c:pt idx="12">
                  <c:v>9.3716640622217042</c:v>
                </c:pt>
                <c:pt idx="13">
                  <c:v>9.3575700405118631</c:v>
                </c:pt>
                <c:pt idx="14">
                  <c:v>9.0663307514809865</c:v>
                </c:pt>
                <c:pt idx="15">
                  <c:v>8.7365794955899201</c:v>
                </c:pt>
                <c:pt idx="16">
                  <c:v>8.7917002531790196</c:v>
                </c:pt>
                <c:pt idx="17">
                  <c:v>8.9013995837341966</c:v>
                </c:pt>
                <c:pt idx="18">
                  <c:v>8.7682652487670119</c:v>
                </c:pt>
                <c:pt idx="19">
                  <c:v>8.6208019193767953</c:v>
                </c:pt>
                <c:pt idx="20">
                  <c:v>8.5231911391390192</c:v>
                </c:pt>
                <c:pt idx="21">
                  <c:v>8.5342808731502924</c:v>
                </c:pt>
                <c:pt idx="22">
                  <c:v>8.7183119847962054</c:v>
                </c:pt>
                <c:pt idx="23">
                  <c:v>8.8718827335364736</c:v>
                </c:pt>
                <c:pt idx="24">
                  <c:v>8.8428633821781464</c:v>
                </c:pt>
                <c:pt idx="25">
                  <c:v>8.7161216930188896</c:v>
                </c:pt>
                <c:pt idx="26">
                  <c:v>8.6902836625672943</c:v>
                </c:pt>
                <c:pt idx="27">
                  <c:v>8.8495182302603954</c:v>
                </c:pt>
                <c:pt idx="28">
                  <c:v>9.0324401838669992</c:v>
                </c:pt>
                <c:pt idx="29">
                  <c:v>9.1006863849965551</c:v>
                </c:pt>
                <c:pt idx="30">
                  <c:v>9.0817133049630492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C-4AC4-89BA-9CC642617699}"/>
            </c:ext>
          </c:extLst>
        </c:ser>
        <c:ser>
          <c:idx val="5"/>
          <c:order val="4"/>
          <c:tx>
            <c:strRef>
              <c:f>'2022 STEP CHANGE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SCENARIO'!$C$34:$AH$34</c15:sqref>
                  </c15:fullRef>
                </c:ext>
              </c:extLst>
              <c:f>'2022 STEP CHANGE SCENARIO'!$D$34:$AH$34</c:f>
              <c:numCache>
                <c:formatCode>"$"#,##0.00</c:formatCode>
                <c:ptCount val="31"/>
                <c:pt idx="0">
                  <c:v>11.260694423121322</c:v>
                </c:pt>
                <c:pt idx="1">
                  <c:v>11.405057487751801</c:v>
                </c:pt>
                <c:pt idx="2">
                  <c:v>12.039629036076505</c:v>
                </c:pt>
                <c:pt idx="3">
                  <c:v>12.588298691468395</c:v>
                </c:pt>
                <c:pt idx="4">
                  <c:v>12.079836568437347</c:v>
                </c:pt>
                <c:pt idx="5">
                  <c:v>11.362905946296468</c:v>
                </c:pt>
                <c:pt idx="6">
                  <c:v>11.048617829616145</c:v>
                </c:pt>
                <c:pt idx="7">
                  <c:v>11.088998748530788</c:v>
                </c:pt>
                <c:pt idx="8">
                  <c:v>11.241037289583117</c:v>
                </c:pt>
                <c:pt idx="9">
                  <c:v>11.317780761091313</c:v>
                </c:pt>
                <c:pt idx="10">
                  <c:v>11.441853070874267</c:v>
                </c:pt>
                <c:pt idx="11">
                  <c:v>11.490394522887049</c:v>
                </c:pt>
                <c:pt idx="12">
                  <c:v>11.443933508542628</c:v>
                </c:pt>
                <c:pt idx="13">
                  <c:v>11.281476244934584</c:v>
                </c:pt>
                <c:pt idx="14">
                  <c:v>10.913337312091191</c:v>
                </c:pt>
                <c:pt idx="15">
                  <c:v>10.532149144326912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  <c:pt idx="23">
                  <c:v>10.209928026998348</c:v>
                </c:pt>
                <c:pt idx="24">
                  <c:v>10.280591694127175</c:v>
                </c:pt>
                <c:pt idx="25">
                  <c:v>10.371484102284057</c:v>
                </c:pt>
                <c:pt idx="26">
                  <c:v>10.363777380975908</c:v>
                </c:pt>
                <c:pt idx="27">
                  <c:v>10.293143559349874</c:v>
                </c:pt>
                <c:pt idx="28">
                  <c:v>10.276305847438721</c:v>
                </c:pt>
                <c:pt idx="29">
                  <c:v>10.228404868610625</c:v>
                </c:pt>
                <c:pt idx="30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C-4AC4-89BA-9CC642617699}"/>
            </c:ext>
          </c:extLst>
        </c:ser>
        <c:ser>
          <c:idx val="6"/>
          <c:order val="5"/>
          <c:tx>
            <c:strRef>
              <c:f>'2022 STEP CHANGE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SCENARIO'!$C$35:$AH$35</c15:sqref>
                  </c15:fullRef>
                </c:ext>
              </c:extLst>
              <c:f>'2022 STEP CHANGE SCENARIO'!$D$35:$AH$35</c:f>
              <c:numCache>
                <c:formatCode>"$"#,##0.00</c:formatCode>
                <c:ptCount val="31"/>
                <c:pt idx="0">
                  <c:v>11.998410387541995</c:v>
                </c:pt>
                <c:pt idx="1">
                  <c:v>12.344167115456274</c:v>
                </c:pt>
                <c:pt idx="2">
                  <c:v>13.330407676616137</c:v>
                </c:pt>
                <c:pt idx="3">
                  <c:v>14.365199759785838</c:v>
                </c:pt>
                <c:pt idx="4">
                  <c:v>13.920206778874986</c:v>
                </c:pt>
                <c:pt idx="5">
                  <c:v>13.098233315620341</c:v>
                </c:pt>
                <c:pt idx="6">
                  <c:v>12.87043776343975</c:v>
                </c:pt>
                <c:pt idx="7">
                  <c:v>13.198207802824529</c:v>
                </c:pt>
                <c:pt idx="8">
                  <c:v>13.704178811379656</c:v>
                </c:pt>
                <c:pt idx="9">
                  <c:v>13.840134278862134</c:v>
                </c:pt>
                <c:pt idx="10">
                  <c:v>13.865658662042961</c:v>
                </c:pt>
                <c:pt idx="11">
                  <c:v>13.975244499360711</c:v>
                </c:pt>
                <c:pt idx="12">
                  <c:v>14.058017834148728</c:v>
                </c:pt>
                <c:pt idx="13">
                  <c:v>14.040955471280762</c:v>
                </c:pt>
                <c:pt idx="14">
                  <c:v>13.966316038809508</c:v>
                </c:pt>
                <c:pt idx="15">
                  <c:v>13.828666471007104</c:v>
                </c:pt>
                <c:pt idx="16">
                  <c:v>13.837480652335762</c:v>
                </c:pt>
                <c:pt idx="17">
                  <c:v>14.12078257053032</c:v>
                </c:pt>
                <c:pt idx="18">
                  <c:v>14.425693054977138</c:v>
                </c:pt>
                <c:pt idx="19">
                  <c:v>14.569734163761154</c:v>
                </c:pt>
                <c:pt idx="20">
                  <c:v>14.557795342940196</c:v>
                </c:pt>
                <c:pt idx="21">
                  <c:v>14.632275831766849</c:v>
                </c:pt>
                <c:pt idx="22">
                  <c:v>14.964430338649898</c:v>
                </c:pt>
                <c:pt idx="23">
                  <c:v>15.428679303034361</c:v>
                </c:pt>
                <c:pt idx="24">
                  <c:v>15.617579334307244</c:v>
                </c:pt>
                <c:pt idx="25">
                  <c:v>15.712587901332704</c:v>
                </c:pt>
                <c:pt idx="26">
                  <c:v>15.904098139595536</c:v>
                </c:pt>
                <c:pt idx="27">
                  <c:v>16.07874302971841</c:v>
                </c:pt>
                <c:pt idx="28">
                  <c:v>16.182543118552932</c:v>
                </c:pt>
                <c:pt idx="29">
                  <c:v>16.287091498823294</c:v>
                </c:pt>
                <c:pt idx="30">
                  <c:v>16.542561376736639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C-4AC4-89BA-9CC642617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Weighted 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SCENARIO'!$C$79:$AH$79</c15:sqref>
                  </c15:fullRef>
                </c:ext>
              </c:extLst>
              <c:f>'2022 STEP CHANGE SCENARIO'!$D$79:$AH$79</c:f>
              <c:numCache>
                <c:formatCode>"$"#,##0.00</c:formatCode>
                <c:ptCount val="31"/>
                <c:pt idx="0">
                  <c:v>6.4319205303097551</c:v>
                </c:pt>
                <c:pt idx="1">
                  <c:v>9.0875000602750884</c:v>
                </c:pt>
                <c:pt idx="2">
                  <c:v>11.222526192849912</c:v>
                </c:pt>
                <c:pt idx="3">
                  <c:v>10.915411286693184</c:v>
                </c:pt>
                <c:pt idx="4">
                  <c:v>9.9766204501253632</c:v>
                </c:pt>
                <c:pt idx="5">
                  <c:v>9.2134085679488926</c:v>
                </c:pt>
                <c:pt idx="6">
                  <c:v>9.4450329040974363</c:v>
                </c:pt>
                <c:pt idx="7">
                  <c:v>9.5955440472772437</c:v>
                </c:pt>
                <c:pt idx="8">
                  <c:v>10.765585943961167</c:v>
                </c:pt>
                <c:pt idx="9">
                  <c:v>11.218655295174919</c:v>
                </c:pt>
                <c:pt idx="10">
                  <c:v>11.265350327642064</c:v>
                </c:pt>
                <c:pt idx="11">
                  <c:v>11.312203624390506</c:v>
                </c:pt>
                <c:pt idx="12">
                  <c:v>11.358851963389277</c:v>
                </c:pt>
                <c:pt idx="13">
                  <c:v>11.437129445932152</c:v>
                </c:pt>
                <c:pt idx="14">
                  <c:v>11.418197546110088</c:v>
                </c:pt>
                <c:pt idx="15">
                  <c:v>11.27204958550848</c:v>
                </c:pt>
                <c:pt idx="16">
                  <c:v>11.268223261762989</c:v>
                </c:pt>
                <c:pt idx="17">
                  <c:v>11.376277331986339</c:v>
                </c:pt>
                <c:pt idx="18">
                  <c:v>11.53042864857699</c:v>
                </c:pt>
                <c:pt idx="19">
                  <c:v>11.614192782613703</c:v>
                </c:pt>
                <c:pt idx="20">
                  <c:v>11.602253961792744</c:v>
                </c:pt>
                <c:pt idx="21">
                  <c:v>11.622167015247335</c:v>
                </c:pt>
                <c:pt idx="22">
                  <c:v>11.730977387777713</c:v>
                </c:pt>
                <c:pt idx="23">
                  <c:v>11.893122358832825</c:v>
                </c:pt>
                <c:pt idx="24">
                  <c:v>12.063747884385897</c:v>
                </c:pt>
                <c:pt idx="25">
                  <c:v>12.176077594391028</c:v>
                </c:pt>
                <c:pt idx="26">
                  <c:v>12.237800420417194</c:v>
                </c:pt>
                <c:pt idx="27">
                  <c:v>12.283669650261189</c:v>
                </c:pt>
                <c:pt idx="28">
                  <c:v>12.341575827891655</c:v>
                </c:pt>
                <c:pt idx="29">
                  <c:v>12.402776214386696</c:v>
                </c:pt>
                <c:pt idx="30">
                  <c:v>12.574732184412285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F-4DFE-BFC6-1ACA109E1A64}"/>
            </c:ext>
          </c:extLst>
        </c:ser>
        <c:ser>
          <c:idx val="2"/>
          <c:order val="1"/>
          <c:tx>
            <c:strRef>
              <c:f>'2022 STEP CHANGE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SCENARIO'!$C$80:$AH$80</c15:sqref>
                  </c15:fullRef>
                </c:ext>
              </c:extLst>
              <c:f>'2022 STEP CHANGE SCENARIO'!$D$80:$AH$80</c:f>
              <c:numCache>
                <c:formatCode>"$"#,##0.00</c:formatCode>
                <c:ptCount val="31"/>
                <c:pt idx="0">
                  <c:v>7.8562599468864498</c:v>
                </c:pt>
                <c:pt idx="1">
                  <c:v>10.463732535554158</c:v>
                </c:pt>
                <c:pt idx="2">
                  <c:v>12.204617432005888</c:v>
                </c:pt>
                <c:pt idx="3">
                  <c:v>11.578617218390178</c:v>
                </c:pt>
                <c:pt idx="4">
                  <c:v>10.694844124767844</c:v>
                </c:pt>
                <c:pt idx="5">
                  <c:v>10.070996207277489</c:v>
                </c:pt>
                <c:pt idx="6">
                  <c:v>10.172522893934666</c:v>
                </c:pt>
                <c:pt idx="7">
                  <c:v>10.160814765353848</c:v>
                </c:pt>
                <c:pt idx="8">
                  <c:v>10.912124253068175</c:v>
                </c:pt>
                <c:pt idx="9">
                  <c:v>11.214839154793088</c:v>
                </c:pt>
                <c:pt idx="10">
                  <c:v>11.335867466127196</c:v>
                </c:pt>
                <c:pt idx="11">
                  <c:v>11.421974731019702</c:v>
                </c:pt>
                <c:pt idx="12">
                  <c:v>11.379156198310241</c:v>
                </c:pt>
                <c:pt idx="13">
                  <c:v>11.22294116986804</c:v>
                </c:pt>
                <c:pt idx="14">
                  <c:v>10.862302519755834</c:v>
                </c:pt>
                <c:pt idx="15">
                  <c:v>10.487866450860503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  <c:pt idx="23">
                  <c:v>10.209928026998348</c:v>
                </c:pt>
                <c:pt idx="24">
                  <c:v>10.280591694127175</c:v>
                </c:pt>
                <c:pt idx="25">
                  <c:v>10.371484102284057</c:v>
                </c:pt>
                <c:pt idx="26">
                  <c:v>10.363777380975908</c:v>
                </c:pt>
                <c:pt idx="27">
                  <c:v>10.293143559349874</c:v>
                </c:pt>
                <c:pt idx="28">
                  <c:v>10.276305847438721</c:v>
                </c:pt>
                <c:pt idx="29">
                  <c:v>10.228404868610625</c:v>
                </c:pt>
                <c:pt idx="30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F-4DFE-BFC6-1ACA109E1A64}"/>
            </c:ext>
          </c:extLst>
        </c:ser>
        <c:ser>
          <c:idx val="3"/>
          <c:order val="2"/>
          <c:tx>
            <c:strRef>
              <c:f>'2022 STEP CHANGE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SCENARIO'!$C$81:$AH$81</c15:sqref>
                  </c15:fullRef>
                </c:ext>
              </c:extLst>
              <c:f>'2022 STEP CHANGE SCENARIO'!$D$81:$AH$81</c:f>
              <c:numCache>
                <c:formatCode>"$"#,##0.00</c:formatCode>
                <c:ptCount val="31"/>
                <c:pt idx="0">
                  <c:v>7.8321197678366952</c:v>
                </c:pt>
                <c:pt idx="1">
                  <c:v>10.429307442229918</c:v>
                </c:pt>
                <c:pt idx="2">
                  <c:v>11.710876770202237</c:v>
                </c:pt>
                <c:pt idx="3">
                  <c:v>10.617512688494671</c:v>
                </c:pt>
                <c:pt idx="4">
                  <c:v>9.8327661398679975</c:v>
                </c:pt>
                <c:pt idx="5">
                  <c:v>9.460056296852132</c:v>
                </c:pt>
                <c:pt idx="6">
                  <c:v>9.5312708095822636</c:v>
                </c:pt>
                <c:pt idx="7">
                  <c:v>9.4999162120228995</c:v>
                </c:pt>
                <c:pt idx="8">
                  <c:v>10.050057446565791</c:v>
                </c:pt>
                <c:pt idx="9">
                  <c:v>10.214347276711566</c:v>
                </c:pt>
                <c:pt idx="10">
                  <c:v>10.339538528749351</c:v>
                </c:pt>
                <c:pt idx="11">
                  <c:v>10.512623698163766</c:v>
                </c:pt>
                <c:pt idx="12">
                  <c:v>10.540205695834779</c:v>
                </c:pt>
                <c:pt idx="13">
                  <c:v>10.471130146184876</c:v>
                </c:pt>
                <c:pt idx="14">
                  <c:v>10.249478727204819</c:v>
                </c:pt>
                <c:pt idx="15">
                  <c:v>9.9662680467850624</c:v>
                </c:pt>
                <c:pt idx="16">
                  <c:v>9.9117131524356399</c:v>
                </c:pt>
                <c:pt idx="17">
                  <c:v>10.030937939374954</c:v>
                </c:pt>
                <c:pt idx="18">
                  <c:v>10.191520068249016</c:v>
                </c:pt>
                <c:pt idx="19">
                  <c:v>10.284900331444149</c:v>
                </c:pt>
                <c:pt idx="20">
                  <c:v>10.292938548307919</c:v>
                </c:pt>
                <c:pt idx="21">
                  <c:v>10.348504625503992</c:v>
                </c:pt>
                <c:pt idx="22">
                  <c:v>10.588008427003139</c:v>
                </c:pt>
                <c:pt idx="23">
                  <c:v>10.85347214908821</c:v>
                </c:pt>
                <c:pt idx="24">
                  <c:v>10.99804405790972</c:v>
                </c:pt>
                <c:pt idx="25">
                  <c:v>11.126614688886276</c:v>
                </c:pt>
                <c:pt idx="26">
                  <c:v>11.247766436644939</c:v>
                </c:pt>
                <c:pt idx="27">
                  <c:v>11.271521413244177</c:v>
                </c:pt>
                <c:pt idx="28">
                  <c:v>11.230999372016925</c:v>
                </c:pt>
                <c:pt idx="29">
                  <c:v>11.230969698530874</c:v>
                </c:pt>
                <c:pt idx="30">
                  <c:v>11.299390400481023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F-4DFE-BFC6-1ACA109E1A64}"/>
            </c:ext>
          </c:extLst>
        </c:ser>
        <c:ser>
          <c:idx val="4"/>
          <c:order val="3"/>
          <c:tx>
            <c:strRef>
              <c:f>'2022 STEP CHANGE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SCENARIO'!$C$82:$AH$82</c15:sqref>
                  </c15:fullRef>
                </c:ext>
              </c:extLst>
              <c:f>'2022 STEP CHANGE SCENARIO'!$D$82:$AH$82</c:f>
              <c:numCache>
                <c:formatCode>"$"#,##0.00</c:formatCode>
                <c:ptCount val="31"/>
                <c:pt idx="0">
                  <c:v>8.4086972729981628</c:v>
                </c:pt>
                <c:pt idx="1">
                  <c:v>10.167389446429311</c:v>
                </c:pt>
                <c:pt idx="2">
                  <c:v>10.950875948418503</c:v>
                </c:pt>
                <c:pt idx="3">
                  <c:v>10.161689809582899</c:v>
                </c:pt>
                <c:pt idx="4">
                  <c:v>9.3998138078334961</c:v>
                </c:pt>
                <c:pt idx="5">
                  <c:v>8.7674577808252572</c:v>
                </c:pt>
                <c:pt idx="6">
                  <c:v>8.5488861262100979</c:v>
                </c:pt>
                <c:pt idx="7">
                  <c:v>8.4229375075687596</c:v>
                </c:pt>
                <c:pt idx="8">
                  <c:v>8.8433187809605496</c:v>
                </c:pt>
                <c:pt idx="9">
                  <c:v>9.0409929740037178</c:v>
                </c:pt>
                <c:pt idx="10">
                  <c:v>9.203430436490871</c:v>
                </c:pt>
                <c:pt idx="11">
                  <c:v>9.3113528899452316</c:v>
                </c:pt>
                <c:pt idx="12">
                  <c:v>9.3339876324785287</c:v>
                </c:pt>
                <c:pt idx="13">
                  <c:v>9.3228836621519449</c:v>
                </c:pt>
                <c:pt idx="14">
                  <c:v>9.0357306935173263</c:v>
                </c:pt>
                <c:pt idx="15">
                  <c:v>8.7098649142110247</c:v>
                </c:pt>
                <c:pt idx="16">
                  <c:v>8.7917002531790196</c:v>
                </c:pt>
                <c:pt idx="17">
                  <c:v>8.9013995837341966</c:v>
                </c:pt>
                <c:pt idx="18">
                  <c:v>8.7682652487670119</c:v>
                </c:pt>
                <c:pt idx="19">
                  <c:v>8.6208019193767953</c:v>
                </c:pt>
                <c:pt idx="20">
                  <c:v>8.5231911391390192</c:v>
                </c:pt>
                <c:pt idx="21">
                  <c:v>8.5342808731502924</c:v>
                </c:pt>
                <c:pt idx="22">
                  <c:v>8.7183119847962054</c:v>
                </c:pt>
                <c:pt idx="23">
                  <c:v>8.8718827335364736</c:v>
                </c:pt>
                <c:pt idx="24">
                  <c:v>8.8428633821781464</c:v>
                </c:pt>
                <c:pt idx="25">
                  <c:v>8.7161216930188896</c:v>
                </c:pt>
                <c:pt idx="26">
                  <c:v>8.6902836625672943</c:v>
                </c:pt>
                <c:pt idx="27">
                  <c:v>8.8495182302603954</c:v>
                </c:pt>
                <c:pt idx="28">
                  <c:v>9.0324401838669992</c:v>
                </c:pt>
                <c:pt idx="29">
                  <c:v>9.1006863849965551</c:v>
                </c:pt>
                <c:pt idx="30">
                  <c:v>9.0817133049630492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0F-4DFE-BFC6-1ACA109E1A64}"/>
            </c:ext>
          </c:extLst>
        </c:ser>
        <c:ser>
          <c:idx val="5"/>
          <c:order val="4"/>
          <c:tx>
            <c:strRef>
              <c:f>'2022 STEP CHANGE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SCENARIO'!$C$83:$AH$83</c15:sqref>
                  </c15:fullRef>
                </c:ext>
              </c:extLst>
              <c:f>'2022 STEP CHANGE SCENARIO'!$D$83:$AH$83</c:f>
              <c:numCache>
                <c:formatCode>"$"#,##0.00</c:formatCode>
                <c:ptCount val="31"/>
                <c:pt idx="0">
                  <c:v>7.8562599468864498</c:v>
                </c:pt>
                <c:pt idx="1">
                  <c:v>10.463732535554158</c:v>
                </c:pt>
                <c:pt idx="2">
                  <c:v>12.204617432005888</c:v>
                </c:pt>
                <c:pt idx="3">
                  <c:v>11.578617218390178</c:v>
                </c:pt>
                <c:pt idx="4">
                  <c:v>10.694844124767844</c:v>
                </c:pt>
                <c:pt idx="5">
                  <c:v>10.070996207277489</c:v>
                </c:pt>
                <c:pt idx="6">
                  <c:v>10.172522893934666</c:v>
                </c:pt>
                <c:pt idx="7">
                  <c:v>10.160814765353848</c:v>
                </c:pt>
                <c:pt idx="8">
                  <c:v>10.912124253068175</c:v>
                </c:pt>
                <c:pt idx="9">
                  <c:v>11.214839154793088</c:v>
                </c:pt>
                <c:pt idx="10">
                  <c:v>11.335867466127196</c:v>
                </c:pt>
                <c:pt idx="11">
                  <c:v>11.421974731019702</c:v>
                </c:pt>
                <c:pt idx="12">
                  <c:v>11.379156198310241</c:v>
                </c:pt>
                <c:pt idx="13">
                  <c:v>11.22294116986804</c:v>
                </c:pt>
                <c:pt idx="14">
                  <c:v>10.862302519755834</c:v>
                </c:pt>
                <c:pt idx="15">
                  <c:v>10.487866450860503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  <c:pt idx="23">
                  <c:v>10.209928026998348</c:v>
                </c:pt>
                <c:pt idx="24">
                  <c:v>10.280591694127175</c:v>
                </c:pt>
                <c:pt idx="25">
                  <c:v>10.371484102284057</c:v>
                </c:pt>
                <c:pt idx="26">
                  <c:v>10.363777380975908</c:v>
                </c:pt>
                <c:pt idx="27">
                  <c:v>10.293143559349874</c:v>
                </c:pt>
                <c:pt idx="28">
                  <c:v>10.276305847438721</c:v>
                </c:pt>
                <c:pt idx="29">
                  <c:v>10.228404868610625</c:v>
                </c:pt>
                <c:pt idx="30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0F-4DFE-BFC6-1ACA109E1A64}"/>
            </c:ext>
          </c:extLst>
        </c:ser>
        <c:ser>
          <c:idx val="6"/>
          <c:order val="5"/>
          <c:tx>
            <c:strRef>
              <c:f>'2022 STEP CHANGE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SCENARIO'!$C$29:$AH$29</c15:sqref>
                  </c15:fullRef>
                </c:ext>
              </c:extLst>
              <c:f>'2022 STEP CHANGE SCENARIO'!$D$29:$AH$29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SCENARIO'!$C$84:$AH$84</c15:sqref>
                  </c15:fullRef>
                </c:ext>
              </c:extLst>
              <c:f>'2022 STEP CHANGE SCENARIO'!$D$84:$AH$84</c:f>
              <c:numCache>
                <c:formatCode>"$"#,##0.00</c:formatCode>
                <c:ptCount val="31"/>
                <c:pt idx="0">
                  <c:v>8.3016864606322187</c:v>
                </c:pt>
                <c:pt idx="1">
                  <c:v>11.042137644274952</c:v>
                </c:pt>
                <c:pt idx="2">
                  <c:v>13.106158898977887</c:v>
                </c:pt>
                <c:pt idx="3">
                  <c:v>12.849116011724387</c:v>
                </c:pt>
                <c:pt idx="4">
                  <c:v>12.06995780694773</c:v>
                </c:pt>
                <c:pt idx="5">
                  <c:v>11.440309310339439</c:v>
                </c:pt>
                <c:pt idx="6">
                  <c:v>11.768801753562659</c:v>
                </c:pt>
                <c:pt idx="7">
                  <c:v>12.005519276839991</c:v>
                </c:pt>
                <c:pt idx="8">
                  <c:v>13.272647026866814</c:v>
                </c:pt>
                <c:pt idx="9">
                  <c:v>13.705513338974832</c:v>
                </c:pt>
                <c:pt idx="10">
                  <c:v>13.72905997836437</c:v>
                </c:pt>
                <c:pt idx="11">
                  <c:v>13.888008114384787</c:v>
                </c:pt>
                <c:pt idx="12">
                  <c:v>13.975118689754781</c:v>
                </c:pt>
                <c:pt idx="13">
                  <c:v>13.964614667339877</c:v>
                </c:pt>
                <c:pt idx="14">
                  <c:v>13.898430465915318</c:v>
                </c:pt>
                <c:pt idx="15">
                  <c:v>13.769616020657452</c:v>
                </c:pt>
                <c:pt idx="16">
                  <c:v>13.837480652335762</c:v>
                </c:pt>
                <c:pt idx="17">
                  <c:v>14.12078257053032</c:v>
                </c:pt>
                <c:pt idx="18">
                  <c:v>14.425693054977138</c:v>
                </c:pt>
                <c:pt idx="19">
                  <c:v>14.569734163761154</c:v>
                </c:pt>
                <c:pt idx="20">
                  <c:v>14.557795342940196</c:v>
                </c:pt>
                <c:pt idx="21">
                  <c:v>14.632275831766849</c:v>
                </c:pt>
                <c:pt idx="22">
                  <c:v>14.964430338649898</c:v>
                </c:pt>
                <c:pt idx="23">
                  <c:v>15.428679303034361</c:v>
                </c:pt>
                <c:pt idx="24">
                  <c:v>15.617579334307244</c:v>
                </c:pt>
                <c:pt idx="25">
                  <c:v>15.712587901332704</c:v>
                </c:pt>
                <c:pt idx="26">
                  <c:v>15.904098139595536</c:v>
                </c:pt>
                <c:pt idx="27">
                  <c:v>16.07874302971841</c:v>
                </c:pt>
                <c:pt idx="28">
                  <c:v>16.182543118552932</c:v>
                </c:pt>
                <c:pt idx="29">
                  <c:v>16.287091498823294</c:v>
                </c:pt>
                <c:pt idx="30">
                  <c:v>16.542561376736639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0F-4DFE-BFC6-1ACA109E1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SCENARIO'!$C$29:$AJ$29</c15:sqref>
                  </c15:fullRef>
                </c:ext>
              </c:extLst>
              <c:f>'2022 STEP CHANGE SCENARIO'!$D$29:$AJ$29</c:f>
              <c:numCache>
                <c:formatCode>General</c:formatCode>
                <c:ptCount val="3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SCENARIO'!$C$30:$AJ$30</c15:sqref>
                  </c15:fullRef>
                </c:ext>
              </c:extLst>
              <c:f>'2022 STEP CHANGE SCENARIO'!$D$30:$AJ$30</c:f>
              <c:numCache>
                <c:formatCode>"$"#,##0.00</c:formatCode>
                <c:ptCount val="33"/>
                <c:pt idx="0">
                  <c:v>10.130057446365525</c:v>
                </c:pt>
                <c:pt idx="1">
                  <c:v>10.390993089853531</c:v>
                </c:pt>
                <c:pt idx="2">
                  <c:v>11.448384024958997</c:v>
                </c:pt>
                <c:pt idx="3">
                  <c:v>12.433076525374327</c:v>
                </c:pt>
                <c:pt idx="4">
                  <c:v>11.828087149375879</c:v>
                </c:pt>
                <c:pt idx="5">
                  <c:v>10.87229892509999</c:v>
                </c:pt>
                <c:pt idx="6">
                  <c:v>10.547248972358322</c:v>
                </c:pt>
                <c:pt idx="7">
                  <c:v>10.788852459647135</c:v>
                </c:pt>
                <c:pt idx="8">
                  <c:v>11.197341978032364</c:v>
                </c:pt>
                <c:pt idx="9">
                  <c:v>11.353345577850231</c:v>
                </c:pt>
                <c:pt idx="10">
                  <c:v>11.402018960038772</c:v>
                </c:pt>
                <c:pt idx="11">
                  <c:v>11.399485492054991</c:v>
                </c:pt>
                <c:pt idx="12">
                  <c:v>11.441794480504138</c:v>
                </c:pt>
                <c:pt idx="13">
                  <c:v>11.513509558345417</c:v>
                </c:pt>
                <c:pt idx="14">
                  <c:v>11.486118172706522</c:v>
                </c:pt>
                <c:pt idx="15">
                  <c:v>11.331131245680266</c:v>
                </c:pt>
                <c:pt idx="16">
                  <c:v>11.268223261762989</c:v>
                </c:pt>
                <c:pt idx="17">
                  <c:v>11.376277331986339</c:v>
                </c:pt>
                <c:pt idx="18">
                  <c:v>11.53042864857699</c:v>
                </c:pt>
                <c:pt idx="19">
                  <c:v>11.614192782613703</c:v>
                </c:pt>
                <c:pt idx="20">
                  <c:v>11.602253961792744</c:v>
                </c:pt>
                <c:pt idx="21">
                  <c:v>11.622167015247335</c:v>
                </c:pt>
                <c:pt idx="22">
                  <c:v>11.730977387777713</c:v>
                </c:pt>
                <c:pt idx="23">
                  <c:v>11.893122358832825</c:v>
                </c:pt>
                <c:pt idx="24">
                  <c:v>12.063747884385897</c:v>
                </c:pt>
                <c:pt idx="25">
                  <c:v>12.176077594391028</c:v>
                </c:pt>
                <c:pt idx="26">
                  <c:v>12.237800420417194</c:v>
                </c:pt>
                <c:pt idx="27">
                  <c:v>12.283669650261189</c:v>
                </c:pt>
                <c:pt idx="28">
                  <c:v>12.341575827891655</c:v>
                </c:pt>
                <c:pt idx="29">
                  <c:v>12.402776214386696</c:v>
                </c:pt>
                <c:pt idx="30">
                  <c:v>12.574732184412285</c:v>
                </c:pt>
                <c:pt idx="31">
                  <c:v>12.851941921960714</c:v>
                </c:pt>
                <c:pt idx="32">
                  <c:v>12.955671073634457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0-474E-8944-01902E2DF447}"/>
            </c:ext>
          </c:extLst>
        </c:ser>
        <c:ser>
          <c:idx val="2"/>
          <c:order val="1"/>
          <c:tx>
            <c:strRef>
              <c:f>'2022 STEP CHANGE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SCENARIO'!$C$29:$AJ$29</c15:sqref>
                  </c15:fullRef>
                </c:ext>
              </c:extLst>
              <c:f>'2022 STEP CHANGE SCENARIO'!$D$29:$AJ$29</c:f>
              <c:numCache>
                <c:formatCode>General</c:formatCode>
                <c:ptCount val="3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SCENARIO'!$C$31:$AJ$31</c15:sqref>
                  </c15:fullRef>
                </c:ext>
              </c:extLst>
              <c:f>'2022 STEP CHANGE SCENARIO'!$D$31:$AJ$31</c:f>
              <c:numCache>
                <c:formatCode>"$"#,##0.00</c:formatCode>
                <c:ptCount val="33"/>
                <c:pt idx="0">
                  <c:v>11.260694423121322</c:v>
                </c:pt>
                <c:pt idx="1">
                  <c:v>11.405057487751801</c:v>
                </c:pt>
                <c:pt idx="2">
                  <c:v>12.039629036076505</c:v>
                </c:pt>
                <c:pt idx="3">
                  <c:v>12.588298691468395</c:v>
                </c:pt>
                <c:pt idx="4">
                  <c:v>12.079836568437347</c:v>
                </c:pt>
                <c:pt idx="5">
                  <c:v>11.362905946296468</c:v>
                </c:pt>
                <c:pt idx="6">
                  <c:v>11.048617829616145</c:v>
                </c:pt>
                <c:pt idx="7">
                  <c:v>11.088998748530788</c:v>
                </c:pt>
                <c:pt idx="8">
                  <c:v>11.241037289583117</c:v>
                </c:pt>
                <c:pt idx="9">
                  <c:v>11.317780761091313</c:v>
                </c:pt>
                <c:pt idx="10">
                  <c:v>11.441853070874267</c:v>
                </c:pt>
                <c:pt idx="11">
                  <c:v>11.490394522887049</c:v>
                </c:pt>
                <c:pt idx="12">
                  <c:v>11.443933508542628</c:v>
                </c:pt>
                <c:pt idx="13">
                  <c:v>11.281476244934584</c:v>
                </c:pt>
                <c:pt idx="14">
                  <c:v>10.913337312091191</c:v>
                </c:pt>
                <c:pt idx="15">
                  <c:v>10.532149144326912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  <c:pt idx="23">
                  <c:v>10.209928026998348</c:v>
                </c:pt>
                <c:pt idx="24">
                  <c:v>10.280591694127175</c:v>
                </c:pt>
                <c:pt idx="25">
                  <c:v>10.371484102284057</c:v>
                </c:pt>
                <c:pt idx="26">
                  <c:v>10.363777380975908</c:v>
                </c:pt>
                <c:pt idx="27">
                  <c:v>10.293143559349874</c:v>
                </c:pt>
                <c:pt idx="28">
                  <c:v>10.276305847438721</c:v>
                </c:pt>
                <c:pt idx="29">
                  <c:v>10.228404868610625</c:v>
                </c:pt>
                <c:pt idx="30">
                  <c:v>10.235224035150152</c:v>
                </c:pt>
                <c:pt idx="31">
                  <c:v>10.354214535955226</c:v>
                </c:pt>
                <c:pt idx="32">
                  <c:v>10.389108697757891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0-474E-8944-01902E2DF447}"/>
            </c:ext>
          </c:extLst>
        </c:ser>
        <c:ser>
          <c:idx val="3"/>
          <c:order val="2"/>
          <c:tx>
            <c:strRef>
              <c:f>'2022 STEP CHANGE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SCENARIO'!$C$29:$AJ$29</c15:sqref>
                  </c15:fullRef>
                </c:ext>
              </c:extLst>
              <c:f>'2022 STEP CHANGE SCENARIO'!$D$29:$AJ$29</c:f>
              <c:numCache>
                <c:formatCode>General</c:formatCode>
                <c:ptCount val="3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SCENARIO'!$C$32:$AJ$32</c15:sqref>
                  </c15:fullRef>
                </c:ext>
              </c:extLst>
              <c:f>'2022 STEP CHANGE SCENARIO'!$D$32:$AJ$32</c:f>
              <c:numCache>
                <c:formatCode>"$"#,##0.00</c:formatCode>
                <c:ptCount val="33"/>
                <c:pt idx="0">
                  <c:v>10.829777046038952</c:v>
                </c:pt>
                <c:pt idx="1">
                  <c:v>10.931892863662103</c:v>
                </c:pt>
                <c:pt idx="2">
                  <c:v>11.115140381118474</c:v>
                </c:pt>
                <c:pt idx="3">
                  <c:v>11.134234401830398</c:v>
                </c:pt>
                <c:pt idx="4">
                  <c:v>10.809554949056544</c:v>
                </c:pt>
                <c:pt idx="5">
                  <c:v>10.458979439447091</c:v>
                </c:pt>
                <c:pt idx="6">
                  <c:v>10.242899556244627</c:v>
                </c:pt>
                <c:pt idx="7">
                  <c:v>10.264747387410781</c:v>
                </c:pt>
                <c:pt idx="8">
                  <c:v>10.320842346280585</c:v>
                </c:pt>
                <c:pt idx="9">
                  <c:v>10.298551687685359</c:v>
                </c:pt>
                <c:pt idx="10">
                  <c:v>10.426903676172168</c:v>
                </c:pt>
                <c:pt idx="11">
                  <c:v>10.569906922758271</c:v>
                </c:pt>
                <c:pt idx="12">
                  <c:v>10.595038217203419</c:v>
                </c:pt>
                <c:pt idx="13">
                  <c:v>10.521166337944253</c:v>
                </c:pt>
                <c:pt idx="14">
                  <c:v>10.293562885024883</c:v>
                </c:pt>
                <c:pt idx="15">
                  <c:v>10.004569370470801</c:v>
                </c:pt>
                <c:pt idx="16">
                  <c:v>9.9117131524356399</c:v>
                </c:pt>
                <c:pt idx="17">
                  <c:v>10.030937939374954</c:v>
                </c:pt>
                <c:pt idx="18">
                  <c:v>10.191520068249016</c:v>
                </c:pt>
                <c:pt idx="19">
                  <c:v>10.284900331444149</c:v>
                </c:pt>
                <c:pt idx="20">
                  <c:v>10.292938548307919</c:v>
                </c:pt>
                <c:pt idx="21">
                  <c:v>10.348504625503992</c:v>
                </c:pt>
                <c:pt idx="22">
                  <c:v>10.588008427003139</c:v>
                </c:pt>
                <c:pt idx="23">
                  <c:v>10.85347214908821</c:v>
                </c:pt>
                <c:pt idx="24">
                  <c:v>10.99804405790972</c:v>
                </c:pt>
                <c:pt idx="25">
                  <c:v>11.126614688886276</c:v>
                </c:pt>
                <c:pt idx="26">
                  <c:v>11.247766436644939</c:v>
                </c:pt>
                <c:pt idx="27">
                  <c:v>11.271521413244177</c:v>
                </c:pt>
                <c:pt idx="28">
                  <c:v>11.230999372016925</c:v>
                </c:pt>
                <c:pt idx="29">
                  <c:v>11.230969698530874</c:v>
                </c:pt>
                <c:pt idx="30">
                  <c:v>11.299390400481023</c:v>
                </c:pt>
                <c:pt idx="31">
                  <c:v>11.391598365736176</c:v>
                </c:pt>
                <c:pt idx="32">
                  <c:v>11.475993804933088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0-474E-8944-01902E2DF447}"/>
            </c:ext>
          </c:extLst>
        </c:ser>
        <c:ser>
          <c:idx val="4"/>
          <c:order val="3"/>
          <c:tx>
            <c:strRef>
              <c:f>'2022 STEP CHANGE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SCENARIO'!$C$29:$AJ$29</c15:sqref>
                  </c15:fullRef>
                </c:ext>
              </c:extLst>
              <c:f>'2022 STEP CHANGE SCENARIO'!$D$29:$AJ$29</c:f>
              <c:numCache>
                <c:formatCode>General</c:formatCode>
                <c:ptCount val="3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SCENARIO'!$C$33:$AJ$33</c15:sqref>
                  </c15:fullRef>
                </c:ext>
              </c:extLst>
              <c:f>'2022 STEP CHANGE SCENARIO'!$D$33:$AJ$33</c:f>
              <c:numCache>
                <c:formatCode>"$"#,##0.00</c:formatCode>
                <c:ptCount val="33"/>
                <c:pt idx="0">
                  <c:v>10.525069356007094</c:v>
                </c:pt>
                <c:pt idx="1">
                  <c:v>10.660805926883421</c:v>
                </c:pt>
                <c:pt idx="2">
                  <c:v>10.731294519372291</c:v>
                </c:pt>
                <c:pt idx="3">
                  <c:v>10.66607403351737</c:v>
                </c:pt>
                <c:pt idx="4">
                  <c:v>10.178708216408211</c:v>
                </c:pt>
                <c:pt idx="5">
                  <c:v>9.5200018864995322</c:v>
                </c:pt>
                <c:pt idx="6">
                  <c:v>9.0570515970048326</c:v>
                </c:pt>
                <c:pt idx="7">
                  <c:v>8.9576837143344221</c:v>
                </c:pt>
                <c:pt idx="8">
                  <c:v>9.0322918933120437</c:v>
                </c:pt>
                <c:pt idx="9">
                  <c:v>9.0999148923197009</c:v>
                </c:pt>
                <c:pt idx="10">
                  <c:v>9.2644984492965392</c:v>
                </c:pt>
                <c:pt idx="11">
                  <c:v>9.3509588646073212</c:v>
                </c:pt>
                <c:pt idx="12">
                  <c:v>9.3716640622217042</c:v>
                </c:pt>
                <c:pt idx="13">
                  <c:v>9.3575700405118631</c:v>
                </c:pt>
                <c:pt idx="14">
                  <c:v>9.0663307514809865</c:v>
                </c:pt>
                <c:pt idx="15">
                  <c:v>8.7365794955899201</c:v>
                </c:pt>
                <c:pt idx="16">
                  <c:v>8.7917002531790196</c:v>
                </c:pt>
                <c:pt idx="17">
                  <c:v>8.9013995837341966</c:v>
                </c:pt>
                <c:pt idx="18">
                  <c:v>8.7682652487670119</c:v>
                </c:pt>
                <c:pt idx="19">
                  <c:v>8.6208019193767953</c:v>
                </c:pt>
                <c:pt idx="20">
                  <c:v>8.5231911391390192</c:v>
                </c:pt>
                <c:pt idx="21">
                  <c:v>8.5342808731502924</c:v>
                </c:pt>
                <c:pt idx="22">
                  <c:v>8.7183119847962054</c:v>
                </c:pt>
                <c:pt idx="23">
                  <c:v>8.8718827335364736</c:v>
                </c:pt>
                <c:pt idx="24">
                  <c:v>8.8428633821781464</c:v>
                </c:pt>
                <c:pt idx="25">
                  <c:v>8.7161216930188896</c:v>
                </c:pt>
                <c:pt idx="26">
                  <c:v>8.6902836625672943</c:v>
                </c:pt>
                <c:pt idx="27">
                  <c:v>8.8495182302603954</c:v>
                </c:pt>
                <c:pt idx="28">
                  <c:v>9.0324401838669992</c:v>
                </c:pt>
                <c:pt idx="29">
                  <c:v>9.1006863849965551</c:v>
                </c:pt>
                <c:pt idx="30">
                  <c:v>9.0817133049630492</c:v>
                </c:pt>
                <c:pt idx="31">
                  <c:v>9.0406979237521803</c:v>
                </c:pt>
                <c:pt idx="32">
                  <c:v>9.0726917497780839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D0-474E-8944-01902E2DF447}"/>
            </c:ext>
          </c:extLst>
        </c:ser>
        <c:ser>
          <c:idx val="5"/>
          <c:order val="4"/>
          <c:tx>
            <c:strRef>
              <c:f>'2022 STEP CHANGE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SCENARIO'!$C$29:$AJ$29</c15:sqref>
                  </c15:fullRef>
                </c:ext>
              </c:extLst>
              <c:f>'2022 STEP CHANGE SCENARIO'!$D$29:$AJ$29</c:f>
              <c:numCache>
                <c:formatCode>General</c:formatCode>
                <c:ptCount val="3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SCENARIO'!$C$34:$AJ$34</c15:sqref>
                  </c15:fullRef>
                </c:ext>
              </c:extLst>
              <c:f>'2022 STEP CHANGE SCENARIO'!$D$34:$AJ$34</c:f>
              <c:numCache>
                <c:formatCode>"$"#,##0.00</c:formatCode>
                <c:ptCount val="33"/>
                <c:pt idx="0">
                  <c:v>11.260694423121322</c:v>
                </c:pt>
                <c:pt idx="1">
                  <c:v>11.405057487751801</c:v>
                </c:pt>
                <c:pt idx="2">
                  <c:v>12.039629036076505</c:v>
                </c:pt>
                <c:pt idx="3">
                  <c:v>12.588298691468395</c:v>
                </c:pt>
                <c:pt idx="4">
                  <c:v>12.079836568437347</c:v>
                </c:pt>
                <c:pt idx="5">
                  <c:v>11.362905946296468</c:v>
                </c:pt>
                <c:pt idx="6">
                  <c:v>11.048617829616145</c:v>
                </c:pt>
                <c:pt idx="7">
                  <c:v>11.088998748530788</c:v>
                </c:pt>
                <c:pt idx="8">
                  <c:v>11.241037289583117</c:v>
                </c:pt>
                <c:pt idx="9">
                  <c:v>11.317780761091313</c:v>
                </c:pt>
                <c:pt idx="10">
                  <c:v>11.441853070874267</c:v>
                </c:pt>
                <c:pt idx="11">
                  <c:v>11.490394522887049</c:v>
                </c:pt>
                <c:pt idx="12">
                  <c:v>11.443933508542628</c:v>
                </c:pt>
                <c:pt idx="13">
                  <c:v>11.281476244934584</c:v>
                </c:pt>
                <c:pt idx="14">
                  <c:v>10.913337312091191</c:v>
                </c:pt>
                <c:pt idx="15">
                  <c:v>10.532149144326912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  <c:pt idx="23">
                  <c:v>10.209928026998348</c:v>
                </c:pt>
                <c:pt idx="24">
                  <c:v>10.280591694127175</c:v>
                </c:pt>
                <c:pt idx="25">
                  <c:v>10.371484102284057</c:v>
                </c:pt>
                <c:pt idx="26">
                  <c:v>10.363777380975908</c:v>
                </c:pt>
                <c:pt idx="27">
                  <c:v>10.293143559349874</c:v>
                </c:pt>
                <c:pt idx="28">
                  <c:v>10.276305847438721</c:v>
                </c:pt>
                <c:pt idx="29">
                  <c:v>10.228404868610625</c:v>
                </c:pt>
                <c:pt idx="30">
                  <c:v>10.235224035150152</c:v>
                </c:pt>
                <c:pt idx="31">
                  <c:v>10.354214535955226</c:v>
                </c:pt>
                <c:pt idx="32">
                  <c:v>10.389108697757891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D0-474E-8944-01902E2DF447}"/>
            </c:ext>
          </c:extLst>
        </c:ser>
        <c:ser>
          <c:idx val="6"/>
          <c:order val="5"/>
          <c:tx>
            <c:strRef>
              <c:f>'2022 STEP CHANGE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SCENARIO'!$C$29:$AJ$29</c15:sqref>
                  </c15:fullRef>
                </c:ext>
              </c:extLst>
              <c:f>'2022 STEP CHANGE SCENARIO'!$D$29:$AJ$29</c:f>
              <c:numCache>
                <c:formatCode>General</c:formatCode>
                <c:ptCount val="3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SCENARIO'!$C$35:$AJ$35</c15:sqref>
                  </c15:fullRef>
                </c:ext>
              </c:extLst>
              <c:f>'2022 STEP CHANGE SCENARIO'!$D$35:$AJ$35</c:f>
              <c:numCache>
                <c:formatCode>"$"#,##0.00</c:formatCode>
                <c:ptCount val="33"/>
                <c:pt idx="0">
                  <c:v>11.998410387541995</c:v>
                </c:pt>
                <c:pt idx="1">
                  <c:v>12.344167115456274</c:v>
                </c:pt>
                <c:pt idx="2">
                  <c:v>13.330407676616137</c:v>
                </c:pt>
                <c:pt idx="3">
                  <c:v>14.365199759785838</c:v>
                </c:pt>
                <c:pt idx="4">
                  <c:v>13.920206778874986</c:v>
                </c:pt>
                <c:pt idx="5">
                  <c:v>13.098233315620341</c:v>
                </c:pt>
                <c:pt idx="6">
                  <c:v>12.87043776343975</c:v>
                </c:pt>
                <c:pt idx="7">
                  <c:v>13.198207802824529</c:v>
                </c:pt>
                <c:pt idx="8">
                  <c:v>13.704178811379656</c:v>
                </c:pt>
                <c:pt idx="9">
                  <c:v>13.840134278862134</c:v>
                </c:pt>
                <c:pt idx="10">
                  <c:v>13.865658662042961</c:v>
                </c:pt>
                <c:pt idx="11">
                  <c:v>13.975244499360711</c:v>
                </c:pt>
                <c:pt idx="12">
                  <c:v>14.058017834148728</c:v>
                </c:pt>
                <c:pt idx="13">
                  <c:v>14.040955471280762</c:v>
                </c:pt>
                <c:pt idx="14">
                  <c:v>13.966316038809508</c:v>
                </c:pt>
                <c:pt idx="15">
                  <c:v>13.828666471007104</c:v>
                </c:pt>
                <c:pt idx="16">
                  <c:v>13.837480652335762</c:v>
                </c:pt>
                <c:pt idx="17">
                  <c:v>14.12078257053032</c:v>
                </c:pt>
                <c:pt idx="18">
                  <c:v>14.425693054977138</c:v>
                </c:pt>
                <c:pt idx="19">
                  <c:v>14.569734163761154</c:v>
                </c:pt>
                <c:pt idx="20">
                  <c:v>14.557795342940196</c:v>
                </c:pt>
                <c:pt idx="21">
                  <c:v>14.632275831766849</c:v>
                </c:pt>
                <c:pt idx="22">
                  <c:v>14.964430338649898</c:v>
                </c:pt>
                <c:pt idx="23">
                  <c:v>15.428679303034361</c:v>
                </c:pt>
                <c:pt idx="24">
                  <c:v>15.617579334307244</c:v>
                </c:pt>
                <c:pt idx="25">
                  <c:v>15.712587901332704</c:v>
                </c:pt>
                <c:pt idx="26">
                  <c:v>15.904098139595536</c:v>
                </c:pt>
                <c:pt idx="27">
                  <c:v>16.07874302971841</c:v>
                </c:pt>
                <c:pt idx="28">
                  <c:v>16.182543118552932</c:v>
                </c:pt>
                <c:pt idx="29">
                  <c:v>16.287091498823294</c:v>
                </c:pt>
                <c:pt idx="30">
                  <c:v>16.542561376736639</c:v>
                </c:pt>
                <c:pt idx="31">
                  <c:v>16.906955075995587</c:v>
                </c:pt>
                <c:pt idx="32">
                  <c:v>17.101785601422296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D0-474E-8944-01902E2DF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SCENARIO'!$C$79:$AH$79</c:f>
              <c:numCache>
                <c:formatCode>"$"#,##0.00</c:formatCode>
                <c:ptCount val="32"/>
                <c:pt idx="0">
                  <c:v>0</c:v>
                </c:pt>
                <c:pt idx="1">
                  <c:v>6.4319205303097551</c:v>
                </c:pt>
                <c:pt idx="2">
                  <c:v>9.0875000602750884</c:v>
                </c:pt>
                <c:pt idx="3">
                  <c:v>11.222526192849912</c:v>
                </c:pt>
                <c:pt idx="4">
                  <c:v>10.915411286693184</c:v>
                </c:pt>
                <c:pt idx="5">
                  <c:v>9.9766204501253632</c:v>
                </c:pt>
                <c:pt idx="6">
                  <c:v>9.2134085679488926</c:v>
                </c:pt>
                <c:pt idx="7">
                  <c:v>9.4450329040974363</c:v>
                </c:pt>
                <c:pt idx="8">
                  <c:v>9.5955440472772437</c:v>
                </c:pt>
                <c:pt idx="9">
                  <c:v>10.765585943961167</c:v>
                </c:pt>
                <c:pt idx="10">
                  <c:v>11.218655295174919</c:v>
                </c:pt>
                <c:pt idx="11">
                  <c:v>11.265350327642064</c:v>
                </c:pt>
                <c:pt idx="12">
                  <c:v>11.312203624390506</c:v>
                </c:pt>
                <c:pt idx="13">
                  <c:v>11.358851963389277</c:v>
                </c:pt>
                <c:pt idx="14">
                  <c:v>11.437129445932152</c:v>
                </c:pt>
                <c:pt idx="15">
                  <c:v>11.418197546110088</c:v>
                </c:pt>
                <c:pt idx="16">
                  <c:v>11.27204958550848</c:v>
                </c:pt>
                <c:pt idx="17">
                  <c:v>11.268223261762989</c:v>
                </c:pt>
                <c:pt idx="18">
                  <c:v>11.376277331986339</c:v>
                </c:pt>
                <c:pt idx="19">
                  <c:v>11.53042864857699</c:v>
                </c:pt>
                <c:pt idx="20">
                  <c:v>11.614192782613703</c:v>
                </c:pt>
                <c:pt idx="21">
                  <c:v>11.602253961792744</c:v>
                </c:pt>
                <c:pt idx="22">
                  <c:v>11.622167015247335</c:v>
                </c:pt>
                <c:pt idx="23">
                  <c:v>11.730977387777713</c:v>
                </c:pt>
                <c:pt idx="24">
                  <c:v>11.893122358832825</c:v>
                </c:pt>
                <c:pt idx="25">
                  <c:v>12.063747884385897</c:v>
                </c:pt>
                <c:pt idx="26">
                  <c:v>12.176077594391028</c:v>
                </c:pt>
                <c:pt idx="27">
                  <c:v>12.237800420417194</c:v>
                </c:pt>
                <c:pt idx="28">
                  <c:v>12.283669650261189</c:v>
                </c:pt>
                <c:pt idx="29">
                  <c:v>12.341575827891655</c:v>
                </c:pt>
                <c:pt idx="30">
                  <c:v>12.402776214386696</c:v>
                </c:pt>
                <c:pt idx="31">
                  <c:v>12.574732184412285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7-4EEA-AEDA-D788DEDADB20}"/>
            </c:ext>
          </c:extLst>
        </c:ser>
        <c:ser>
          <c:idx val="2"/>
          <c:order val="1"/>
          <c:tx>
            <c:strRef>
              <c:f>'2022 STEP CHANGE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SCENARIO'!$C$80:$AH$80</c:f>
              <c:numCache>
                <c:formatCode>"$"#,##0.00</c:formatCode>
                <c:ptCount val="32"/>
                <c:pt idx="0">
                  <c:v>0</c:v>
                </c:pt>
                <c:pt idx="1">
                  <c:v>7.8562599468864498</c:v>
                </c:pt>
                <c:pt idx="2">
                  <c:v>10.463732535554158</c:v>
                </c:pt>
                <c:pt idx="3">
                  <c:v>12.204617432005888</c:v>
                </c:pt>
                <c:pt idx="4">
                  <c:v>11.578617218390178</c:v>
                </c:pt>
                <c:pt idx="5">
                  <c:v>10.694844124767844</c:v>
                </c:pt>
                <c:pt idx="6">
                  <c:v>10.070996207277489</c:v>
                </c:pt>
                <c:pt idx="7">
                  <c:v>10.172522893934666</c:v>
                </c:pt>
                <c:pt idx="8">
                  <c:v>10.160814765353848</c:v>
                </c:pt>
                <c:pt idx="9">
                  <c:v>10.912124253068175</c:v>
                </c:pt>
                <c:pt idx="10">
                  <c:v>11.214839154793088</c:v>
                </c:pt>
                <c:pt idx="11">
                  <c:v>11.335867466127196</c:v>
                </c:pt>
                <c:pt idx="12">
                  <c:v>11.421974731019702</c:v>
                </c:pt>
                <c:pt idx="13">
                  <c:v>11.379156198310241</c:v>
                </c:pt>
                <c:pt idx="14">
                  <c:v>11.22294116986804</c:v>
                </c:pt>
                <c:pt idx="15">
                  <c:v>10.862302519755834</c:v>
                </c:pt>
                <c:pt idx="16">
                  <c:v>10.487866450860503</c:v>
                </c:pt>
                <c:pt idx="17">
                  <c:v>10.390911922358939</c:v>
                </c:pt>
                <c:pt idx="18">
                  <c:v>10.364397313615157</c:v>
                </c:pt>
                <c:pt idx="19">
                  <c:v>10.385082673618349</c:v>
                </c:pt>
                <c:pt idx="20">
                  <c:v>10.407360731405745</c:v>
                </c:pt>
                <c:pt idx="21">
                  <c:v>10.345749825502644</c:v>
                </c:pt>
                <c:pt idx="22">
                  <c:v>10.26106517687759</c:v>
                </c:pt>
                <c:pt idx="23">
                  <c:v>10.202835832024924</c:v>
                </c:pt>
                <c:pt idx="24">
                  <c:v>10.209928026998348</c:v>
                </c:pt>
                <c:pt idx="25">
                  <c:v>10.280591694127175</c:v>
                </c:pt>
                <c:pt idx="26">
                  <c:v>10.371484102284057</c:v>
                </c:pt>
                <c:pt idx="27">
                  <c:v>10.363777380975908</c:v>
                </c:pt>
                <c:pt idx="28">
                  <c:v>10.293143559349874</c:v>
                </c:pt>
                <c:pt idx="29">
                  <c:v>10.276305847438721</c:v>
                </c:pt>
                <c:pt idx="30">
                  <c:v>10.228404868610625</c:v>
                </c:pt>
                <c:pt idx="31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7-4EEA-AEDA-D788DEDADB20}"/>
            </c:ext>
          </c:extLst>
        </c:ser>
        <c:ser>
          <c:idx val="3"/>
          <c:order val="2"/>
          <c:tx>
            <c:strRef>
              <c:f>'2022 STEP CHANGE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SCENARIO'!$C$81:$AH$81</c:f>
              <c:numCache>
                <c:formatCode>"$"#,##0.00</c:formatCode>
                <c:ptCount val="32"/>
                <c:pt idx="0">
                  <c:v>0</c:v>
                </c:pt>
                <c:pt idx="1">
                  <c:v>7.8321197678366952</c:v>
                </c:pt>
                <c:pt idx="2">
                  <c:v>10.429307442229918</c:v>
                </c:pt>
                <c:pt idx="3">
                  <c:v>11.710876770202237</c:v>
                </c:pt>
                <c:pt idx="4">
                  <c:v>10.617512688494671</c:v>
                </c:pt>
                <c:pt idx="5">
                  <c:v>9.8327661398679975</c:v>
                </c:pt>
                <c:pt idx="6">
                  <c:v>9.460056296852132</c:v>
                </c:pt>
                <c:pt idx="7">
                  <c:v>9.5312708095822636</c:v>
                </c:pt>
                <c:pt idx="8">
                  <c:v>9.4999162120228995</c:v>
                </c:pt>
                <c:pt idx="9">
                  <c:v>10.050057446565791</c:v>
                </c:pt>
                <c:pt idx="10">
                  <c:v>10.214347276711566</c:v>
                </c:pt>
                <c:pt idx="11">
                  <c:v>10.339538528749351</c:v>
                </c:pt>
                <c:pt idx="12">
                  <c:v>10.512623698163766</c:v>
                </c:pt>
                <c:pt idx="13">
                  <c:v>10.540205695834779</c:v>
                </c:pt>
                <c:pt idx="14">
                  <c:v>10.471130146184876</c:v>
                </c:pt>
                <c:pt idx="15">
                  <c:v>10.249478727204819</c:v>
                </c:pt>
                <c:pt idx="16">
                  <c:v>9.9662680467850624</c:v>
                </c:pt>
                <c:pt idx="17">
                  <c:v>9.9117131524356399</c:v>
                </c:pt>
                <c:pt idx="18">
                  <c:v>10.030937939374954</c:v>
                </c:pt>
                <c:pt idx="19">
                  <c:v>10.191520068249016</c:v>
                </c:pt>
                <c:pt idx="20">
                  <c:v>10.284900331444149</c:v>
                </c:pt>
                <c:pt idx="21">
                  <c:v>10.292938548307919</c:v>
                </c:pt>
                <c:pt idx="22">
                  <c:v>10.348504625503992</c:v>
                </c:pt>
                <c:pt idx="23">
                  <c:v>10.588008427003139</c:v>
                </c:pt>
                <c:pt idx="24">
                  <c:v>10.85347214908821</c:v>
                </c:pt>
                <c:pt idx="25">
                  <c:v>10.99804405790972</c:v>
                </c:pt>
                <c:pt idx="26">
                  <c:v>11.126614688886276</c:v>
                </c:pt>
                <c:pt idx="27">
                  <c:v>11.247766436644939</c:v>
                </c:pt>
                <c:pt idx="28">
                  <c:v>11.271521413244177</c:v>
                </c:pt>
                <c:pt idx="29">
                  <c:v>11.230999372016925</c:v>
                </c:pt>
                <c:pt idx="30">
                  <c:v>11.230969698530874</c:v>
                </c:pt>
                <c:pt idx="31">
                  <c:v>11.299390400481023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7-4EEA-AEDA-D788DEDADB20}"/>
            </c:ext>
          </c:extLst>
        </c:ser>
        <c:ser>
          <c:idx val="4"/>
          <c:order val="3"/>
          <c:tx>
            <c:strRef>
              <c:f>'2022 STEP CHANGE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SCENARIO'!$C$82:$AH$82</c:f>
              <c:numCache>
                <c:formatCode>"$"#,##0.00</c:formatCode>
                <c:ptCount val="32"/>
                <c:pt idx="0">
                  <c:v>0</c:v>
                </c:pt>
                <c:pt idx="1">
                  <c:v>8.4086972729981628</c:v>
                </c:pt>
                <c:pt idx="2">
                  <c:v>10.167389446429311</c:v>
                </c:pt>
                <c:pt idx="3">
                  <c:v>10.950875948418503</c:v>
                </c:pt>
                <c:pt idx="4">
                  <c:v>10.161689809582899</c:v>
                </c:pt>
                <c:pt idx="5">
                  <c:v>9.3998138078334961</c:v>
                </c:pt>
                <c:pt idx="6">
                  <c:v>8.7674577808252572</c:v>
                </c:pt>
                <c:pt idx="7">
                  <c:v>8.5488861262100979</c:v>
                </c:pt>
                <c:pt idx="8">
                  <c:v>8.4229375075687596</c:v>
                </c:pt>
                <c:pt idx="9">
                  <c:v>8.8433187809605496</c:v>
                </c:pt>
                <c:pt idx="10">
                  <c:v>9.0409929740037178</c:v>
                </c:pt>
                <c:pt idx="11">
                  <c:v>9.203430436490871</c:v>
                </c:pt>
                <c:pt idx="12">
                  <c:v>9.3113528899452316</c:v>
                </c:pt>
                <c:pt idx="13">
                  <c:v>9.3339876324785287</c:v>
                </c:pt>
                <c:pt idx="14">
                  <c:v>9.3228836621519449</c:v>
                </c:pt>
                <c:pt idx="15">
                  <c:v>9.0357306935173263</c:v>
                </c:pt>
                <c:pt idx="16">
                  <c:v>8.7098649142110247</c:v>
                </c:pt>
                <c:pt idx="17">
                  <c:v>8.7917002531790196</c:v>
                </c:pt>
                <c:pt idx="18">
                  <c:v>8.9013995837341966</c:v>
                </c:pt>
                <c:pt idx="19">
                  <c:v>8.7682652487670119</c:v>
                </c:pt>
                <c:pt idx="20">
                  <c:v>8.6208019193767953</c:v>
                </c:pt>
                <c:pt idx="21">
                  <c:v>8.5231911391390192</c:v>
                </c:pt>
                <c:pt idx="22">
                  <c:v>8.5342808731502924</c:v>
                </c:pt>
                <c:pt idx="23">
                  <c:v>8.7183119847962054</c:v>
                </c:pt>
                <c:pt idx="24">
                  <c:v>8.8718827335364736</c:v>
                </c:pt>
                <c:pt idx="25">
                  <c:v>8.8428633821781464</c:v>
                </c:pt>
                <c:pt idx="26">
                  <c:v>8.7161216930188896</c:v>
                </c:pt>
                <c:pt idx="27">
                  <c:v>8.6902836625672943</c:v>
                </c:pt>
                <c:pt idx="28">
                  <c:v>8.8495182302603954</c:v>
                </c:pt>
                <c:pt idx="29">
                  <c:v>9.0324401838669992</c:v>
                </c:pt>
                <c:pt idx="30">
                  <c:v>9.1006863849965551</c:v>
                </c:pt>
                <c:pt idx="31">
                  <c:v>9.0817133049630492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E7-4EEA-AEDA-D788DEDADB20}"/>
            </c:ext>
          </c:extLst>
        </c:ser>
        <c:ser>
          <c:idx val="5"/>
          <c:order val="4"/>
          <c:tx>
            <c:strRef>
              <c:f>'2022 STEP CHANGE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SCENARIO'!$C$83:$AH$83</c:f>
              <c:numCache>
                <c:formatCode>"$"#,##0.00</c:formatCode>
                <c:ptCount val="32"/>
                <c:pt idx="0">
                  <c:v>0</c:v>
                </c:pt>
                <c:pt idx="1">
                  <c:v>7.8562599468864498</c:v>
                </c:pt>
                <c:pt idx="2">
                  <c:v>10.463732535554158</c:v>
                </c:pt>
                <c:pt idx="3">
                  <c:v>12.204617432005888</c:v>
                </c:pt>
                <c:pt idx="4">
                  <c:v>11.578617218390178</c:v>
                </c:pt>
                <c:pt idx="5">
                  <c:v>10.694844124767844</c:v>
                </c:pt>
                <c:pt idx="6">
                  <c:v>10.070996207277489</c:v>
                </c:pt>
                <c:pt idx="7">
                  <c:v>10.172522893934666</c:v>
                </c:pt>
                <c:pt idx="8">
                  <c:v>10.160814765353848</c:v>
                </c:pt>
                <c:pt idx="9">
                  <c:v>10.912124253068175</c:v>
                </c:pt>
                <c:pt idx="10">
                  <c:v>11.214839154793088</c:v>
                </c:pt>
                <c:pt idx="11">
                  <c:v>11.335867466127196</c:v>
                </c:pt>
                <c:pt idx="12">
                  <c:v>11.421974731019702</c:v>
                </c:pt>
                <c:pt idx="13">
                  <c:v>11.379156198310241</c:v>
                </c:pt>
                <c:pt idx="14">
                  <c:v>11.22294116986804</c:v>
                </c:pt>
                <c:pt idx="15">
                  <c:v>10.862302519755834</c:v>
                </c:pt>
                <c:pt idx="16">
                  <c:v>10.487866450860503</c:v>
                </c:pt>
                <c:pt idx="17">
                  <c:v>10.390911922358939</c:v>
                </c:pt>
                <c:pt idx="18">
                  <c:v>10.364397313615157</c:v>
                </c:pt>
                <c:pt idx="19">
                  <c:v>10.385082673618349</c:v>
                </c:pt>
                <c:pt idx="20">
                  <c:v>10.407360731405745</c:v>
                </c:pt>
                <c:pt idx="21">
                  <c:v>10.345749825502644</c:v>
                </c:pt>
                <c:pt idx="22">
                  <c:v>10.26106517687759</c:v>
                </c:pt>
                <c:pt idx="23">
                  <c:v>10.202835832024924</c:v>
                </c:pt>
                <c:pt idx="24">
                  <c:v>10.209928026998348</c:v>
                </c:pt>
                <c:pt idx="25">
                  <c:v>10.280591694127175</c:v>
                </c:pt>
                <c:pt idx="26">
                  <c:v>10.371484102284057</c:v>
                </c:pt>
                <c:pt idx="27">
                  <c:v>10.363777380975908</c:v>
                </c:pt>
                <c:pt idx="28">
                  <c:v>10.293143559349874</c:v>
                </c:pt>
                <c:pt idx="29">
                  <c:v>10.276305847438721</c:v>
                </c:pt>
                <c:pt idx="30">
                  <c:v>10.228404868610625</c:v>
                </c:pt>
                <c:pt idx="31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E7-4EEA-AEDA-D788DEDADB20}"/>
            </c:ext>
          </c:extLst>
        </c:ser>
        <c:ser>
          <c:idx val="6"/>
          <c:order val="5"/>
          <c:tx>
            <c:strRef>
              <c:f>'2022 STEP CHANGE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SCENARIO'!$C$84:$AH$84</c:f>
              <c:numCache>
                <c:formatCode>"$"#,##0.00</c:formatCode>
                <c:ptCount val="32"/>
                <c:pt idx="0">
                  <c:v>0</c:v>
                </c:pt>
                <c:pt idx="1">
                  <c:v>8.3016864606322187</c:v>
                </c:pt>
                <c:pt idx="2">
                  <c:v>11.042137644274952</c:v>
                </c:pt>
                <c:pt idx="3">
                  <c:v>13.106158898977887</c:v>
                </c:pt>
                <c:pt idx="4">
                  <c:v>12.849116011724387</c:v>
                </c:pt>
                <c:pt idx="5">
                  <c:v>12.06995780694773</c:v>
                </c:pt>
                <c:pt idx="6">
                  <c:v>11.440309310339439</c:v>
                </c:pt>
                <c:pt idx="7">
                  <c:v>11.768801753562659</c:v>
                </c:pt>
                <c:pt idx="8">
                  <c:v>12.005519276839991</c:v>
                </c:pt>
                <c:pt idx="9">
                  <c:v>13.272647026866814</c:v>
                </c:pt>
                <c:pt idx="10">
                  <c:v>13.705513338974832</c:v>
                </c:pt>
                <c:pt idx="11">
                  <c:v>13.72905997836437</c:v>
                </c:pt>
                <c:pt idx="12">
                  <c:v>13.888008114384787</c:v>
                </c:pt>
                <c:pt idx="13">
                  <c:v>13.975118689754781</c:v>
                </c:pt>
                <c:pt idx="14">
                  <c:v>13.964614667339877</c:v>
                </c:pt>
                <c:pt idx="15">
                  <c:v>13.898430465915318</c:v>
                </c:pt>
                <c:pt idx="16">
                  <c:v>13.769616020657452</c:v>
                </c:pt>
                <c:pt idx="17">
                  <c:v>13.837480652335762</c:v>
                </c:pt>
                <c:pt idx="18">
                  <c:v>14.12078257053032</c:v>
                </c:pt>
                <c:pt idx="19">
                  <c:v>14.425693054977138</c:v>
                </c:pt>
                <c:pt idx="20">
                  <c:v>14.569734163761154</c:v>
                </c:pt>
                <c:pt idx="21">
                  <c:v>14.557795342940196</c:v>
                </c:pt>
                <c:pt idx="22">
                  <c:v>14.632275831766849</c:v>
                </c:pt>
                <c:pt idx="23">
                  <c:v>14.964430338649898</c:v>
                </c:pt>
                <c:pt idx="24">
                  <c:v>15.428679303034361</c:v>
                </c:pt>
                <c:pt idx="25">
                  <c:v>15.617579334307244</c:v>
                </c:pt>
                <c:pt idx="26">
                  <c:v>15.712587901332704</c:v>
                </c:pt>
                <c:pt idx="27">
                  <c:v>15.904098139595536</c:v>
                </c:pt>
                <c:pt idx="28">
                  <c:v>16.07874302971841</c:v>
                </c:pt>
                <c:pt idx="29">
                  <c:v>16.182543118552932</c:v>
                </c:pt>
                <c:pt idx="30">
                  <c:v>16.287091498823294</c:v>
                </c:pt>
                <c:pt idx="31">
                  <c:v>16.542561376736639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7-4EEA-AEDA-D788DEDAD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Wellhead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SCENARIO'!$C$7:$AH$7</c:f>
              <c:numCache>
                <c:formatCode>"$"#,##0.00</c:formatCode>
                <c:ptCount val="32"/>
                <c:pt idx="0">
                  <c:v>0</c:v>
                </c:pt>
                <c:pt idx="1">
                  <c:v>9.6526739249834108</c:v>
                </c:pt>
                <c:pt idx="2">
                  <c:v>9.9233044616873585</c:v>
                </c:pt>
                <c:pt idx="3">
                  <c:v>10.943111456685305</c:v>
                </c:pt>
                <c:pt idx="4">
                  <c:v>11.868647234896629</c:v>
                </c:pt>
                <c:pt idx="5">
                  <c:v>11.23319188649333</c:v>
                </c:pt>
                <c:pt idx="6">
                  <c:v>10.18519536775986</c:v>
                </c:pt>
                <c:pt idx="7">
                  <c:v>9.7321609098910642</c:v>
                </c:pt>
                <c:pt idx="8">
                  <c:v>9.8891436955406782</c:v>
                </c:pt>
                <c:pt idx="9">
                  <c:v>10.22110316812169</c:v>
                </c:pt>
                <c:pt idx="10">
                  <c:v>10.331523943625307</c:v>
                </c:pt>
                <c:pt idx="11">
                  <c:v>10.357019966996683</c:v>
                </c:pt>
                <c:pt idx="12">
                  <c:v>10.342493235795072</c:v>
                </c:pt>
                <c:pt idx="13">
                  <c:v>10.390670232946352</c:v>
                </c:pt>
                <c:pt idx="14">
                  <c:v>10.397354954403912</c:v>
                </c:pt>
                <c:pt idx="15">
                  <c:v>10.104620739296482</c:v>
                </c:pt>
                <c:pt idx="16">
                  <c:v>9.6063267240886727</c:v>
                </c:pt>
                <c:pt idx="17">
                  <c:v>9.3161572887888262</c:v>
                </c:pt>
                <c:pt idx="18">
                  <c:v>9.1952305027476093</c:v>
                </c:pt>
                <c:pt idx="19">
                  <c:v>9.0998113836518773</c:v>
                </c:pt>
                <c:pt idx="20">
                  <c:v>9.0951134092471708</c:v>
                </c:pt>
                <c:pt idx="21">
                  <c:v>9.1858313074933449</c:v>
                </c:pt>
                <c:pt idx="22">
                  <c:v>9.0997351233873083</c:v>
                </c:pt>
                <c:pt idx="23">
                  <c:v>8.7668591519362451</c:v>
                </c:pt>
                <c:pt idx="24">
                  <c:v>8.6808841151483218</c:v>
                </c:pt>
                <c:pt idx="25">
                  <c:v>8.8469527292151113</c:v>
                </c:pt>
                <c:pt idx="26">
                  <c:v>8.8854988785363762</c:v>
                </c:pt>
                <c:pt idx="27">
                  <c:v>8.8383508049629995</c:v>
                </c:pt>
                <c:pt idx="28">
                  <c:v>8.825943398561094</c:v>
                </c:pt>
                <c:pt idx="29">
                  <c:v>8.8408907043367311</c:v>
                </c:pt>
                <c:pt idx="30">
                  <c:v>8.8810704428609242</c:v>
                </c:pt>
                <c:pt idx="31">
                  <c:v>9.0714567900047491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C-4718-A96A-34F886366A20}"/>
            </c:ext>
          </c:extLst>
        </c:ser>
        <c:ser>
          <c:idx val="2"/>
          <c:order val="1"/>
          <c:tx>
            <c:strRef>
              <c:f>'2022 STEP CHANGE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SCENARIO'!$C$8:$AH$8</c:f>
              <c:numCache>
                <c:formatCode>"$"#,##0.00</c:formatCode>
                <c:ptCount val="32"/>
                <c:pt idx="0">
                  <c:v>0</c:v>
                </c:pt>
                <c:pt idx="1">
                  <c:v>9.3999826964398032</c:v>
                </c:pt>
                <c:pt idx="2">
                  <c:v>9.4972243706511232</c:v>
                </c:pt>
                <c:pt idx="3">
                  <c:v>9.9577311360240621</c:v>
                </c:pt>
                <c:pt idx="4">
                  <c:v>10.28559200136695</c:v>
                </c:pt>
                <c:pt idx="5">
                  <c:v>9.632101045668449</c:v>
                </c:pt>
                <c:pt idx="6">
                  <c:v>8.8212557551397293</c:v>
                </c:pt>
                <c:pt idx="7">
                  <c:v>8.4234810020376045</c:v>
                </c:pt>
                <c:pt idx="8">
                  <c:v>8.34984338093739</c:v>
                </c:pt>
                <c:pt idx="9">
                  <c:v>8.4487913794957539</c:v>
                </c:pt>
                <c:pt idx="10">
                  <c:v>8.5665839087341968</c:v>
                </c:pt>
                <c:pt idx="11">
                  <c:v>8.7123892159443788</c:v>
                </c:pt>
                <c:pt idx="12">
                  <c:v>8.7930438167187113</c:v>
                </c:pt>
                <c:pt idx="13">
                  <c:v>8.7998165568375626</c:v>
                </c:pt>
                <c:pt idx="14">
                  <c:v>8.6390952135882983</c:v>
                </c:pt>
                <c:pt idx="15">
                  <c:v>8.2303341656227005</c:v>
                </c:pt>
                <c:pt idx="16">
                  <c:v>7.8035301064029738</c:v>
                </c:pt>
                <c:pt idx="17">
                  <c:v>7.5920265312054349</c:v>
                </c:pt>
                <c:pt idx="18">
                  <c:v>7.4859156560968731</c:v>
                </c:pt>
                <c:pt idx="19">
                  <c:v>7.4915377652600963</c:v>
                </c:pt>
                <c:pt idx="20">
                  <c:v>7.5342867174092127</c:v>
                </c:pt>
                <c:pt idx="21">
                  <c:v>7.4594747621565931</c:v>
                </c:pt>
                <c:pt idx="22">
                  <c:v>7.366218039607566</c:v>
                </c:pt>
                <c:pt idx="23">
                  <c:v>7.3217677113535693</c:v>
                </c:pt>
                <c:pt idx="24">
                  <c:v>7.33915483214194</c:v>
                </c:pt>
                <c:pt idx="25">
                  <c:v>7.4261851782637862</c:v>
                </c:pt>
                <c:pt idx="26">
                  <c:v>7.5311325130939251</c:v>
                </c:pt>
                <c:pt idx="27">
                  <c:v>7.5236319148916451</c:v>
                </c:pt>
                <c:pt idx="28">
                  <c:v>7.4476473146554216</c:v>
                </c:pt>
                <c:pt idx="29">
                  <c:v>7.4248626570324721</c:v>
                </c:pt>
                <c:pt idx="30">
                  <c:v>7.3760671240041304</c:v>
                </c:pt>
                <c:pt idx="31">
                  <c:v>7.3861071154683859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C-4718-A96A-34F886366A20}"/>
            </c:ext>
          </c:extLst>
        </c:ser>
        <c:ser>
          <c:idx val="3"/>
          <c:order val="2"/>
          <c:tx>
            <c:strRef>
              <c:f>'2022 STEP CHANGE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SCENARIO'!$C$9:$AH$9</c:f>
              <c:numCache>
                <c:formatCode>"$"#,##0.00</c:formatCode>
                <c:ptCount val="32"/>
                <c:pt idx="0">
                  <c:v>0</c:v>
                </c:pt>
                <c:pt idx="1">
                  <c:v>8.9713153608217979</c:v>
                </c:pt>
                <c:pt idx="2">
                  <c:v>8.9810602168094071</c:v>
                </c:pt>
                <c:pt idx="3">
                  <c:v>8.9756143256796559</c:v>
                </c:pt>
                <c:pt idx="4">
                  <c:v>8.8478252481584221</c:v>
                </c:pt>
                <c:pt idx="5">
                  <c:v>8.4469771639983371</c:v>
                </c:pt>
                <c:pt idx="6">
                  <c:v>8.0249217160543971</c:v>
                </c:pt>
                <c:pt idx="7">
                  <c:v>7.7666132830541486</c:v>
                </c:pt>
                <c:pt idx="8">
                  <c:v>7.7697574696061871</c:v>
                </c:pt>
                <c:pt idx="9">
                  <c:v>7.849348396669896</c:v>
                </c:pt>
                <c:pt idx="10">
                  <c:v>7.905691309672509</c:v>
                </c:pt>
                <c:pt idx="11">
                  <c:v>8.1004983293487811</c:v>
                </c:pt>
                <c:pt idx="12">
                  <c:v>8.3014986147770884</c:v>
                </c:pt>
                <c:pt idx="13">
                  <c:v>8.397360070347867</c:v>
                </c:pt>
                <c:pt idx="14">
                  <c:v>8.3227667706946598</c:v>
                </c:pt>
                <c:pt idx="15">
                  <c:v>8.0101308177002934</c:v>
                </c:pt>
                <c:pt idx="16">
                  <c:v>7.6023080019603704</c:v>
                </c:pt>
                <c:pt idx="17">
                  <c:v>7.3268690181474909</c:v>
                </c:pt>
                <c:pt idx="18">
                  <c:v>7.2222849497704491</c:v>
                </c:pt>
                <c:pt idx="19">
                  <c:v>7.2518515093198026</c:v>
                </c:pt>
                <c:pt idx="20">
                  <c:v>7.3258889582241729</c:v>
                </c:pt>
                <c:pt idx="21">
                  <c:v>7.2464649458397439</c:v>
                </c:pt>
                <c:pt idx="22">
                  <c:v>7.1280445142272058</c:v>
                </c:pt>
                <c:pt idx="23">
                  <c:v>7.1870179755608268</c:v>
                </c:pt>
                <c:pt idx="24">
                  <c:v>7.2830130744678581</c:v>
                </c:pt>
                <c:pt idx="25">
                  <c:v>7.43966068710961</c:v>
                </c:pt>
                <c:pt idx="26">
                  <c:v>7.695948536030417</c:v>
                </c:pt>
                <c:pt idx="27">
                  <c:v>7.7753383739093511</c:v>
                </c:pt>
                <c:pt idx="28">
                  <c:v>7.7625984482294719</c:v>
                </c:pt>
                <c:pt idx="29">
                  <c:v>7.8383516369819901</c:v>
                </c:pt>
                <c:pt idx="30">
                  <c:v>7.8645613540733841</c:v>
                </c:pt>
                <c:pt idx="31">
                  <c:v>7.8738328245828999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C-4718-A96A-34F886366A20}"/>
            </c:ext>
          </c:extLst>
        </c:ser>
        <c:ser>
          <c:idx val="4"/>
          <c:order val="3"/>
          <c:tx>
            <c:strRef>
              <c:f>'2022 STEP CHANGE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SCENARIO'!$C$10:$AH$10</c:f>
              <c:numCache>
                <c:formatCode>"$"#,##0.00</c:formatCode>
                <c:ptCount val="32"/>
                <c:pt idx="0">
                  <c:v>0</c:v>
                </c:pt>
                <c:pt idx="1">
                  <c:v>9.3150310863399106</c:v>
                </c:pt>
                <c:pt idx="2">
                  <c:v>9.2869041239715298</c:v>
                </c:pt>
                <c:pt idx="3">
                  <c:v>9.3759406405402679</c:v>
                </c:pt>
                <c:pt idx="4">
                  <c:v>9.4489979377954505</c:v>
                </c:pt>
                <c:pt idx="5">
                  <c:v>9.0714455673372285</c:v>
                </c:pt>
                <c:pt idx="6">
                  <c:v>8.4402791295953747</c:v>
                </c:pt>
                <c:pt idx="7">
                  <c:v>7.922542751131644</c:v>
                </c:pt>
                <c:pt idx="8">
                  <c:v>7.7856291881673299</c:v>
                </c:pt>
                <c:pt idx="9">
                  <c:v>7.8542530923542397</c:v>
                </c:pt>
                <c:pt idx="10">
                  <c:v>7.93315107067931</c:v>
                </c:pt>
                <c:pt idx="11">
                  <c:v>8.121155789564714</c:v>
                </c:pt>
                <c:pt idx="12">
                  <c:v>8.2336244111585817</c:v>
                </c:pt>
                <c:pt idx="13">
                  <c:v>8.2784733246154065</c:v>
                </c:pt>
                <c:pt idx="14">
                  <c:v>8.2793461573555138</c:v>
                </c:pt>
                <c:pt idx="15">
                  <c:v>7.9801758815529045</c:v>
                </c:pt>
                <c:pt idx="16">
                  <c:v>7.6119596964465508</c:v>
                </c:pt>
                <c:pt idx="17">
                  <c:v>7.606750439696615</c:v>
                </c:pt>
                <c:pt idx="18">
                  <c:v>7.6583595540632592</c:v>
                </c:pt>
                <c:pt idx="19">
                  <c:v>7.4938818926118067</c:v>
                </c:pt>
                <c:pt idx="20">
                  <c:v>7.3332111230920738</c:v>
                </c:pt>
                <c:pt idx="21">
                  <c:v>7.2153781763812956</c:v>
                </c:pt>
                <c:pt idx="22">
                  <c:v>7.1743677077614487</c:v>
                </c:pt>
                <c:pt idx="23">
                  <c:v>7.2436781875510894</c:v>
                </c:pt>
                <c:pt idx="24">
                  <c:v>7.2784350881720874</c:v>
                </c:pt>
                <c:pt idx="25">
                  <c:v>7.2150317543116831</c:v>
                </c:pt>
                <c:pt idx="26">
                  <c:v>7.1117216065629814</c:v>
                </c:pt>
                <c:pt idx="27">
                  <c:v>7.083581135370606</c:v>
                </c:pt>
                <c:pt idx="28">
                  <c:v>7.2118544690897153</c:v>
                </c:pt>
                <c:pt idx="29">
                  <c:v>7.3776647128135266</c:v>
                </c:pt>
                <c:pt idx="30">
                  <c:v>7.416049198387535</c:v>
                </c:pt>
                <c:pt idx="31">
                  <c:v>7.3597880184560189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3C-4718-A96A-34F886366A20}"/>
            </c:ext>
          </c:extLst>
        </c:ser>
        <c:ser>
          <c:idx val="5"/>
          <c:order val="4"/>
          <c:tx>
            <c:strRef>
              <c:f>'2022 STEP CHANGE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SCENARIO'!$C$11:$AH$11</c:f>
              <c:numCache>
                <c:formatCode>"$"#,##0.00</c:formatCode>
                <c:ptCount val="32"/>
                <c:pt idx="0">
                  <c:v>0</c:v>
                </c:pt>
                <c:pt idx="1">
                  <c:v>9.3999826964398032</c:v>
                </c:pt>
                <c:pt idx="2">
                  <c:v>9.4972243706511232</c:v>
                </c:pt>
                <c:pt idx="3">
                  <c:v>9.9577311360240621</c:v>
                </c:pt>
                <c:pt idx="4">
                  <c:v>10.28559200136695</c:v>
                </c:pt>
                <c:pt idx="5">
                  <c:v>9.632101045668449</c:v>
                </c:pt>
                <c:pt idx="6">
                  <c:v>8.8212557551397293</c:v>
                </c:pt>
                <c:pt idx="7">
                  <c:v>8.4234810020376045</c:v>
                </c:pt>
                <c:pt idx="8">
                  <c:v>8.34984338093739</c:v>
                </c:pt>
                <c:pt idx="9">
                  <c:v>8.4487913794957539</c:v>
                </c:pt>
                <c:pt idx="10">
                  <c:v>8.5665839087341968</c:v>
                </c:pt>
                <c:pt idx="11">
                  <c:v>8.7123892159443788</c:v>
                </c:pt>
                <c:pt idx="12">
                  <c:v>8.7930438167187113</c:v>
                </c:pt>
                <c:pt idx="13">
                  <c:v>8.7998165568375626</c:v>
                </c:pt>
                <c:pt idx="14">
                  <c:v>8.6390952135882983</c:v>
                </c:pt>
                <c:pt idx="15">
                  <c:v>8.2303341656227005</c:v>
                </c:pt>
                <c:pt idx="16">
                  <c:v>7.8035301064029738</c:v>
                </c:pt>
                <c:pt idx="17">
                  <c:v>7.5920265312054349</c:v>
                </c:pt>
                <c:pt idx="18">
                  <c:v>7.4859156560968731</c:v>
                </c:pt>
                <c:pt idx="19">
                  <c:v>7.4915377652600963</c:v>
                </c:pt>
                <c:pt idx="20">
                  <c:v>7.5342867174092127</c:v>
                </c:pt>
                <c:pt idx="21">
                  <c:v>7.4594747621565931</c:v>
                </c:pt>
                <c:pt idx="22">
                  <c:v>7.366218039607566</c:v>
                </c:pt>
                <c:pt idx="23">
                  <c:v>7.3217677113535693</c:v>
                </c:pt>
                <c:pt idx="24">
                  <c:v>7.33915483214194</c:v>
                </c:pt>
                <c:pt idx="25">
                  <c:v>7.4261851782637862</c:v>
                </c:pt>
                <c:pt idx="26">
                  <c:v>7.5311325130939251</c:v>
                </c:pt>
                <c:pt idx="27">
                  <c:v>7.5236319148916451</c:v>
                </c:pt>
                <c:pt idx="28">
                  <c:v>7.4476473146554216</c:v>
                </c:pt>
                <c:pt idx="29">
                  <c:v>7.4248626570324721</c:v>
                </c:pt>
                <c:pt idx="30">
                  <c:v>7.3760671240041304</c:v>
                </c:pt>
                <c:pt idx="31">
                  <c:v>7.3861071154683859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3C-4718-A96A-34F886366A20}"/>
            </c:ext>
          </c:extLst>
        </c:ser>
        <c:ser>
          <c:idx val="6"/>
          <c:order val="5"/>
          <c:tx>
            <c:strRef>
              <c:f>'2022 STEP CHANGE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SCENARIO'!$C$12:$AH$12</c:f>
              <c:numCache>
                <c:formatCode>"$"#,##0.00</c:formatCode>
                <c:ptCount val="32"/>
                <c:pt idx="0">
                  <c:v>0</c:v>
                </c:pt>
                <c:pt idx="1">
                  <c:v>9.6510268661598815</c:v>
                </c:pt>
                <c:pt idx="2">
                  <c:v>9.9215826282789799</c:v>
                </c:pt>
                <c:pt idx="3">
                  <c:v>10.941452346357039</c:v>
                </c:pt>
                <c:pt idx="4">
                  <c:v>11.866943958951678</c:v>
                </c:pt>
                <c:pt idx="5">
                  <c:v>11.231347564673985</c:v>
                </c:pt>
                <c:pt idx="6">
                  <c:v>10.183233080657836</c:v>
                </c:pt>
                <c:pt idx="7">
                  <c:v>9.7301128875325738</c:v>
                </c:pt>
                <c:pt idx="8">
                  <c:v>9.8870197124914689</c:v>
                </c:pt>
                <c:pt idx="9">
                  <c:v>10.218893249623683</c:v>
                </c:pt>
                <c:pt idx="10">
                  <c:v>10.329331698690215</c:v>
                </c:pt>
                <c:pt idx="11">
                  <c:v>10.354848129213918</c:v>
                </c:pt>
                <c:pt idx="12">
                  <c:v>10.340222558501306</c:v>
                </c:pt>
                <c:pt idx="13">
                  <c:v>10.388363884041937</c:v>
                </c:pt>
                <c:pt idx="14">
                  <c:v>10.395126867836245</c:v>
                </c:pt>
                <c:pt idx="15">
                  <c:v>10.102434304555254</c:v>
                </c:pt>
                <c:pt idx="16">
                  <c:v>9.6041250054843914</c:v>
                </c:pt>
                <c:pt idx="17">
                  <c:v>9.3138923430380522</c:v>
                </c:pt>
                <c:pt idx="18">
                  <c:v>9.1928110661038449</c:v>
                </c:pt>
                <c:pt idx="19">
                  <c:v>9.0972590442721391</c:v>
                </c:pt>
                <c:pt idx="20">
                  <c:v>9.0925079323039011</c:v>
                </c:pt>
                <c:pt idx="21">
                  <c:v>9.1832258305500734</c:v>
                </c:pt>
                <c:pt idx="22">
                  <c:v>9.0970815421624955</c:v>
                </c:pt>
                <c:pt idx="23">
                  <c:v>8.764008680220849</c:v>
                </c:pt>
                <c:pt idx="24">
                  <c:v>8.6777673216706557</c:v>
                </c:pt>
                <c:pt idx="25">
                  <c:v>8.8438198257267349</c:v>
                </c:pt>
                <c:pt idx="26">
                  <c:v>8.8823812446155159</c:v>
                </c:pt>
                <c:pt idx="27">
                  <c:v>8.8351187560952624</c:v>
                </c:pt>
                <c:pt idx="28">
                  <c:v>8.8225978266630793</c:v>
                </c:pt>
                <c:pt idx="29">
                  <c:v>8.8375046743594439</c:v>
                </c:pt>
                <c:pt idx="30">
                  <c:v>8.8776461991746238</c:v>
                </c:pt>
                <c:pt idx="31">
                  <c:v>9.0679589240836798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3C-4718-A96A-34F886366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Transmission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SCENARIO'!$B$17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SCENARIO'!$C$17:$AH$17</c:f>
              <c:numCache>
                <c:formatCode>"$"#,##0.00</c:formatCode>
                <c:ptCount val="32"/>
                <c:pt idx="0">
                  <c:v>0</c:v>
                </c:pt>
                <c:pt idx="1">
                  <c:v>0.47738352138211426</c:v>
                </c:pt>
                <c:pt idx="2">
                  <c:v>0.46768862816617229</c:v>
                </c:pt>
                <c:pt idx="3">
                  <c:v>0.50527256827369216</c:v>
                </c:pt>
                <c:pt idx="4">
                  <c:v>0.5644292904776973</c:v>
                </c:pt>
                <c:pt idx="5">
                  <c:v>0.59489526288254901</c:v>
                </c:pt>
                <c:pt idx="6">
                  <c:v>0.68710355734012973</c:v>
                </c:pt>
                <c:pt idx="7">
                  <c:v>0.81508806246725829</c:v>
                </c:pt>
                <c:pt idx="8">
                  <c:v>0.89970876410645639</c:v>
                </c:pt>
                <c:pt idx="9">
                  <c:v>0.97623880991067336</c:v>
                </c:pt>
                <c:pt idx="10">
                  <c:v>1.0218216342249236</c:v>
                </c:pt>
                <c:pt idx="11">
                  <c:v>1.0449989930420891</c:v>
                </c:pt>
                <c:pt idx="12">
                  <c:v>1.0569922562599188</c:v>
                </c:pt>
                <c:pt idx="13">
                  <c:v>1.0511242475577856</c:v>
                </c:pt>
                <c:pt idx="14">
                  <c:v>1.1161546039415056</c:v>
                </c:pt>
                <c:pt idx="15">
                  <c:v>1.3814974334100398</c:v>
                </c:pt>
                <c:pt idx="16">
                  <c:v>1.7248045215915933</c:v>
                </c:pt>
                <c:pt idx="17">
                  <c:v>1.9520659729741636</c:v>
                </c:pt>
                <c:pt idx="18">
                  <c:v>2.1810468292387295</c:v>
                </c:pt>
                <c:pt idx="19">
                  <c:v>2.4306172649251132</c:v>
                </c:pt>
                <c:pt idx="20">
                  <c:v>2.5190793733665315</c:v>
                </c:pt>
                <c:pt idx="21">
                  <c:v>2.4164226542993998</c:v>
                </c:pt>
                <c:pt idx="22">
                  <c:v>2.5224318918600259</c:v>
                </c:pt>
                <c:pt idx="23">
                  <c:v>2.9641182358414677</c:v>
                </c:pt>
                <c:pt idx="24">
                  <c:v>3.2122382436845025</c:v>
                </c:pt>
                <c:pt idx="25">
                  <c:v>3.216795155170785</c:v>
                </c:pt>
                <c:pt idx="26">
                  <c:v>3.2905787158546516</c:v>
                </c:pt>
                <c:pt idx="27">
                  <c:v>3.3994496154541953</c:v>
                </c:pt>
                <c:pt idx="28">
                  <c:v>3.4577262517000937</c:v>
                </c:pt>
                <c:pt idx="29">
                  <c:v>3.5006851235549235</c:v>
                </c:pt>
                <c:pt idx="30">
                  <c:v>3.521705771525772</c:v>
                </c:pt>
                <c:pt idx="31">
                  <c:v>3.5032753944075354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2-4A42-9768-7318172F8126}"/>
            </c:ext>
          </c:extLst>
        </c:ser>
        <c:ser>
          <c:idx val="2"/>
          <c:order val="1"/>
          <c:tx>
            <c:strRef>
              <c:f>'2022 STEP CHANGE SCENARIO'!$B$18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SCENARIO'!$C$18:$AH$18</c:f>
              <c:numCache>
                <c:formatCode>"$"#,##0.00</c:formatCode>
                <c:ptCount val="32"/>
                <c:pt idx="0">
                  <c:v>0</c:v>
                </c:pt>
                <c:pt idx="1">
                  <c:v>1.8607117266815185</c:v>
                </c:pt>
                <c:pt idx="2">
                  <c:v>1.9078331171006777</c:v>
                </c:pt>
                <c:pt idx="3">
                  <c:v>2.0818979000524438</c:v>
                </c:pt>
                <c:pt idx="4">
                  <c:v>2.302706690101445</c:v>
                </c:pt>
                <c:pt idx="5">
                  <c:v>2.4477355227688977</c:v>
                </c:pt>
                <c:pt idx="6">
                  <c:v>2.5416501911567391</c:v>
                </c:pt>
                <c:pt idx="7">
                  <c:v>2.6251368275785412</c:v>
                </c:pt>
                <c:pt idx="8">
                  <c:v>2.7391553675933986</c:v>
                </c:pt>
                <c:pt idx="9">
                  <c:v>2.7922459100873631</c:v>
                </c:pt>
                <c:pt idx="10">
                  <c:v>2.7511968523571166</c:v>
                </c:pt>
                <c:pt idx="11">
                  <c:v>2.7294638549298873</c:v>
                </c:pt>
                <c:pt idx="12">
                  <c:v>2.6973507061683391</c:v>
                </c:pt>
                <c:pt idx="13">
                  <c:v>2.6441169517050662</c:v>
                </c:pt>
                <c:pt idx="14">
                  <c:v>2.6423810313462859</c:v>
                </c:pt>
                <c:pt idx="15">
                  <c:v>2.6830031464684905</c:v>
                </c:pt>
                <c:pt idx="16">
                  <c:v>2.7286190379239379</c:v>
                </c:pt>
                <c:pt idx="17">
                  <c:v>2.7988853911535037</c:v>
                </c:pt>
                <c:pt idx="18">
                  <c:v>2.8784816575182837</c:v>
                </c:pt>
                <c:pt idx="19">
                  <c:v>2.8935449083582534</c:v>
                </c:pt>
                <c:pt idx="20">
                  <c:v>2.8730740139965327</c:v>
                </c:pt>
                <c:pt idx="21">
                  <c:v>2.8862750633460506</c:v>
                </c:pt>
                <c:pt idx="22">
                  <c:v>2.8948471372700242</c:v>
                </c:pt>
                <c:pt idx="23">
                  <c:v>2.8810681206713551</c:v>
                </c:pt>
                <c:pt idx="24">
                  <c:v>2.8707731948564081</c:v>
                </c:pt>
                <c:pt idx="25">
                  <c:v>2.854406515863388</c:v>
                </c:pt>
                <c:pt idx="26">
                  <c:v>2.8403515891901323</c:v>
                </c:pt>
                <c:pt idx="27">
                  <c:v>2.8401454660842624</c:v>
                </c:pt>
                <c:pt idx="28">
                  <c:v>2.8454962446944521</c:v>
                </c:pt>
                <c:pt idx="29">
                  <c:v>2.8514431904062483</c:v>
                </c:pt>
                <c:pt idx="30">
                  <c:v>2.8523377446064946</c:v>
                </c:pt>
                <c:pt idx="31">
                  <c:v>2.8491169196817654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2-4A42-9768-7318172F8126}"/>
            </c:ext>
          </c:extLst>
        </c:ser>
        <c:ser>
          <c:idx val="3"/>
          <c:order val="2"/>
          <c:tx>
            <c:strRef>
              <c:f>'2022 STEP CHANGE SCENARIO'!$B$19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SCENARIO'!$C$19:$AH$19</c:f>
              <c:numCache>
                <c:formatCode>"$"#,##0.00</c:formatCode>
                <c:ptCount val="32"/>
                <c:pt idx="0">
                  <c:v>0</c:v>
                </c:pt>
                <c:pt idx="1">
                  <c:v>1.8584616852171538</c:v>
                </c:pt>
                <c:pt idx="2">
                  <c:v>1.9508326468526958</c:v>
                </c:pt>
                <c:pt idx="3">
                  <c:v>2.1395260554388185</c:v>
                </c:pt>
                <c:pt idx="4">
                  <c:v>2.2864091536719755</c:v>
                </c:pt>
                <c:pt idx="5">
                  <c:v>2.3625777850582073</c:v>
                </c:pt>
                <c:pt idx="6">
                  <c:v>2.4340577233926948</c:v>
                </c:pt>
                <c:pt idx="7">
                  <c:v>2.4762862731904787</c:v>
                </c:pt>
                <c:pt idx="8">
                  <c:v>2.4949899178045936</c:v>
                </c:pt>
                <c:pt idx="9">
                  <c:v>2.4714939496106889</c:v>
                </c:pt>
                <c:pt idx="10">
                  <c:v>2.3928603780128506</c:v>
                </c:pt>
                <c:pt idx="11">
                  <c:v>2.3264053468233876</c:v>
                </c:pt>
                <c:pt idx="12">
                  <c:v>2.2684083079811836</c:v>
                </c:pt>
                <c:pt idx="13">
                  <c:v>2.1976781468555511</c:v>
                </c:pt>
                <c:pt idx="14">
                  <c:v>2.1983995672495928</c:v>
                </c:pt>
                <c:pt idx="15">
                  <c:v>2.2834320673245903</c:v>
                </c:pt>
                <c:pt idx="16">
                  <c:v>2.4022613685104299</c:v>
                </c:pt>
                <c:pt idx="17">
                  <c:v>2.5848441342881494</c:v>
                </c:pt>
                <c:pt idx="18">
                  <c:v>2.8086529896045054</c:v>
                </c:pt>
                <c:pt idx="19">
                  <c:v>2.9396685589292133</c:v>
                </c:pt>
                <c:pt idx="20">
                  <c:v>2.9590113732199765</c:v>
                </c:pt>
                <c:pt idx="21">
                  <c:v>3.0464736024681756</c:v>
                </c:pt>
                <c:pt idx="22">
                  <c:v>3.2204601112767861</c:v>
                </c:pt>
                <c:pt idx="23">
                  <c:v>3.4009904514423122</c:v>
                </c:pt>
                <c:pt idx="24">
                  <c:v>3.5704590746203522</c:v>
                </c:pt>
                <c:pt idx="25">
                  <c:v>3.5583833708001094</c:v>
                </c:pt>
                <c:pt idx="26">
                  <c:v>3.4306661528558591</c:v>
                </c:pt>
                <c:pt idx="27">
                  <c:v>3.4724280627355877</c:v>
                </c:pt>
                <c:pt idx="28">
                  <c:v>3.5089229650147047</c:v>
                </c:pt>
                <c:pt idx="29">
                  <c:v>3.3926477350349344</c:v>
                </c:pt>
                <c:pt idx="30">
                  <c:v>3.3664083444574899</c:v>
                </c:pt>
                <c:pt idx="31">
                  <c:v>3.4255575758981238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2-4A42-9768-7318172F8126}"/>
            </c:ext>
          </c:extLst>
        </c:ser>
        <c:ser>
          <c:idx val="4"/>
          <c:order val="3"/>
          <c:tx>
            <c:strRef>
              <c:f>'2022 STEP CHANGE SCENARIO'!$B$20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SCENARIO'!$C$20:$AH$20</c:f>
              <c:numCache>
                <c:formatCode>"$"#,##0.00</c:formatCode>
                <c:ptCount val="32"/>
                <c:pt idx="0">
                  <c:v>0</c:v>
                </c:pt>
                <c:pt idx="1">
                  <c:v>1.2100382696671836</c:v>
                </c:pt>
                <c:pt idx="2">
                  <c:v>1.3739018029118912</c:v>
                </c:pt>
                <c:pt idx="3">
                  <c:v>1.3553538788320236</c:v>
                </c:pt>
                <c:pt idx="4">
                  <c:v>1.2170760957219195</c:v>
                </c:pt>
                <c:pt idx="5">
                  <c:v>1.1072626490709814</c:v>
                </c:pt>
                <c:pt idx="6">
                  <c:v>1.0797227569041565</c:v>
                </c:pt>
                <c:pt idx="7">
                  <c:v>1.1345088458731891</c:v>
                </c:pt>
                <c:pt idx="8">
                  <c:v>1.172054526167092</c:v>
                </c:pt>
                <c:pt idx="9">
                  <c:v>1.1780388009578038</c:v>
                </c:pt>
                <c:pt idx="10">
                  <c:v>1.1667638216403904</c:v>
                </c:pt>
                <c:pt idx="11">
                  <c:v>1.1433426597318253</c:v>
                </c:pt>
                <c:pt idx="12">
                  <c:v>1.1173344534487397</c:v>
                </c:pt>
                <c:pt idx="13">
                  <c:v>1.0931907376062984</c:v>
                </c:pt>
                <c:pt idx="14">
                  <c:v>1.0782238831563489</c:v>
                </c:pt>
                <c:pt idx="15">
                  <c:v>1.0861548699280819</c:v>
                </c:pt>
                <c:pt idx="16">
                  <c:v>1.1246197991433697</c:v>
                </c:pt>
                <c:pt idx="17">
                  <c:v>1.1849498134824041</c:v>
                </c:pt>
                <c:pt idx="18">
                  <c:v>1.2430400296709374</c:v>
                </c:pt>
                <c:pt idx="19">
                  <c:v>1.2743833561552051</c:v>
                </c:pt>
                <c:pt idx="20">
                  <c:v>1.2875907962847213</c:v>
                </c:pt>
                <c:pt idx="21">
                  <c:v>1.3078129627577237</c:v>
                </c:pt>
                <c:pt idx="22">
                  <c:v>1.3599131653888439</c:v>
                </c:pt>
                <c:pt idx="23">
                  <c:v>1.4746337972451162</c:v>
                </c:pt>
                <c:pt idx="24">
                  <c:v>1.5934476453643862</c:v>
                </c:pt>
                <c:pt idx="25">
                  <c:v>1.6278316278664633</c:v>
                </c:pt>
                <c:pt idx="26">
                  <c:v>1.604400086455908</c:v>
                </c:pt>
                <c:pt idx="27">
                  <c:v>1.6067025271966886</c:v>
                </c:pt>
                <c:pt idx="28">
                  <c:v>1.6376637611706799</c:v>
                </c:pt>
                <c:pt idx="29">
                  <c:v>1.6547754710534721</c:v>
                </c:pt>
                <c:pt idx="30">
                  <c:v>1.6846371866090202</c:v>
                </c:pt>
                <c:pt idx="31">
                  <c:v>1.7219252865070303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2-4A42-9768-7318172F8126}"/>
            </c:ext>
          </c:extLst>
        </c:ser>
        <c:ser>
          <c:idx val="5"/>
          <c:order val="4"/>
          <c:tx>
            <c:strRef>
              <c:f>'2022 STEP CHANGE SCENARIO'!$B$21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SCENARIO'!$C$21:$AH$21</c:f>
              <c:numCache>
                <c:formatCode>"$"#,##0.00</c:formatCode>
                <c:ptCount val="32"/>
                <c:pt idx="0">
                  <c:v>0</c:v>
                </c:pt>
                <c:pt idx="1">
                  <c:v>1.8607117266815185</c:v>
                </c:pt>
                <c:pt idx="2">
                  <c:v>1.9078331171006777</c:v>
                </c:pt>
                <c:pt idx="3">
                  <c:v>2.0818979000524438</c:v>
                </c:pt>
                <c:pt idx="4">
                  <c:v>2.302706690101445</c:v>
                </c:pt>
                <c:pt idx="5">
                  <c:v>2.4477355227688977</c:v>
                </c:pt>
                <c:pt idx="6">
                  <c:v>2.5416501911567391</c:v>
                </c:pt>
                <c:pt idx="7">
                  <c:v>2.6251368275785412</c:v>
                </c:pt>
                <c:pt idx="8">
                  <c:v>2.7391553675933986</c:v>
                </c:pt>
                <c:pt idx="9">
                  <c:v>2.7922459100873631</c:v>
                </c:pt>
                <c:pt idx="10">
                  <c:v>2.7511968523571166</c:v>
                </c:pt>
                <c:pt idx="11">
                  <c:v>2.7294638549298873</c:v>
                </c:pt>
                <c:pt idx="12">
                  <c:v>2.6973507061683391</c:v>
                </c:pt>
                <c:pt idx="13">
                  <c:v>2.6441169517050662</c:v>
                </c:pt>
                <c:pt idx="14">
                  <c:v>2.6423810313462859</c:v>
                </c:pt>
                <c:pt idx="15">
                  <c:v>2.6830031464684905</c:v>
                </c:pt>
                <c:pt idx="16">
                  <c:v>2.7286190379239379</c:v>
                </c:pt>
                <c:pt idx="17">
                  <c:v>2.7988853911535037</c:v>
                </c:pt>
                <c:pt idx="18">
                  <c:v>2.8784816575182837</c:v>
                </c:pt>
                <c:pt idx="19">
                  <c:v>2.8935449083582534</c:v>
                </c:pt>
                <c:pt idx="20">
                  <c:v>2.8730740139965327</c:v>
                </c:pt>
                <c:pt idx="21">
                  <c:v>2.8862750633460506</c:v>
                </c:pt>
                <c:pt idx="22">
                  <c:v>2.8948471372700242</c:v>
                </c:pt>
                <c:pt idx="23">
                  <c:v>2.8810681206713551</c:v>
                </c:pt>
                <c:pt idx="24">
                  <c:v>2.8707731948564081</c:v>
                </c:pt>
                <c:pt idx="25">
                  <c:v>2.854406515863388</c:v>
                </c:pt>
                <c:pt idx="26">
                  <c:v>2.8403515891901323</c:v>
                </c:pt>
                <c:pt idx="27">
                  <c:v>2.8401454660842624</c:v>
                </c:pt>
                <c:pt idx="28">
                  <c:v>2.8454962446944521</c:v>
                </c:pt>
                <c:pt idx="29">
                  <c:v>2.8514431904062483</c:v>
                </c:pt>
                <c:pt idx="30">
                  <c:v>2.8523377446064946</c:v>
                </c:pt>
                <c:pt idx="31">
                  <c:v>2.8491169196817654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2-4A42-9768-7318172F8126}"/>
            </c:ext>
          </c:extLst>
        </c:ser>
        <c:ser>
          <c:idx val="6"/>
          <c:order val="5"/>
          <c:tx>
            <c:strRef>
              <c:f>'2022 STEP CHANGE SCENARIO'!$B$22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'2022 STEP CHANGE SCENARIO'!$C$22:$AH$22</c:f>
              <c:numCache>
                <c:formatCode>"$"#,##0.00</c:formatCode>
                <c:ptCount val="32"/>
                <c:pt idx="0">
                  <c:v>0</c:v>
                </c:pt>
                <c:pt idx="1">
                  <c:v>2.3473835213821141</c:v>
                </c:pt>
                <c:pt idx="2">
                  <c:v>2.4225844871772937</c:v>
                </c:pt>
                <c:pt idx="3">
                  <c:v>2.3889553302590971</c:v>
                </c:pt>
                <c:pt idx="4">
                  <c:v>2.4982558008341602</c:v>
                </c:pt>
                <c:pt idx="5">
                  <c:v>2.6888592142009999</c:v>
                </c:pt>
                <c:pt idx="6">
                  <c:v>2.9150002349625064</c:v>
                </c:pt>
                <c:pt idx="7">
                  <c:v>3.1403248759071749</c:v>
                </c:pt>
                <c:pt idx="8">
                  <c:v>3.3111880903330593</c:v>
                </c:pt>
                <c:pt idx="9">
                  <c:v>3.4852855617559726</c:v>
                </c:pt>
                <c:pt idx="10">
                  <c:v>3.5108025801719185</c:v>
                </c:pt>
                <c:pt idx="11">
                  <c:v>3.510810532829042</c:v>
                </c:pt>
                <c:pt idx="12">
                  <c:v>3.6350219408594047</c:v>
                </c:pt>
                <c:pt idx="13">
                  <c:v>3.6696539501067917</c:v>
                </c:pt>
                <c:pt idx="14">
                  <c:v>3.6458286034445173</c:v>
                </c:pt>
                <c:pt idx="15">
                  <c:v>3.8638817342542531</c:v>
                </c:pt>
                <c:pt idx="16">
                  <c:v>4.2245414655227114</c:v>
                </c:pt>
                <c:pt idx="17">
                  <c:v>4.5235883092977094</c:v>
                </c:pt>
                <c:pt idx="18">
                  <c:v>4.9279715044264751</c:v>
                </c:pt>
                <c:pt idx="19">
                  <c:v>5.3284340107049992</c:v>
                </c:pt>
                <c:pt idx="20">
                  <c:v>5.4772262314572533</c:v>
                </c:pt>
                <c:pt idx="21">
                  <c:v>5.3745695123901225</c:v>
                </c:pt>
                <c:pt idx="22">
                  <c:v>5.5351942896043544</c:v>
                </c:pt>
                <c:pt idx="23">
                  <c:v>6.2004216584290486</c:v>
                </c:pt>
                <c:pt idx="24">
                  <c:v>6.7509119813637053</c:v>
                </c:pt>
                <c:pt idx="25">
                  <c:v>6.7737595085805093</c:v>
                </c:pt>
                <c:pt idx="26">
                  <c:v>6.8302066567171877</c:v>
                </c:pt>
                <c:pt idx="27">
                  <c:v>7.0689793835002739</c:v>
                </c:pt>
                <c:pt idx="28">
                  <c:v>7.2561452030553308</c:v>
                </c:pt>
                <c:pt idx="29">
                  <c:v>7.3450384441934879</c:v>
                </c:pt>
                <c:pt idx="30">
                  <c:v>7.4094452996486693</c:v>
                </c:pt>
                <c:pt idx="31">
                  <c:v>7.4746024526529604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2-4A42-9768-7318172F8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Slow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'2022 STEP CHANGE SCENARIO'!$E$79:$AH$79</c:f>
              <c:numCache>
                <c:formatCode>"$"#,##0.00</c:formatCode>
                <c:ptCount val="30"/>
                <c:pt idx="0">
                  <c:v>9.0875000602750884</c:v>
                </c:pt>
                <c:pt idx="1">
                  <c:v>11.222526192849912</c:v>
                </c:pt>
                <c:pt idx="2">
                  <c:v>10.915411286693184</c:v>
                </c:pt>
                <c:pt idx="3">
                  <c:v>9.9766204501253632</c:v>
                </c:pt>
                <c:pt idx="4">
                  <c:v>9.2134085679488926</c:v>
                </c:pt>
                <c:pt idx="5">
                  <c:v>9.4450329040974363</c:v>
                </c:pt>
                <c:pt idx="6">
                  <c:v>9.5955440472772437</c:v>
                </c:pt>
                <c:pt idx="7">
                  <c:v>10.765585943961167</c:v>
                </c:pt>
                <c:pt idx="8">
                  <c:v>11.218655295174919</c:v>
                </c:pt>
                <c:pt idx="9">
                  <c:v>11.265350327642064</c:v>
                </c:pt>
                <c:pt idx="10">
                  <c:v>11.312203624390506</c:v>
                </c:pt>
                <c:pt idx="11">
                  <c:v>11.358851963389277</c:v>
                </c:pt>
                <c:pt idx="12">
                  <c:v>11.437129445932152</c:v>
                </c:pt>
                <c:pt idx="13">
                  <c:v>11.418197546110088</c:v>
                </c:pt>
                <c:pt idx="14">
                  <c:v>11.27204958550848</c:v>
                </c:pt>
                <c:pt idx="15">
                  <c:v>11.268223261762989</c:v>
                </c:pt>
                <c:pt idx="16">
                  <c:v>11.376277331986339</c:v>
                </c:pt>
                <c:pt idx="17">
                  <c:v>11.53042864857699</c:v>
                </c:pt>
                <c:pt idx="18">
                  <c:v>11.614192782613703</c:v>
                </c:pt>
                <c:pt idx="19">
                  <c:v>11.602253961792744</c:v>
                </c:pt>
                <c:pt idx="20">
                  <c:v>11.622167015247335</c:v>
                </c:pt>
                <c:pt idx="21">
                  <c:v>11.730977387777713</c:v>
                </c:pt>
                <c:pt idx="22">
                  <c:v>11.893122358832825</c:v>
                </c:pt>
                <c:pt idx="23">
                  <c:v>12.063747884385897</c:v>
                </c:pt>
                <c:pt idx="24">
                  <c:v>12.176077594391028</c:v>
                </c:pt>
                <c:pt idx="25">
                  <c:v>12.237800420417194</c:v>
                </c:pt>
                <c:pt idx="26">
                  <c:v>12.283669650261189</c:v>
                </c:pt>
                <c:pt idx="27">
                  <c:v>12.341575827891655</c:v>
                </c:pt>
                <c:pt idx="28">
                  <c:v>12.402776214386696</c:v>
                </c:pt>
                <c:pt idx="29">
                  <c:v>12.574732184412285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9-47B5-9EFB-8AEA8BB20C89}"/>
            </c:ext>
          </c:extLst>
        </c:ser>
        <c:ser>
          <c:idx val="2"/>
          <c:order val="1"/>
          <c:tx>
            <c:strRef>
              <c:f>'2022 STEP CHANGE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'2022 STEP CHANGE SCENARIO'!$E$80:$AH$80</c:f>
              <c:numCache>
                <c:formatCode>"$"#,##0.00</c:formatCode>
                <c:ptCount val="30"/>
                <c:pt idx="0">
                  <c:v>10.463732535554158</c:v>
                </c:pt>
                <c:pt idx="1">
                  <c:v>12.204617432005888</c:v>
                </c:pt>
                <c:pt idx="2">
                  <c:v>11.578617218390178</c:v>
                </c:pt>
                <c:pt idx="3">
                  <c:v>10.694844124767844</c:v>
                </c:pt>
                <c:pt idx="4">
                  <c:v>10.070996207277489</c:v>
                </c:pt>
                <c:pt idx="5">
                  <c:v>10.172522893934666</c:v>
                </c:pt>
                <c:pt idx="6">
                  <c:v>10.160814765353848</c:v>
                </c:pt>
                <c:pt idx="7">
                  <c:v>10.912124253068175</c:v>
                </c:pt>
                <c:pt idx="8">
                  <c:v>11.214839154793088</c:v>
                </c:pt>
                <c:pt idx="9">
                  <c:v>11.335867466127196</c:v>
                </c:pt>
                <c:pt idx="10">
                  <c:v>11.421974731019702</c:v>
                </c:pt>
                <c:pt idx="11">
                  <c:v>11.379156198310241</c:v>
                </c:pt>
                <c:pt idx="12">
                  <c:v>11.22294116986804</c:v>
                </c:pt>
                <c:pt idx="13">
                  <c:v>10.862302519755834</c:v>
                </c:pt>
                <c:pt idx="14">
                  <c:v>10.487866450860503</c:v>
                </c:pt>
                <c:pt idx="15">
                  <c:v>10.390911922358939</c:v>
                </c:pt>
                <c:pt idx="16">
                  <c:v>10.364397313615157</c:v>
                </c:pt>
                <c:pt idx="17">
                  <c:v>10.385082673618349</c:v>
                </c:pt>
                <c:pt idx="18">
                  <c:v>10.407360731405745</c:v>
                </c:pt>
                <c:pt idx="19">
                  <c:v>10.345749825502644</c:v>
                </c:pt>
                <c:pt idx="20">
                  <c:v>10.26106517687759</c:v>
                </c:pt>
                <c:pt idx="21">
                  <c:v>10.202835832024924</c:v>
                </c:pt>
                <c:pt idx="22">
                  <c:v>10.209928026998348</c:v>
                </c:pt>
                <c:pt idx="23">
                  <c:v>10.280591694127175</c:v>
                </c:pt>
                <c:pt idx="24">
                  <c:v>10.371484102284057</c:v>
                </c:pt>
                <c:pt idx="25">
                  <c:v>10.363777380975908</c:v>
                </c:pt>
                <c:pt idx="26">
                  <c:v>10.293143559349874</c:v>
                </c:pt>
                <c:pt idx="27">
                  <c:v>10.276305847438721</c:v>
                </c:pt>
                <c:pt idx="28">
                  <c:v>10.228404868610625</c:v>
                </c:pt>
                <c:pt idx="29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9-47B5-9EFB-8AEA8BB20C89}"/>
            </c:ext>
          </c:extLst>
        </c:ser>
        <c:ser>
          <c:idx val="3"/>
          <c:order val="2"/>
          <c:tx>
            <c:strRef>
              <c:f>'2022 STEP CHANGE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'2022 STEP CHANGE SCENARIO'!$E$81:$AH$81</c:f>
              <c:numCache>
                <c:formatCode>"$"#,##0.00</c:formatCode>
                <c:ptCount val="30"/>
                <c:pt idx="0">
                  <c:v>10.429307442229918</c:v>
                </c:pt>
                <c:pt idx="1">
                  <c:v>11.710876770202237</c:v>
                </c:pt>
                <c:pt idx="2">
                  <c:v>10.617512688494671</c:v>
                </c:pt>
                <c:pt idx="3">
                  <c:v>9.8327661398679975</c:v>
                </c:pt>
                <c:pt idx="4">
                  <c:v>9.460056296852132</c:v>
                </c:pt>
                <c:pt idx="5">
                  <c:v>9.5312708095822636</c:v>
                </c:pt>
                <c:pt idx="6">
                  <c:v>9.4999162120228995</c:v>
                </c:pt>
                <c:pt idx="7">
                  <c:v>10.050057446565791</c:v>
                </c:pt>
                <c:pt idx="8">
                  <c:v>10.214347276711566</c:v>
                </c:pt>
                <c:pt idx="9">
                  <c:v>10.339538528749351</c:v>
                </c:pt>
                <c:pt idx="10">
                  <c:v>10.512623698163766</c:v>
                </c:pt>
                <c:pt idx="11">
                  <c:v>10.540205695834779</c:v>
                </c:pt>
                <c:pt idx="12">
                  <c:v>10.471130146184876</c:v>
                </c:pt>
                <c:pt idx="13">
                  <c:v>10.249478727204819</c:v>
                </c:pt>
                <c:pt idx="14">
                  <c:v>9.9662680467850624</c:v>
                </c:pt>
                <c:pt idx="15">
                  <c:v>9.9117131524356399</c:v>
                </c:pt>
                <c:pt idx="16">
                  <c:v>10.030937939374954</c:v>
                </c:pt>
                <c:pt idx="17">
                  <c:v>10.191520068249016</c:v>
                </c:pt>
                <c:pt idx="18">
                  <c:v>10.284900331444149</c:v>
                </c:pt>
                <c:pt idx="19">
                  <c:v>10.292938548307919</c:v>
                </c:pt>
                <c:pt idx="20">
                  <c:v>10.348504625503992</c:v>
                </c:pt>
                <c:pt idx="21">
                  <c:v>10.588008427003139</c:v>
                </c:pt>
                <c:pt idx="22">
                  <c:v>10.85347214908821</c:v>
                </c:pt>
                <c:pt idx="23">
                  <c:v>10.99804405790972</c:v>
                </c:pt>
                <c:pt idx="24">
                  <c:v>11.126614688886276</c:v>
                </c:pt>
                <c:pt idx="25">
                  <c:v>11.247766436644939</c:v>
                </c:pt>
                <c:pt idx="26">
                  <c:v>11.271521413244177</c:v>
                </c:pt>
                <c:pt idx="27">
                  <c:v>11.230999372016925</c:v>
                </c:pt>
                <c:pt idx="28">
                  <c:v>11.230969698530874</c:v>
                </c:pt>
                <c:pt idx="29">
                  <c:v>11.299390400481023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9-47B5-9EFB-8AEA8BB20C89}"/>
            </c:ext>
          </c:extLst>
        </c:ser>
        <c:ser>
          <c:idx val="4"/>
          <c:order val="3"/>
          <c:tx>
            <c:strRef>
              <c:f>'2022 STEP CHANGE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'2022 STEP CHANGE SCENARIO'!$E$82:$AH$82</c:f>
              <c:numCache>
                <c:formatCode>"$"#,##0.00</c:formatCode>
                <c:ptCount val="30"/>
                <c:pt idx="0">
                  <c:v>10.167389446429311</c:v>
                </c:pt>
                <c:pt idx="1">
                  <c:v>10.950875948418503</c:v>
                </c:pt>
                <c:pt idx="2">
                  <c:v>10.161689809582899</c:v>
                </c:pt>
                <c:pt idx="3">
                  <c:v>9.3998138078334961</c:v>
                </c:pt>
                <c:pt idx="4">
                  <c:v>8.7674577808252572</c:v>
                </c:pt>
                <c:pt idx="5">
                  <c:v>8.5488861262100979</c:v>
                </c:pt>
                <c:pt idx="6">
                  <c:v>8.4229375075687596</c:v>
                </c:pt>
                <c:pt idx="7">
                  <c:v>8.8433187809605496</c:v>
                </c:pt>
                <c:pt idx="8">
                  <c:v>9.0409929740037178</c:v>
                </c:pt>
                <c:pt idx="9">
                  <c:v>9.203430436490871</c:v>
                </c:pt>
                <c:pt idx="10">
                  <c:v>9.3113528899452316</c:v>
                </c:pt>
                <c:pt idx="11">
                  <c:v>9.3339876324785287</c:v>
                </c:pt>
                <c:pt idx="12">
                  <c:v>9.3228836621519449</c:v>
                </c:pt>
                <c:pt idx="13">
                  <c:v>9.0357306935173263</c:v>
                </c:pt>
                <c:pt idx="14">
                  <c:v>8.7098649142110247</c:v>
                </c:pt>
                <c:pt idx="15">
                  <c:v>8.7917002531790196</c:v>
                </c:pt>
                <c:pt idx="16">
                  <c:v>8.9013995837341966</c:v>
                </c:pt>
                <c:pt idx="17">
                  <c:v>8.7682652487670119</c:v>
                </c:pt>
                <c:pt idx="18">
                  <c:v>8.6208019193767953</c:v>
                </c:pt>
                <c:pt idx="19">
                  <c:v>8.5231911391390192</c:v>
                </c:pt>
                <c:pt idx="20">
                  <c:v>8.5342808731502924</c:v>
                </c:pt>
                <c:pt idx="21">
                  <c:v>8.7183119847962054</c:v>
                </c:pt>
                <c:pt idx="22">
                  <c:v>8.8718827335364736</c:v>
                </c:pt>
                <c:pt idx="23">
                  <c:v>8.8428633821781464</c:v>
                </c:pt>
                <c:pt idx="24">
                  <c:v>8.7161216930188896</c:v>
                </c:pt>
                <c:pt idx="25">
                  <c:v>8.6902836625672943</c:v>
                </c:pt>
                <c:pt idx="26">
                  <c:v>8.8495182302603954</c:v>
                </c:pt>
                <c:pt idx="27">
                  <c:v>9.0324401838669992</c:v>
                </c:pt>
                <c:pt idx="28">
                  <c:v>9.1006863849965551</c:v>
                </c:pt>
                <c:pt idx="29">
                  <c:v>9.0817133049630492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9-47B5-9EFB-8AEA8BB20C89}"/>
            </c:ext>
          </c:extLst>
        </c:ser>
        <c:ser>
          <c:idx val="5"/>
          <c:order val="4"/>
          <c:tx>
            <c:strRef>
              <c:f>'2022 STEP CHANGE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'2022 STEP CHANGE SCENARIO'!$E$83:$AH$83</c:f>
              <c:numCache>
                <c:formatCode>"$"#,##0.00</c:formatCode>
                <c:ptCount val="30"/>
                <c:pt idx="0">
                  <c:v>10.463732535554158</c:v>
                </c:pt>
                <c:pt idx="1">
                  <c:v>12.204617432005888</c:v>
                </c:pt>
                <c:pt idx="2">
                  <c:v>11.578617218390178</c:v>
                </c:pt>
                <c:pt idx="3">
                  <c:v>10.694844124767844</c:v>
                </c:pt>
                <c:pt idx="4">
                  <c:v>10.070996207277489</c:v>
                </c:pt>
                <c:pt idx="5">
                  <c:v>10.172522893934666</c:v>
                </c:pt>
                <c:pt idx="6">
                  <c:v>10.160814765353848</c:v>
                </c:pt>
                <c:pt idx="7">
                  <c:v>10.912124253068175</c:v>
                </c:pt>
                <c:pt idx="8">
                  <c:v>11.214839154793088</c:v>
                </c:pt>
                <c:pt idx="9">
                  <c:v>11.335867466127196</c:v>
                </c:pt>
                <c:pt idx="10">
                  <c:v>11.421974731019702</c:v>
                </c:pt>
                <c:pt idx="11">
                  <c:v>11.379156198310241</c:v>
                </c:pt>
                <c:pt idx="12">
                  <c:v>11.22294116986804</c:v>
                </c:pt>
                <c:pt idx="13">
                  <c:v>10.862302519755834</c:v>
                </c:pt>
                <c:pt idx="14">
                  <c:v>10.487866450860503</c:v>
                </c:pt>
                <c:pt idx="15">
                  <c:v>10.390911922358939</c:v>
                </c:pt>
                <c:pt idx="16">
                  <c:v>10.364397313615157</c:v>
                </c:pt>
                <c:pt idx="17">
                  <c:v>10.385082673618349</c:v>
                </c:pt>
                <c:pt idx="18">
                  <c:v>10.407360731405745</c:v>
                </c:pt>
                <c:pt idx="19">
                  <c:v>10.345749825502644</c:v>
                </c:pt>
                <c:pt idx="20">
                  <c:v>10.26106517687759</c:v>
                </c:pt>
                <c:pt idx="21">
                  <c:v>10.202835832024924</c:v>
                </c:pt>
                <c:pt idx="22">
                  <c:v>10.209928026998348</c:v>
                </c:pt>
                <c:pt idx="23">
                  <c:v>10.280591694127175</c:v>
                </c:pt>
                <c:pt idx="24">
                  <c:v>10.371484102284057</c:v>
                </c:pt>
                <c:pt idx="25">
                  <c:v>10.363777380975908</c:v>
                </c:pt>
                <c:pt idx="26">
                  <c:v>10.293143559349874</c:v>
                </c:pt>
                <c:pt idx="27">
                  <c:v>10.276305847438721</c:v>
                </c:pt>
                <c:pt idx="28">
                  <c:v>10.228404868610625</c:v>
                </c:pt>
                <c:pt idx="29">
                  <c:v>10.235224035150152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C9-47B5-9EFB-8AEA8BB20C89}"/>
            </c:ext>
          </c:extLst>
        </c:ser>
        <c:ser>
          <c:idx val="6"/>
          <c:order val="5"/>
          <c:tx>
            <c:strRef>
              <c:f>'2022 STEP CHANGE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'2022 STEP CHANGE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'2022 STEP CHANGE SCENARIO'!$E$84:$AH$84</c:f>
              <c:numCache>
                <c:formatCode>"$"#,##0.00</c:formatCode>
                <c:ptCount val="30"/>
                <c:pt idx="0">
                  <c:v>11.042137644274952</c:v>
                </c:pt>
                <c:pt idx="1">
                  <c:v>13.106158898977887</c:v>
                </c:pt>
                <c:pt idx="2">
                  <c:v>12.849116011724387</c:v>
                </c:pt>
                <c:pt idx="3">
                  <c:v>12.06995780694773</c:v>
                </c:pt>
                <c:pt idx="4">
                  <c:v>11.440309310339439</c:v>
                </c:pt>
                <c:pt idx="5">
                  <c:v>11.768801753562659</c:v>
                </c:pt>
                <c:pt idx="6">
                  <c:v>12.005519276839991</c:v>
                </c:pt>
                <c:pt idx="7">
                  <c:v>13.272647026866814</c:v>
                </c:pt>
                <c:pt idx="8">
                  <c:v>13.705513338974832</c:v>
                </c:pt>
                <c:pt idx="9">
                  <c:v>13.72905997836437</c:v>
                </c:pt>
                <c:pt idx="10">
                  <c:v>13.888008114384787</c:v>
                </c:pt>
                <c:pt idx="11">
                  <c:v>13.975118689754781</c:v>
                </c:pt>
                <c:pt idx="12">
                  <c:v>13.964614667339877</c:v>
                </c:pt>
                <c:pt idx="13">
                  <c:v>13.898430465915318</c:v>
                </c:pt>
                <c:pt idx="14">
                  <c:v>13.769616020657452</c:v>
                </c:pt>
                <c:pt idx="15">
                  <c:v>13.837480652335762</c:v>
                </c:pt>
                <c:pt idx="16">
                  <c:v>14.12078257053032</c:v>
                </c:pt>
                <c:pt idx="17">
                  <c:v>14.425693054977138</c:v>
                </c:pt>
                <c:pt idx="18">
                  <c:v>14.569734163761154</c:v>
                </c:pt>
                <c:pt idx="19">
                  <c:v>14.557795342940196</c:v>
                </c:pt>
                <c:pt idx="20">
                  <c:v>14.632275831766849</c:v>
                </c:pt>
                <c:pt idx="21">
                  <c:v>14.964430338649898</c:v>
                </c:pt>
                <c:pt idx="22">
                  <c:v>15.428679303034361</c:v>
                </c:pt>
                <c:pt idx="23">
                  <c:v>15.617579334307244</c:v>
                </c:pt>
                <c:pt idx="24">
                  <c:v>15.712587901332704</c:v>
                </c:pt>
                <c:pt idx="25">
                  <c:v>15.904098139595536</c:v>
                </c:pt>
                <c:pt idx="26">
                  <c:v>16.07874302971841</c:v>
                </c:pt>
                <c:pt idx="27">
                  <c:v>16.182543118552932</c:v>
                </c:pt>
                <c:pt idx="28">
                  <c:v>16.287091498823294</c:v>
                </c:pt>
                <c:pt idx="29">
                  <c:v>16.542561376736639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9-47B5-9EFB-8AEA8BB2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GPG Queensland - Step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'2022 STEP CHANGE SCENARIO'!$AL$139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SCENARIO'!$AM$139:$BJ$139</c15:sqref>
                  </c15:fullRef>
                </c:ext>
              </c:extLst>
              <c:f>'2022 STEP CHANGE SCENARIO'!$AN$139:$BJ$139</c:f>
              <c:numCache>
                <c:formatCode>"$"#,##0.00</c:formatCode>
                <c:ptCount val="23"/>
                <c:pt idx="0">
                  <c:v>10.022956599952316</c:v>
                </c:pt>
                <c:pt idx="1">
                  <c:v>11.898686879123172</c:v>
                </c:pt>
                <c:pt idx="2">
                  <c:v>12.668925687395973</c:v>
                </c:pt>
                <c:pt idx="3">
                  <c:v>11.780975842684917</c:v>
                </c:pt>
                <c:pt idx="4">
                  <c:v>10.940666540210934</c:v>
                </c:pt>
                <c:pt idx="5">
                  <c:v>10.288640384360377</c:v>
                </c:pt>
                <c:pt idx="6">
                  <c:v>10.109199218065928</c:v>
                </c:pt>
                <c:pt idx="7">
                  <c:v>10.010067275553165</c:v>
                </c:pt>
                <c:pt idx="8">
                  <c:v>10.434722765250818</c:v>
                </c:pt>
                <c:pt idx="9">
                  <c:v>10.624343902220833</c:v>
                </c:pt>
                <c:pt idx="10">
                  <c:v>10.770053003188355</c:v>
                </c:pt>
                <c:pt idx="11">
                  <c:v>10.859399321142732</c:v>
                </c:pt>
                <c:pt idx="12">
                  <c:v>10.864789624283301</c:v>
                </c:pt>
                <c:pt idx="13">
                  <c:v>10.842995708127901</c:v>
                </c:pt>
                <c:pt idx="14">
                  <c:v>10.561507377927658</c:v>
                </c:pt>
                <c:pt idx="15">
                  <c:v>10.263114840309889</c:v>
                </c:pt>
                <c:pt idx="16">
                  <c:v>10.388040368154414</c:v>
                </c:pt>
                <c:pt idx="17">
                  <c:v>10.539230131206022</c:v>
                </c:pt>
                <c:pt idx="18">
                  <c:v>10.428482495015935</c:v>
                </c:pt>
                <c:pt idx="19">
                  <c:v>10.290452465053729</c:v>
                </c:pt>
                <c:pt idx="20">
                  <c:v>10.207285191623647</c:v>
                </c:pt>
                <c:pt idx="21">
                  <c:v>10.255587042961203</c:v>
                </c:pt>
                <c:pt idx="22">
                  <c:v>10.52155636975392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C-4941-B338-A4B22FD98B13}"/>
            </c:ext>
          </c:extLst>
        </c:ser>
        <c:ser>
          <c:idx val="2"/>
          <c:order val="1"/>
          <c:tx>
            <c:strRef>
              <c:f>'2022 STEP CHANGE SCENARIO'!$AL$140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SCENARIO'!$AM$140:$BJ$140</c15:sqref>
                  </c15:fullRef>
                </c:ext>
              </c:extLst>
              <c:f>'2022 STEP CHANGE SCENARIO'!$AN$140:$BJ$140</c:f>
              <c:numCache>
                <c:formatCode>"$"#,##0.00</c:formatCode>
                <c:ptCount val="23"/>
                <c:pt idx="0">
                  <c:v>9.6729565999523164</c:v>
                </c:pt>
                <c:pt idx="1">
                  <c:v>11.548686879123172</c:v>
                </c:pt>
                <c:pt idx="2">
                  <c:v>12.318925687395973</c:v>
                </c:pt>
                <c:pt idx="3">
                  <c:v>11.430975842684918</c:v>
                </c:pt>
                <c:pt idx="4">
                  <c:v>10.590666540210934</c:v>
                </c:pt>
                <c:pt idx="5">
                  <c:v>9.9386403843603759</c:v>
                </c:pt>
                <c:pt idx="6">
                  <c:v>9.7591992180659286</c:v>
                </c:pt>
                <c:pt idx="7">
                  <c:v>9.660067275553164</c:v>
                </c:pt>
                <c:pt idx="8">
                  <c:v>10.084722765250817</c:v>
                </c:pt>
                <c:pt idx="9">
                  <c:v>10.274343902220833</c:v>
                </c:pt>
                <c:pt idx="10">
                  <c:v>10.420053003188356</c:v>
                </c:pt>
                <c:pt idx="11">
                  <c:v>10.509399321142732</c:v>
                </c:pt>
                <c:pt idx="12">
                  <c:v>10.514789624283299</c:v>
                </c:pt>
                <c:pt idx="13">
                  <c:v>10.4929957081279</c:v>
                </c:pt>
                <c:pt idx="14">
                  <c:v>10.211507377927656</c:v>
                </c:pt>
                <c:pt idx="15">
                  <c:v>9.9131148403098894</c:v>
                </c:pt>
                <c:pt idx="16">
                  <c:v>10.038040368154414</c:v>
                </c:pt>
                <c:pt idx="17">
                  <c:v>10.189230131206022</c:v>
                </c:pt>
                <c:pt idx="18">
                  <c:v>10.078482495015933</c:v>
                </c:pt>
                <c:pt idx="19">
                  <c:v>9.9404524650537276</c:v>
                </c:pt>
                <c:pt idx="20">
                  <c:v>9.8572851916236477</c:v>
                </c:pt>
                <c:pt idx="21">
                  <c:v>9.9055870429612032</c:v>
                </c:pt>
                <c:pt idx="22">
                  <c:v>10.171556369753921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C-4941-B338-A4B22FD98B13}"/>
            </c:ext>
          </c:extLst>
        </c:ser>
        <c:ser>
          <c:idx val="3"/>
          <c:order val="2"/>
          <c:tx>
            <c:strRef>
              <c:f>'2022 STEP CHANGE SCENARIO'!$AL$141</c:f>
              <c:strCache>
                <c:ptCount val="1"/>
                <c:pt idx="0">
                  <c:v>Barcaldine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SCENARIO'!$AM$141:$BJ$141</c15:sqref>
                  </c15:fullRef>
                </c:ext>
              </c:extLst>
              <c:f>'2022 STEP CHANGE SCENARIO'!$AN$141:$BJ$141</c:f>
              <c:numCache>
                <c:formatCode>"$"#,##0.00</c:formatCode>
                <c:ptCount val="23"/>
                <c:pt idx="0">
                  <c:v>9.272956599952316</c:v>
                </c:pt>
                <c:pt idx="1">
                  <c:v>11.148686879123172</c:v>
                </c:pt>
                <c:pt idx="2">
                  <c:v>11.918925687395973</c:v>
                </c:pt>
                <c:pt idx="3">
                  <c:v>11.030975842684917</c:v>
                </c:pt>
                <c:pt idx="4">
                  <c:v>10.190666540210934</c:v>
                </c:pt>
                <c:pt idx="5">
                  <c:v>9.5386403843603755</c:v>
                </c:pt>
                <c:pt idx="6">
                  <c:v>9.3591992180659282</c:v>
                </c:pt>
                <c:pt idx="7">
                  <c:v>9.2600672755531637</c:v>
                </c:pt>
                <c:pt idx="8">
                  <c:v>9.6847227652508163</c:v>
                </c:pt>
                <c:pt idx="9">
                  <c:v>9.8743439022208328</c:v>
                </c:pt>
                <c:pt idx="10">
                  <c:v>10.020053003188355</c:v>
                </c:pt>
                <c:pt idx="11">
                  <c:v>10.109399321142732</c:v>
                </c:pt>
                <c:pt idx="12">
                  <c:v>10.114789624283299</c:v>
                </c:pt>
                <c:pt idx="13">
                  <c:v>10.0929957081279</c:v>
                </c:pt>
                <c:pt idx="14">
                  <c:v>9.811507377927656</c:v>
                </c:pt>
                <c:pt idx="15">
                  <c:v>9.5131148403098891</c:v>
                </c:pt>
                <c:pt idx="16">
                  <c:v>9.6380403681544138</c:v>
                </c:pt>
                <c:pt idx="17">
                  <c:v>9.7892301312060219</c:v>
                </c:pt>
                <c:pt idx="18">
                  <c:v>9.6784824950159329</c:v>
                </c:pt>
                <c:pt idx="19">
                  <c:v>9.5404524650537272</c:v>
                </c:pt>
                <c:pt idx="20">
                  <c:v>9.4572851916236473</c:v>
                </c:pt>
                <c:pt idx="21">
                  <c:v>9.5055870429612028</c:v>
                </c:pt>
                <c:pt idx="22">
                  <c:v>9.7715563697539203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BC-4941-B338-A4B22FD98B13}"/>
            </c:ext>
          </c:extLst>
        </c:ser>
        <c:ser>
          <c:idx val="4"/>
          <c:order val="3"/>
          <c:tx>
            <c:strRef>
              <c:f>'2022 STEP CHANGE SCENARIO'!$AL$142</c:f>
              <c:strCache>
                <c:ptCount val="1"/>
                <c:pt idx="0">
                  <c:v>Braemar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SCENARIO'!$AM$142:$BJ$142</c15:sqref>
                  </c15:fullRef>
                </c:ext>
              </c:extLst>
              <c:f>'2022 STEP CHANGE SCENARIO'!$AN$142:$BJ$142</c:f>
              <c:numCache>
                <c:formatCode>"$"#,##0.00</c:formatCode>
                <c:ptCount val="23"/>
                <c:pt idx="0">
                  <c:v>9.272956599952316</c:v>
                </c:pt>
                <c:pt idx="1">
                  <c:v>11.148686879123172</c:v>
                </c:pt>
                <c:pt idx="2">
                  <c:v>11.918925687395973</c:v>
                </c:pt>
                <c:pt idx="3">
                  <c:v>11.030975842684917</c:v>
                </c:pt>
                <c:pt idx="4">
                  <c:v>10.190666540210934</c:v>
                </c:pt>
                <c:pt idx="5">
                  <c:v>9.5386403843603755</c:v>
                </c:pt>
                <c:pt idx="6">
                  <c:v>9.3591992180659282</c:v>
                </c:pt>
                <c:pt idx="7">
                  <c:v>9.2600672755531637</c:v>
                </c:pt>
                <c:pt idx="8">
                  <c:v>9.6847227652508163</c:v>
                </c:pt>
                <c:pt idx="9">
                  <c:v>9.8743439022208328</c:v>
                </c:pt>
                <c:pt idx="10">
                  <c:v>10.020053003188355</c:v>
                </c:pt>
                <c:pt idx="11">
                  <c:v>10.109399321142732</c:v>
                </c:pt>
                <c:pt idx="12">
                  <c:v>10.114789624283299</c:v>
                </c:pt>
                <c:pt idx="13">
                  <c:v>10.0929957081279</c:v>
                </c:pt>
                <c:pt idx="14">
                  <c:v>9.811507377927656</c:v>
                </c:pt>
                <c:pt idx="15">
                  <c:v>9.5131148403098891</c:v>
                </c:pt>
                <c:pt idx="16">
                  <c:v>9.6380403681544138</c:v>
                </c:pt>
                <c:pt idx="17">
                  <c:v>9.7892301312060219</c:v>
                </c:pt>
                <c:pt idx="18">
                  <c:v>9.6784824950159329</c:v>
                </c:pt>
                <c:pt idx="19">
                  <c:v>9.5404524650537272</c:v>
                </c:pt>
                <c:pt idx="20">
                  <c:v>9.4572851916236473</c:v>
                </c:pt>
                <c:pt idx="21">
                  <c:v>9.5055870429612028</c:v>
                </c:pt>
                <c:pt idx="22">
                  <c:v>9.7715563697539203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BC-4941-B338-A4B22FD98B13}"/>
            </c:ext>
          </c:extLst>
        </c:ser>
        <c:ser>
          <c:idx val="5"/>
          <c:order val="4"/>
          <c:tx>
            <c:strRef>
              <c:f>'2022 STEP CHANGE SCENARIO'!$AL$143</c:f>
              <c:strCache>
                <c:ptCount val="1"/>
                <c:pt idx="0">
                  <c:v>Braemar 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SCENARIO'!$AM$143:$BJ$143</c15:sqref>
                  </c15:fullRef>
                </c:ext>
              </c:extLst>
              <c:f>'2022 STEP CHANGE SCENARIO'!$AN$143:$BJ$143</c:f>
              <c:numCache>
                <c:formatCode>"$"#,##0.00</c:formatCode>
                <c:ptCount val="23"/>
                <c:pt idx="0">
                  <c:v>9.272956599952316</c:v>
                </c:pt>
                <c:pt idx="1">
                  <c:v>11.148686879123172</c:v>
                </c:pt>
                <c:pt idx="2">
                  <c:v>11.918925687395973</c:v>
                </c:pt>
                <c:pt idx="3">
                  <c:v>11.030975842684917</c:v>
                </c:pt>
                <c:pt idx="4">
                  <c:v>10.190666540210934</c:v>
                </c:pt>
                <c:pt idx="5">
                  <c:v>9.5386403843603755</c:v>
                </c:pt>
                <c:pt idx="6">
                  <c:v>9.3591992180659282</c:v>
                </c:pt>
                <c:pt idx="7">
                  <c:v>9.2600672755531637</c:v>
                </c:pt>
                <c:pt idx="8">
                  <c:v>9.6847227652508163</c:v>
                </c:pt>
                <c:pt idx="9">
                  <c:v>9.8743439022208328</c:v>
                </c:pt>
                <c:pt idx="10">
                  <c:v>10.020053003188355</c:v>
                </c:pt>
                <c:pt idx="11">
                  <c:v>10.109399321142732</c:v>
                </c:pt>
                <c:pt idx="12">
                  <c:v>10.114789624283299</c:v>
                </c:pt>
                <c:pt idx="13">
                  <c:v>10.0929957081279</c:v>
                </c:pt>
                <c:pt idx="14">
                  <c:v>9.811507377927656</c:v>
                </c:pt>
                <c:pt idx="15">
                  <c:v>9.5131148403098891</c:v>
                </c:pt>
                <c:pt idx="16">
                  <c:v>9.6380403681544138</c:v>
                </c:pt>
                <c:pt idx="17">
                  <c:v>9.7892301312060219</c:v>
                </c:pt>
                <c:pt idx="18">
                  <c:v>9.6784824950159329</c:v>
                </c:pt>
                <c:pt idx="19">
                  <c:v>9.5404524650537272</c:v>
                </c:pt>
                <c:pt idx="20">
                  <c:v>9.4572851916236473</c:v>
                </c:pt>
                <c:pt idx="21">
                  <c:v>9.5055870429612028</c:v>
                </c:pt>
                <c:pt idx="22">
                  <c:v>9.7715563697539203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C-4941-B338-A4B22FD98B13}"/>
            </c:ext>
          </c:extLst>
        </c:ser>
        <c:ser>
          <c:idx val="6"/>
          <c:order val="5"/>
          <c:tx>
            <c:strRef>
              <c:f>'2022 STEP CHANGE SCENARIO'!$AL$144</c:f>
              <c:strCache>
                <c:ptCount val="1"/>
                <c:pt idx="0">
                  <c:v>Condamine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SCENARIO'!$AM$144:$BJ$144</c15:sqref>
                  </c15:fullRef>
                </c:ext>
              </c:extLst>
              <c:f>'2022 STEP CHANGE SCENARIO'!$AN$144:$BJ$144</c:f>
              <c:numCache>
                <c:formatCode>"$"#,##0.00</c:formatCode>
                <c:ptCount val="23"/>
                <c:pt idx="0">
                  <c:v>9.272956599952316</c:v>
                </c:pt>
                <c:pt idx="1">
                  <c:v>11.148686879123172</c:v>
                </c:pt>
                <c:pt idx="2">
                  <c:v>11.918925687395973</c:v>
                </c:pt>
                <c:pt idx="3">
                  <c:v>11.030975842684917</c:v>
                </c:pt>
                <c:pt idx="4">
                  <c:v>10.190666540210934</c:v>
                </c:pt>
                <c:pt idx="5">
                  <c:v>9.5386403843603755</c:v>
                </c:pt>
                <c:pt idx="6">
                  <c:v>9.3591992180659282</c:v>
                </c:pt>
                <c:pt idx="7">
                  <c:v>9.2600672755531637</c:v>
                </c:pt>
                <c:pt idx="8">
                  <c:v>9.6847227652508163</c:v>
                </c:pt>
                <c:pt idx="9">
                  <c:v>9.8743439022208328</c:v>
                </c:pt>
                <c:pt idx="10">
                  <c:v>10.020053003188355</c:v>
                </c:pt>
                <c:pt idx="11">
                  <c:v>10.109399321142732</c:v>
                </c:pt>
                <c:pt idx="12">
                  <c:v>10.114789624283299</c:v>
                </c:pt>
                <c:pt idx="13">
                  <c:v>10.0929957081279</c:v>
                </c:pt>
                <c:pt idx="14">
                  <c:v>9.811507377927656</c:v>
                </c:pt>
                <c:pt idx="15">
                  <c:v>9.5131148403098891</c:v>
                </c:pt>
                <c:pt idx="16">
                  <c:v>9.6380403681544138</c:v>
                </c:pt>
                <c:pt idx="17">
                  <c:v>9.7892301312060219</c:v>
                </c:pt>
                <c:pt idx="18">
                  <c:v>9.6784824950159329</c:v>
                </c:pt>
                <c:pt idx="19">
                  <c:v>9.5404524650537272</c:v>
                </c:pt>
                <c:pt idx="20">
                  <c:v>9.4572851916236473</c:v>
                </c:pt>
                <c:pt idx="21">
                  <c:v>9.5055870429612028</c:v>
                </c:pt>
                <c:pt idx="22">
                  <c:v>9.7715563697539203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BC-4941-B338-A4B22FD98B13}"/>
            </c:ext>
          </c:extLst>
        </c:ser>
        <c:ser>
          <c:idx val="7"/>
          <c:order val="6"/>
          <c:tx>
            <c:strRef>
              <c:f>'2022 STEP CHANGE SCENARIO'!$AL$145</c:f>
              <c:strCache>
                <c:ptCount val="1"/>
                <c:pt idx="0">
                  <c:v>Darling Downs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SCENARIO'!$AM$145:$BJ$145</c15:sqref>
                  </c15:fullRef>
                </c:ext>
              </c:extLst>
              <c:f>'2022 STEP CHANGE SCENARIO'!$AN$145:$BJ$145</c:f>
              <c:numCache>
                <c:formatCode>"$"#,##0.00</c:formatCode>
                <c:ptCount val="23"/>
                <c:pt idx="0">
                  <c:v>7.9729565999523162</c:v>
                </c:pt>
                <c:pt idx="1">
                  <c:v>9.8486868791231714</c:v>
                </c:pt>
                <c:pt idx="2">
                  <c:v>10.618925687395972</c:v>
                </c:pt>
                <c:pt idx="3">
                  <c:v>9.7309758426849164</c:v>
                </c:pt>
                <c:pt idx="4">
                  <c:v>8.8906665402109333</c:v>
                </c:pt>
                <c:pt idx="5">
                  <c:v>8.2386403843603766</c:v>
                </c:pt>
                <c:pt idx="6">
                  <c:v>8.0591992180659275</c:v>
                </c:pt>
                <c:pt idx="7">
                  <c:v>7.9600672755531638</c:v>
                </c:pt>
                <c:pt idx="8">
                  <c:v>8.3847227652508174</c:v>
                </c:pt>
                <c:pt idx="9">
                  <c:v>8.5743439022208321</c:v>
                </c:pt>
                <c:pt idx="10">
                  <c:v>8.7200530031883545</c:v>
                </c:pt>
                <c:pt idx="11">
                  <c:v>8.8093993211427311</c:v>
                </c:pt>
                <c:pt idx="12">
                  <c:v>8.8147896242832999</c:v>
                </c:pt>
                <c:pt idx="13">
                  <c:v>8.7929957081279007</c:v>
                </c:pt>
                <c:pt idx="14">
                  <c:v>8.5115073779276571</c:v>
                </c:pt>
                <c:pt idx="15">
                  <c:v>8.2131148403098884</c:v>
                </c:pt>
                <c:pt idx="16">
                  <c:v>8.3380403681544131</c:v>
                </c:pt>
                <c:pt idx="17">
                  <c:v>8.4892301312060212</c:v>
                </c:pt>
                <c:pt idx="18">
                  <c:v>8.378482495015934</c:v>
                </c:pt>
                <c:pt idx="19">
                  <c:v>8.2404524650537283</c:v>
                </c:pt>
                <c:pt idx="20">
                  <c:v>8.1572851916236466</c:v>
                </c:pt>
                <c:pt idx="21">
                  <c:v>8.2055870429612021</c:v>
                </c:pt>
                <c:pt idx="22">
                  <c:v>8.4715563697539196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BC-4941-B338-A4B22FD98B13}"/>
            </c:ext>
          </c:extLst>
        </c:ser>
        <c:ser>
          <c:idx val="8"/>
          <c:order val="7"/>
          <c:tx>
            <c:strRef>
              <c:f>'2022 STEP CHANGE SCENARIO'!$AL$146</c:f>
              <c:strCache>
                <c:ptCount val="1"/>
                <c:pt idx="0">
                  <c:v>Oakey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SCENARIO'!$AM$146:$BJ$146</c15:sqref>
                  </c15:fullRef>
                </c:ext>
              </c:extLst>
              <c:f>'2022 STEP CHANGE SCENARIO'!$AN$146:$BJ$146</c:f>
              <c:numCache>
                <c:formatCode>"$"#,##0.00</c:formatCode>
                <c:ptCount val="23"/>
                <c:pt idx="0">
                  <c:v>9.272956599952316</c:v>
                </c:pt>
                <c:pt idx="1">
                  <c:v>11.148686879123172</c:v>
                </c:pt>
                <c:pt idx="2">
                  <c:v>11.918925687395973</c:v>
                </c:pt>
                <c:pt idx="3">
                  <c:v>11.030975842684917</c:v>
                </c:pt>
                <c:pt idx="4">
                  <c:v>10.190666540210934</c:v>
                </c:pt>
                <c:pt idx="5">
                  <c:v>9.5386403843603755</c:v>
                </c:pt>
                <c:pt idx="6">
                  <c:v>9.3591992180659282</c:v>
                </c:pt>
                <c:pt idx="7">
                  <c:v>9.2600672755531637</c:v>
                </c:pt>
                <c:pt idx="8">
                  <c:v>9.6847227652508163</c:v>
                </c:pt>
                <c:pt idx="9">
                  <c:v>9.8743439022208328</c:v>
                </c:pt>
                <c:pt idx="10">
                  <c:v>10.020053003188355</c:v>
                </c:pt>
                <c:pt idx="11">
                  <c:v>10.109399321142732</c:v>
                </c:pt>
                <c:pt idx="12">
                  <c:v>10.114789624283299</c:v>
                </c:pt>
                <c:pt idx="13">
                  <c:v>10.0929957081279</c:v>
                </c:pt>
                <c:pt idx="14">
                  <c:v>9.811507377927656</c:v>
                </c:pt>
                <c:pt idx="15">
                  <c:v>9.5131148403098891</c:v>
                </c:pt>
                <c:pt idx="16">
                  <c:v>9.6380403681544138</c:v>
                </c:pt>
                <c:pt idx="17">
                  <c:v>9.7892301312060219</c:v>
                </c:pt>
                <c:pt idx="18">
                  <c:v>9.6784824950159329</c:v>
                </c:pt>
                <c:pt idx="19">
                  <c:v>9.5404524650537272</c:v>
                </c:pt>
                <c:pt idx="20">
                  <c:v>9.4572851916236473</c:v>
                </c:pt>
                <c:pt idx="21">
                  <c:v>9.5055870429612028</c:v>
                </c:pt>
                <c:pt idx="22">
                  <c:v>9.7715563697539203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C-4941-B338-A4B22FD98B13}"/>
            </c:ext>
          </c:extLst>
        </c:ser>
        <c:ser>
          <c:idx val="9"/>
          <c:order val="8"/>
          <c:tx>
            <c:strRef>
              <c:f>'2022 STEP CHANGE SCENARIO'!$AL$147</c:f>
              <c:strCache>
                <c:ptCount val="1"/>
                <c:pt idx="0">
                  <c:v>Roma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SCENARIO'!$AM$147:$BJ$147</c15:sqref>
                  </c15:fullRef>
                </c:ext>
              </c:extLst>
              <c:f>'2022 STEP CHANGE SCENARIO'!$AN$147:$BJ$147</c:f>
              <c:numCache>
                <c:formatCode>"$"#,##0.00</c:formatCode>
                <c:ptCount val="23"/>
                <c:pt idx="0">
                  <c:v>9.272956599952316</c:v>
                </c:pt>
                <c:pt idx="1">
                  <c:v>11.148686879123172</c:v>
                </c:pt>
                <c:pt idx="2">
                  <c:v>11.918925687395973</c:v>
                </c:pt>
                <c:pt idx="3">
                  <c:v>11.030975842684917</c:v>
                </c:pt>
                <c:pt idx="4">
                  <c:v>10.190666540210934</c:v>
                </c:pt>
                <c:pt idx="5">
                  <c:v>9.5386403843603755</c:v>
                </c:pt>
                <c:pt idx="6">
                  <c:v>9.3591992180659282</c:v>
                </c:pt>
                <c:pt idx="7">
                  <c:v>9.2600672755531637</c:v>
                </c:pt>
                <c:pt idx="8">
                  <c:v>9.6847227652508163</c:v>
                </c:pt>
                <c:pt idx="9">
                  <c:v>9.8743439022208328</c:v>
                </c:pt>
                <c:pt idx="10">
                  <c:v>10.020053003188355</c:v>
                </c:pt>
                <c:pt idx="11">
                  <c:v>10.109399321142732</c:v>
                </c:pt>
                <c:pt idx="12">
                  <c:v>10.114789624283299</c:v>
                </c:pt>
                <c:pt idx="13">
                  <c:v>10.0929957081279</c:v>
                </c:pt>
                <c:pt idx="14">
                  <c:v>9.811507377927656</c:v>
                </c:pt>
                <c:pt idx="15">
                  <c:v>9.5131148403098891</c:v>
                </c:pt>
                <c:pt idx="16">
                  <c:v>9.6380403681544138</c:v>
                </c:pt>
                <c:pt idx="17">
                  <c:v>9.7892301312060219</c:v>
                </c:pt>
                <c:pt idx="18">
                  <c:v>9.6784824950159329</c:v>
                </c:pt>
                <c:pt idx="19">
                  <c:v>9.5404524650537272</c:v>
                </c:pt>
                <c:pt idx="20">
                  <c:v>9.4572851916236473</c:v>
                </c:pt>
                <c:pt idx="21">
                  <c:v>9.5055870429612028</c:v>
                </c:pt>
                <c:pt idx="22">
                  <c:v>9.7715563697539203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BC-4941-B338-A4B22FD98B13}"/>
            </c:ext>
          </c:extLst>
        </c:ser>
        <c:ser>
          <c:idx val="10"/>
          <c:order val="9"/>
          <c:tx>
            <c:strRef>
              <c:f>'2022 STEP CHANGE SCENARIO'!$AL$148</c:f>
              <c:strCache>
                <c:ptCount val="1"/>
                <c:pt idx="0">
                  <c:v>Swanbank 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SCENARIO'!$AM$148:$BJ$148</c15:sqref>
                  </c15:fullRef>
                </c:ext>
              </c:extLst>
              <c:f>'2022 STEP CHANGE SCENARIO'!$AN$148:$BJ$148</c:f>
              <c:numCache>
                <c:formatCode>"$"#,##0.00</c:formatCode>
                <c:ptCount val="23"/>
                <c:pt idx="0">
                  <c:v>9.272956599952316</c:v>
                </c:pt>
                <c:pt idx="1">
                  <c:v>11.148686879123172</c:v>
                </c:pt>
                <c:pt idx="2">
                  <c:v>11.918925687395973</c:v>
                </c:pt>
                <c:pt idx="3">
                  <c:v>11.030975842684917</c:v>
                </c:pt>
                <c:pt idx="4">
                  <c:v>10.190666540210934</c:v>
                </c:pt>
                <c:pt idx="5">
                  <c:v>9.5386403843603755</c:v>
                </c:pt>
                <c:pt idx="6">
                  <c:v>9.3591992180659282</c:v>
                </c:pt>
                <c:pt idx="7">
                  <c:v>9.2600672755531637</c:v>
                </c:pt>
                <c:pt idx="8">
                  <c:v>9.6847227652508163</c:v>
                </c:pt>
                <c:pt idx="9">
                  <c:v>9.8743439022208328</c:v>
                </c:pt>
                <c:pt idx="10">
                  <c:v>10.020053003188355</c:v>
                </c:pt>
                <c:pt idx="11">
                  <c:v>10.109399321142732</c:v>
                </c:pt>
                <c:pt idx="12">
                  <c:v>10.114789624283299</c:v>
                </c:pt>
                <c:pt idx="13">
                  <c:v>10.0929957081279</c:v>
                </c:pt>
                <c:pt idx="14">
                  <c:v>9.811507377927656</c:v>
                </c:pt>
                <c:pt idx="15">
                  <c:v>9.5131148403098891</c:v>
                </c:pt>
                <c:pt idx="16">
                  <c:v>9.6380403681544138</c:v>
                </c:pt>
                <c:pt idx="17">
                  <c:v>9.7892301312060219</c:v>
                </c:pt>
                <c:pt idx="18">
                  <c:v>9.6784824950159329</c:v>
                </c:pt>
                <c:pt idx="19">
                  <c:v>9.5404524650537272</c:v>
                </c:pt>
                <c:pt idx="20">
                  <c:v>9.4572851916236473</c:v>
                </c:pt>
                <c:pt idx="21">
                  <c:v>9.5055870429612028</c:v>
                </c:pt>
                <c:pt idx="22">
                  <c:v>9.7715563697539203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BC-4941-B338-A4B22FD98B13}"/>
            </c:ext>
          </c:extLst>
        </c:ser>
        <c:ser>
          <c:idx val="0"/>
          <c:order val="10"/>
          <c:tx>
            <c:strRef>
              <c:f>'2022 STEP CHANGE SCENARIO'!$AL$138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SCENARIO'!$AM$137:$BJ$137</c15:sqref>
                  </c15:fullRef>
                </c:ext>
              </c:extLst>
              <c:f>'2022 STEP CHANGE SCENARIO'!$AN$137:$BJ$137</c:f>
              <c:numCache>
                <c:formatCode>0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 STEP CHANGE SCENARIO'!$AM$138:$BJ$138</c15:sqref>
                  </c15:fullRef>
                </c:ext>
              </c:extLst>
              <c:f>'2022 STEP CHANGE SCENARIO'!$AN$138:$BJ$138</c:f>
              <c:numCache>
                <c:formatCode>"$"#,##0.00</c:formatCode>
                <c:ptCount val="23"/>
                <c:pt idx="0">
                  <c:v>8.4086972729981628</c:v>
                </c:pt>
                <c:pt idx="1">
                  <c:v>10.167389446429311</c:v>
                </c:pt>
                <c:pt idx="2">
                  <c:v>10.950875948418503</c:v>
                </c:pt>
                <c:pt idx="3">
                  <c:v>10.161689809582899</c:v>
                </c:pt>
                <c:pt idx="4">
                  <c:v>9.3998138078334961</c:v>
                </c:pt>
                <c:pt idx="5">
                  <c:v>8.7674577808252572</c:v>
                </c:pt>
                <c:pt idx="6">
                  <c:v>8.5488861262100979</c:v>
                </c:pt>
                <c:pt idx="7">
                  <c:v>8.4229375075687596</c:v>
                </c:pt>
                <c:pt idx="8">
                  <c:v>8.8433187809605496</c:v>
                </c:pt>
                <c:pt idx="9">
                  <c:v>9.0409929740037178</c:v>
                </c:pt>
                <c:pt idx="10">
                  <c:v>9.203430436490871</c:v>
                </c:pt>
                <c:pt idx="11">
                  <c:v>9.3113528899452316</c:v>
                </c:pt>
                <c:pt idx="12">
                  <c:v>9.3339876324785287</c:v>
                </c:pt>
                <c:pt idx="13">
                  <c:v>9.3228836621519449</c:v>
                </c:pt>
                <c:pt idx="14">
                  <c:v>9.0357306935173263</c:v>
                </c:pt>
                <c:pt idx="15">
                  <c:v>8.7098649142110247</c:v>
                </c:pt>
                <c:pt idx="16">
                  <c:v>8.7917002531790196</c:v>
                </c:pt>
                <c:pt idx="17">
                  <c:v>8.9013995837341966</c:v>
                </c:pt>
                <c:pt idx="18">
                  <c:v>8.7682652487670119</c:v>
                </c:pt>
                <c:pt idx="19">
                  <c:v>8.6208019193767953</c:v>
                </c:pt>
                <c:pt idx="20">
                  <c:v>8.5231911391390192</c:v>
                </c:pt>
                <c:pt idx="21">
                  <c:v>8.5342808731502924</c:v>
                </c:pt>
                <c:pt idx="22">
                  <c:v>8.7183119847962054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C-4941-B338-A4B22FD98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2087496"/>
        <c:axId val="992088480"/>
      </c:lineChart>
      <c:catAx>
        <c:axId val="99208749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088480"/>
        <c:crosses val="autoZero"/>
        <c:auto val="1"/>
        <c:lblAlgn val="ctr"/>
        <c:lblOffset val="100"/>
        <c:noMultiLvlLbl val="0"/>
      </c:catAx>
      <c:valAx>
        <c:axId val="992088480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087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 Adelaide Industrial Weighted Oil Indexed</a:t>
            </a:r>
          </a:p>
        </c:rich>
      </c:tx>
      <c:layout>
        <c:manualLayout>
          <c:xMode val="edge"/>
          <c:yMode val="edge"/>
          <c:x val="0.3151034274921242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'SCENARIO COMPARISON'!$B$64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COMPARISON'!$C$64:$AH$64</c15:sqref>
                  </c15:fullRef>
                </c:ext>
              </c:extLst>
              <c:f>'SCENARIO COMPARISON'!$D$64:$Z$64</c:f>
              <c:numCache>
                <c:formatCode>"$"#,##0.00</c:formatCode>
                <c:ptCount val="23"/>
                <c:pt idx="0">
                  <c:v>8.034684669619768</c:v>
                </c:pt>
                <c:pt idx="1">
                  <c:v>10.64929585345593</c:v>
                </c:pt>
                <c:pt idx="2">
                  <c:v>15.312561245746227</c:v>
                </c:pt>
                <c:pt idx="3">
                  <c:v>18.002186632695039</c:v>
                </c:pt>
                <c:pt idx="4">
                  <c:v>19.601234633672671</c:v>
                </c:pt>
                <c:pt idx="5">
                  <c:v>18.053243836322601</c:v>
                </c:pt>
                <c:pt idx="6">
                  <c:v>14.63784151075976</c:v>
                </c:pt>
                <c:pt idx="7">
                  <c:v>12.374458579813115</c:v>
                </c:pt>
                <c:pt idx="8">
                  <c:v>11.545074361515184</c:v>
                </c:pt>
                <c:pt idx="9">
                  <c:v>11.708900008274803</c:v>
                </c:pt>
                <c:pt idx="10">
                  <c:v>11.822849067460346</c:v>
                </c:pt>
                <c:pt idx="11">
                  <c:v>11.910192855892328</c:v>
                </c:pt>
                <c:pt idx="12">
                  <c:v>12.032260387989259</c:v>
                </c:pt>
                <c:pt idx="13">
                  <c:v>12.077525841969569</c:v>
                </c:pt>
                <c:pt idx="14">
                  <c:v>12.089901093213914</c:v>
                </c:pt>
                <c:pt idx="15">
                  <c:v>12.260729105893798</c:v>
                </c:pt>
                <c:pt idx="16">
                  <c:v>12.540987541560732</c:v>
                </c:pt>
                <c:pt idx="17">
                  <c:v>12.79785157216465</c:v>
                </c:pt>
                <c:pt idx="18">
                  <c:v>12.986697025528791</c:v>
                </c:pt>
                <c:pt idx="19">
                  <c:v>12.883274073696169</c:v>
                </c:pt>
                <c:pt idx="20">
                  <c:v>12.55887108106651</c:v>
                </c:pt>
                <c:pt idx="21">
                  <c:v>12.498472530447167</c:v>
                </c:pt>
                <c:pt idx="22">
                  <c:v>12.802386082071033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9-49CE-A51B-7CCA192FC15A}"/>
            </c:ext>
          </c:extLst>
        </c:ser>
        <c:ser>
          <c:idx val="0"/>
          <c:order val="1"/>
          <c:tx>
            <c:strRef>
              <c:f>'SCENARIO COMPARISON'!$B$63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COMPARISON'!$C$63:$AH$63</c15:sqref>
                  </c15:fullRef>
                </c:ext>
              </c:extLst>
              <c:f>'SCENARIO COMPARISON'!$D$63:$Z$63</c:f>
              <c:numCache>
                <c:formatCode>"$"#,##0.00</c:formatCode>
                <c:ptCount val="23"/>
                <c:pt idx="0">
                  <c:v>9.2352903134245441</c:v>
                </c:pt>
                <c:pt idx="1">
                  <c:v>10.413909236172639</c:v>
                </c:pt>
                <c:pt idx="2">
                  <c:v>10.223283404952786</c:v>
                </c:pt>
                <c:pt idx="3">
                  <c:v>9.910995749869441</c:v>
                </c:pt>
                <c:pt idx="4">
                  <c:v>9.9027656389172112</c:v>
                </c:pt>
                <c:pt idx="5">
                  <c:v>10.103724351733383</c:v>
                </c:pt>
                <c:pt idx="6">
                  <c:v>10.227888034416589</c:v>
                </c:pt>
                <c:pt idx="7">
                  <c:v>10.343714028690945</c:v>
                </c:pt>
                <c:pt idx="8">
                  <c:v>10.475668730993199</c:v>
                </c:pt>
                <c:pt idx="9">
                  <c:v>10.549844818980404</c:v>
                </c:pt>
                <c:pt idx="10">
                  <c:v>10.591401972755682</c:v>
                </c:pt>
                <c:pt idx="11">
                  <c:v>10.67682729609732</c:v>
                </c:pt>
                <c:pt idx="12">
                  <c:v>10.78827098965003</c:v>
                </c:pt>
                <c:pt idx="13">
                  <c:v>10.856333437170015</c:v>
                </c:pt>
                <c:pt idx="14">
                  <c:v>10.893508622548211</c:v>
                </c:pt>
                <c:pt idx="15">
                  <c:v>10.9409568986443</c:v>
                </c:pt>
                <c:pt idx="16">
                  <c:v>10.98842745315978</c:v>
                </c:pt>
                <c:pt idx="17">
                  <c:v>11.019722393276027</c:v>
                </c:pt>
                <c:pt idx="18">
                  <c:v>11.04220612282681</c:v>
                </c:pt>
                <c:pt idx="19">
                  <c:v>11.059737853799122</c:v>
                </c:pt>
                <c:pt idx="20">
                  <c:v>11.07350154163049</c:v>
                </c:pt>
                <c:pt idx="21">
                  <c:v>11.087265229461856</c:v>
                </c:pt>
                <c:pt idx="22">
                  <c:v>11.101028917293222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9-49CE-A51B-7CCA192FC15A}"/>
            </c:ext>
          </c:extLst>
        </c:ser>
        <c:ser>
          <c:idx val="2"/>
          <c:order val="2"/>
          <c:tx>
            <c:strRef>
              <c:f>'SCENARIO COMPARISON'!$B$65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COMPARISON'!$C$65:$AH$65</c15:sqref>
                  </c15:fullRef>
                </c:ext>
              </c:extLst>
              <c:f>'SCENARIO COMPARISON'!$D$65:$Z$65</c:f>
              <c:numCache>
                <c:formatCode>"$"#,##0.00</c:formatCode>
                <c:ptCount val="23"/>
                <c:pt idx="0">
                  <c:v>7.8321197678366952</c:v>
                </c:pt>
                <c:pt idx="1">
                  <c:v>10.429307442229918</c:v>
                </c:pt>
                <c:pt idx="2">
                  <c:v>11.710876770202237</c:v>
                </c:pt>
                <c:pt idx="3">
                  <c:v>10.617512688494671</c:v>
                </c:pt>
                <c:pt idx="4">
                  <c:v>9.8327661398679975</c:v>
                </c:pt>
                <c:pt idx="5">
                  <c:v>9.460056296852132</c:v>
                </c:pt>
                <c:pt idx="6">
                  <c:v>9.5312708095822636</c:v>
                </c:pt>
                <c:pt idx="7">
                  <c:v>9.4999162120228995</c:v>
                </c:pt>
                <c:pt idx="8">
                  <c:v>10.050057446565791</c:v>
                </c:pt>
                <c:pt idx="9">
                  <c:v>10.214347276711566</c:v>
                </c:pt>
                <c:pt idx="10">
                  <c:v>10.339538528749351</c:v>
                </c:pt>
                <c:pt idx="11">
                  <c:v>10.512623698163766</c:v>
                </c:pt>
                <c:pt idx="12">
                  <c:v>10.540205695834779</c:v>
                </c:pt>
                <c:pt idx="13">
                  <c:v>10.471130146184876</c:v>
                </c:pt>
                <c:pt idx="14">
                  <c:v>10.249478727204819</c:v>
                </c:pt>
                <c:pt idx="15">
                  <c:v>9.9662680467850624</c:v>
                </c:pt>
                <c:pt idx="16">
                  <c:v>9.9117131524356399</c:v>
                </c:pt>
                <c:pt idx="17">
                  <c:v>10.030937939374954</c:v>
                </c:pt>
                <c:pt idx="18">
                  <c:v>10.191520068249016</c:v>
                </c:pt>
                <c:pt idx="19">
                  <c:v>10.284900331444149</c:v>
                </c:pt>
                <c:pt idx="20">
                  <c:v>10.292938548307919</c:v>
                </c:pt>
                <c:pt idx="21">
                  <c:v>10.348504625503992</c:v>
                </c:pt>
                <c:pt idx="22">
                  <c:v>10.588008427003139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9-49CE-A51B-7CCA192FC15A}"/>
            </c:ext>
          </c:extLst>
        </c:ser>
        <c:ser>
          <c:idx val="3"/>
          <c:order val="3"/>
          <c:tx>
            <c:strRef>
              <c:f>'SCENARIO COMPARISON'!$B$66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COMPARISON'!$C$66:$AH$66</c15:sqref>
                  </c15:fullRef>
                </c:ext>
              </c:extLst>
              <c:f>'SCENARIO COMPARISON'!$D$66:$Z$66</c:f>
              <c:numCache>
                <c:formatCode>"$"#,##0.00</c:formatCode>
                <c:ptCount val="23"/>
                <c:pt idx="0">
                  <c:v>7.8098911525463386</c:v>
                </c:pt>
                <c:pt idx="1">
                  <c:v>10.568052951365367</c:v>
                </c:pt>
                <c:pt idx="2">
                  <c:v>15.136595696207641</c:v>
                </c:pt>
                <c:pt idx="3">
                  <c:v>17.437165902762068</c:v>
                </c:pt>
                <c:pt idx="4">
                  <c:v>16.833094327889949</c:v>
                </c:pt>
                <c:pt idx="5">
                  <c:v>15.474182755457658</c:v>
                </c:pt>
                <c:pt idx="6">
                  <c:v>13.559670548130869</c:v>
                </c:pt>
                <c:pt idx="7">
                  <c:v>10.744173284251104</c:v>
                </c:pt>
                <c:pt idx="8">
                  <c:v>9.754276174405117</c:v>
                </c:pt>
                <c:pt idx="9">
                  <c:v>10.038446476762573</c:v>
                </c:pt>
                <c:pt idx="10">
                  <c:v>10.165180675153067</c:v>
                </c:pt>
                <c:pt idx="11">
                  <c:v>10.314788521280914</c:v>
                </c:pt>
                <c:pt idx="12">
                  <c:v>10.429799966010386</c:v>
                </c:pt>
                <c:pt idx="13">
                  <c:v>10.229161968411791</c:v>
                </c:pt>
                <c:pt idx="14">
                  <c:v>9.6624768789132656</c:v>
                </c:pt>
                <c:pt idx="15">
                  <c:v>9.3450527131034491</c:v>
                </c:pt>
                <c:pt idx="16">
                  <c:v>9.277083972186329</c:v>
                </c:pt>
                <c:pt idx="17">
                  <c:v>9.1050021845231726</c:v>
                </c:pt>
                <c:pt idx="18">
                  <c:v>8.9887392585026493</c:v>
                </c:pt>
                <c:pt idx="19">
                  <c:v>8.8309737762269531</c:v>
                </c:pt>
                <c:pt idx="20">
                  <c:v>8.7471840859743608</c:v>
                </c:pt>
                <c:pt idx="21">
                  <c:v>8.6287283302415787</c:v>
                </c:pt>
                <c:pt idx="22">
                  <c:v>8.4128191650798989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9-49CE-A51B-7CCA192FC15A}"/>
            </c:ext>
          </c:extLst>
        </c:ser>
        <c:ser>
          <c:idx val="4"/>
          <c:order val="4"/>
          <c:tx>
            <c:strRef>
              <c:f>'SCENARIO COMPARISON'!$B$67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COMPARISON'!$C$67:$AH$67</c15:sqref>
                  </c15:fullRef>
                </c:ext>
              </c:extLst>
              <c:f>'SCENARIO COMPARISON'!$D$67:$Z$67</c:f>
              <c:numCache>
                <c:formatCode>"$"#,##0.00</c:formatCode>
                <c:ptCount val="23"/>
                <c:pt idx="0">
                  <c:v>7.7574610180310692</c:v>
                </c:pt>
                <c:pt idx="1">
                  <c:v>10.5553191069839</c:v>
                </c:pt>
                <c:pt idx="2">
                  <c:v>15.370006067847417</c:v>
                </c:pt>
                <c:pt idx="3">
                  <c:v>18.141472613925995</c:v>
                </c:pt>
                <c:pt idx="4">
                  <c:v>17.933648226848824</c:v>
                </c:pt>
                <c:pt idx="5">
                  <c:v>16.336112055616226</c:v>
                </c:pt>
                <c:pt idx="6">
                  <c:v>13.883080574366511</c:v>
                </c:pt>
                <c:pt idx="7">
                  <c:v>10.841335259873164</c:v>
                </c:pt>
                <c:pt idx="8">
                  <c:v>9.8293085870951877</c:v>
                </c:pt>
                <c:pt idx="9">
                  <c:v>10.163674005739793</c:v>
                </c:pt>
                <c:pt idx="10">
                  <c:v>10.358275381321036</c:v>
                </c:pt>
                <c:pt idx="11">
                  <c:v>10.544231517536268</c:v>
                </c:pt>
                <c:pt idx="12">
                  <c:v>10.62139168615011</c:v>
                </c:pt>
                <c:pt idx="13">
                  <c:v>10.350623008446151</c:v>
                </c:pt>
                <c:pt idx="14">
                  <c:v>9.762841986897536</c:v>
                </c:pt>
                <c:pt idx="15">
                  <c:v>9.4781691361134666</c:v>
                </c:pt>
                <c:pt idx="16">
                  <c:v>9.481802967086578</c:v>
                </c:pt>
                <c:pt idx="17">
                  <c:v>9.3934929871651676</c:v>
                </c:pt>
                <c:pt idx="18">
                  <c:v>9.3300667738700884</c:v>
                </c:pt>
                <c:pt idx="19">
                  <c:v>9.2983218322471792</c:v>
                </c:pt>
                <c:pt idx="20">
                  <c:v>9.3812501353732589</c:v>
                </c:pt>
                <c:pt idx="21">
                  <c:v>9.5276178303837558</c:v>
                </c:pt>
                <c:pt idx="22">
                  <c:v>9.4939630289260357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69-49CE-A51B-7CCA192FC15A}"/>
            </c:ext>
          </c:extLst>
        </c:ser>
        <c:ser>
          <c:idx val="5"/>
          <c:order val="5"/>
          <c:tx>
            <c:strRef>
              <c:f>'SCENARIO COMPARISON'!$B$68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COMPARISON'!$C$68:$AH$68</c15:sqref>
                  </c15:fullRef>
                </c:ext>
              </c:extLst>
              <c:f>'SCENARIO COMPARISON'!$D$68:$Z$68</c:f>
              <c:numCache>
                <c:formatCode>"$"#,##0.00</c:formatCode>
                <c:ptCount val="23"/>
                <c:pt idx="0">
                  <c:v>7.7314220935787219</c:v>
                </c:pt>
                <c:pt idx="1">
                  <c:v>10.468994117499831</c:v>
                </c:pt>
                <c:pt idx="2">
                  <c:v>15.464656717769541</c:v>
                </c:pt>
                <c:pt idx="3">
                  <c:v>18.701645812098509</c:v>
                </c:pt>
                <c:pt idx="4">
                  <c:v>19.219220506034905</c:v>
                </c:pt>
                <c:pt idx="5">
                  <c:v>17.427999862500243</c:v>
                </c:pt>
                <c:pt idx="6">
                  <c:v>13.52317488058728</c:v>
                </c:pt>
                <c:pt idx="7">
                  <c:v>10.428007419399478</c:v>
                </c:pt>
                <c:pt idx="8">
                  <c:v>9.3588636094479973</c:v>
                </c:pt>
                <c:pt idx="9">
                  <c:v>9.3148576414385182</c:v>
                </c:pt>
                <c:pt idx="10">
                  <c:v>9.3021285915863228</c:v>
                </c:pt>
                <c:pt idx="11">
                  <c:v>9.2763461292030929</c:v>
                </c:pt>
                <c:pt idx="12">
                  <c:v>9.2263318803256045</c:v>
                </c:pt>
                <c:pt idx="13">
                  <c:v>9.1607317536202597</c:v>
                </c:pt>
                <c:pt idx="14">
                  <c:v>9.1528264831999735</c:v>
                </c:pt>
                <c:pt idx="15">
                  <c:v>9.2297392512910239</c:v>
                </c:pt>
                <c:pt idx="16">
                  <c:v>9.3553947590812996</c:v>
                </c:pt>
                <c:pt idx="17">
                  <c:v>9.4944490063661604</c:v>
                </c:pt>
                <c:pt idx="18">
                  <c:v>9.5183914450744531</c:v>
                </c:pt>
                <c:pt idx="19">
                  <c:v>9.2269001762390346</c:v>
                </c:pt>
                <c:pt idx="20">
                  <c:v>8.8339530047824191</c:v>
                </c:pt>
                <c:pt idx="21">
                  <c:v>8.7493646762085824</c:v>
                </c:pt>
                <c:pt idx="22">
                  <c:v>8.957119146558723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69-49CE-A51B-7CCA192FC15A}"/>
            </c:ext>
          </c:extLst>
        </c:ser>
        <c:ser>
          <c:idx val="6"/>
          <c:order val="6"/>
          <c:tx>
            <c:strRef>
              <c:f>'SCENARIO COMPARISON'!$B$69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COMPARISON'!$C$69:$AH$69</c15:sqref>
                  </c15:fullRef>
                </c:ext>
              </c:extLst>
              <c:f>'SCENARIO COMPARISON'!$D$69:$Z$69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D-434D-A0E4-78D02CA69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3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SCENARIO'!$C$30:$AH$30</c:f>
              <c:numCache>
                <c:formatCode>"$"#,##0.00</c:formatCode>
                <c:ptCount val="32"/>
                <c:pt idx="0">
                  <c:v>8.3867951627097899</c:v>
                </c:pt>
                <c:pt idx="1">
                  <c:v>8.638642209601656</c:v>
                </c:pt>
                <c:pt idx="2">
                  <c:v>8.7084493062282142</c:v>
                </c:pt>
                <c:pt idx="3">
                  <c:v>8.8570157582806015</c:v>
                </c:pt>
                <c:pt idx="4">
                  <c:v>9.1759382230710074</c:v>
                </c:pt>
                <c:pt idx="5">
                  <c:v>9.5496520746093694</c:v>
                </c:pt>
                <c:pt idx="6">
                  <c:v>9.7605559940907618</c:v>
                </c:pt>
                <c:pt idx="7">
                  <c:v>9.824548606548003</c:v>
                </c:pt>
                <c:pt idx="8">
                  <c:v>9.8871075474893466</c:v>
                </c:pt>
                <c:pt idx="9">
                  <c:v>9.9884018681511755</c:v>
                </c:pt>
                <c:pt idx="10">
                  <c:v>10.131232802007148</c:v>
                </c:pt>
                <c:pt idx="11">
                  <c:v>10.330972680646088</c:v>
                </c:pt>
                <c:pt idx="12">
                  <c:v>10.513506813482316</c:v>
                </c:pt>
                <c:pt idx="13">
                  <c:v>10.667325107430536</c:v>
                </c:pt>
                <c:pt idx="14">
                  <c:v>10.782641619474955</c:v>
                </c:pt>
                <c:pt idx="15">
                  <c:v>10.851321498147493</c:v>
                </c:pt>
                <c:pt idx="16">
                  <c:v>10.980199195069927</c:v>
                </c:pt>
                <c:pt idx="17">
                  <c:v>11.054869976123944</c:v>
                </c:pt>
                <c:pt idx="18">
                  <c:v>11.101375360367154</c:v>
                </c:pt>
                <c:pt idx="19">
                  <c:v>11.12687405963853</c:v>
                </c:pt>
                <c:pt idx="20">
                  <c:v>11.137896162098171</c:v>
                </c:pt>
                <c:pt idx="21">
                  <c:v>11.137896162098171</c:v>
                </c:pt>
                <c:pt idx="22">
                  <c:v>11.137896162098171</c:v>
                </c:pt>
                <c:pt idx="23">
                  <c:v>11.137896162098171</c:v>
                </c:pt>
                <c:pt idx="24">
                  <c:v>11.137896162098171</c:v>
                </c:pt>
                <c:pt idx="25">
                  <c:v>11.137896162098171</c:v>
                </c:pt>
                <c:pt idx="26">
                  <c:v>11.137896162098171</c:v>
                </c:pt>
                <c:pt idx="27">
                  <c:v>11.137896162098171</c:v>
                </c:pt>
                <c:pt idx="28">
                  <c:v>11.137896162098171</c:v>
                </c:pt>
                <c:pt idx="29">
                  <c:v>11.137896162098171</c:v>
                </c:pt>
                <c:pt idx="30">
                  <c:v>11.137896162098171</c:v>
                </c:pt>
                <c:pt idx="31">
                  <c:v>11.137896162098171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1-4BCD-AA40-008FDD88EDE1}"/>
            </c:ext>
          </c:extLst>
        </c:ser>
        <c:ser>
          <c:idx val="2"/>
          <c:order val="1"/>
          <c:tx>
            <c:strRef>
              <c:f>'2021 CENTRAL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SCENARIO'!$C$31:$AH$31</c:f>
              <c:numCache>
                <c:formatCode>"$"#,##0.00</c:formatCode>
                <c:ptCount val="32"/>
                <c:pt idx="0">
                  <c:v>9.2873695262847402</c:v>
                </c:pt>
                <c:pt idx="1">
                  <c:v>9.5249932862478133</c:v>
                </c:pt>
                <c:pt idx="2">
                  <c:v>9.4786580705435206</c:v>
                </c:pt>
                <c:pt idx="3">
                  <c:v>9.2883019272789831</c:v>
                </c:pt>
                <c:pt idx="4">
                  <c:v>9.1147464810615819</c:v>
                </c:pt>
                <c:pt idx="5">
                  <c:v>9.148211192038934</c:v>
                </c:pt>
                <c:pt idx="6">
                  <c:v>9.3256569029944529</c:v>
                </c:pt>
                <c:pt idx="7">
                  <c:v>9.4790568338990369</c:v>
                </c:pt>
                <c:pt idx="8">
                  <c:v>9.6012702608391418</c:v>
                </c:pt>
                <c:pt idx="9">
                  <c:v>9.7264948170733305</c:v>
                </c:pt>
                <c:pt idx="10">
                  <c:v>9.8185306764567244</c:v>
                </c:pt>
                <c:pt idx="11">
                  <c:v>9.8822496439429734</c:v>
                </c:pt>
                <c:pt idx="12">
                  <c:v>9.9395039409104733</c:v>
                </c:pt>
                <c:pt idx="13">
                  <c:v>9.9858980551318961</c:v>
                </c:pt>
                <c:pt idx="14">
                  <c:v>10.000848836070645</c:v>
                </c:pt>
                <c:pt idx="15">
                  <c:v>9.9995135780374031</c:v>
                </c:pt>
                <c:pt idx="16">
                  <c:v>10.010893345319348</c:v>
                </c:pt>
                <c:pt idx="17">
                  <c:v>10.022315650024767</c:v>
                </c:pt>
                <c:pt idx="18">
                  <c:v>10.026685761411912</c:v>
                </c:pt>
                <c:pt idx="19">
                  <c:v>10.028752715439213</c:v>
                </c:pt>
                <c:pt idx="20">
                  <c:v>10.029922280935285</c:v>
                </c:pt>
                <c:pt idx="21">
                  <c:v>10.029922280935285</c:v>
                </c:pt>
                <c:pt idx="22">
                  <c:v>10.029922280935285</c:v>
                </c:pt>
                <c:pt idx="23">
                  <c:v>10.029922280935285</c:v>
                </c:pt>
                <c:pt idx="24">
                  <c:v>10.029922280935285</c:v>
                </c:pt>
                <c:pt idx="25">
                  <c:v>10.029922280935285</c:v>
                </c:pt>
                <c:pt idx="26">
                  <c:v>10.029922280935285</c:v>
                </c:pt>
                <c:pt idx="27">
                  <c:v>10.029922280935285</c:v>
                </c:pt>
                <c:pt idx="28">
                  <c:v>10.029922280935285</c:v>
                </c:pt>
                <c:pt idx="29">
                  <c:v>10.029922280935285</c:v>
                </c:pt>
                <c:pt idx="30">
                  <c:v>10.029922280935285</c:v>
                </c:pt>
                <c:pt idx="31">
                  <c:v>10.029922280935285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1-4BCD-AA40-008FDD88EDE1}"/>
            </c:ext>
          </c:extLst>
        </c:ser>
        <c:ser>
          <c:idx val="3"/>
          <c:order val="2"/>
          <c:tx>
            <c:strRef>
              <c:f>'2021 CENTRAL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SCENARIO'!$C$32:$AH$32</c:f>
              <c:numCache>
                <c:formatCode>"$"#,##0.00</c:formatCode>
                <c:ptCount val="32"/>
                <c:pt idx="0">
                  <c:v>8.9821461191234064</c:v>
                </c:pt>
                <c:pt idx="1">
                  <c:v>9.4007269534959406</c:v>
                </c:pt>
                <c:pt idx="2">
                  <c:v>9.4787975095072614</c:v>
                </c:pt>
                <c:pt idx="3">
                  <c:v>9.1494333917310851</c:v>
                </c:pt>
                <c:pt idx="4">
                  <c:v>8.8771128555724736</c:v>
                </c:pt>
                <c:pt idx="5">
                  <c:v>8.9047507701222379</c:v>
                </c:pt>
                <c:pt idx="6">
                  <c:v>9.1054836205882719</c:v>
                </c:pt>
                <c:pt idx="7">
                  <c:v>9.2526545350585288</c:v>
                </c:pt>
                <c:pt idx="8">
                  <c:v>9.3434559797874126</c:v>
                </c:pt>
                <c:pt idx="9">
                  <c:v>9.449078073053478</c:v>
                </c:pt>
                <c:pt idx="10">
                  <c:v>9.5059157358785402</c:v>
                </c:pt>
                <c:pt idx="11">
                  <c:v>9.5370337974330539</c:v>
                </c:pt>
                <c:pt idx="12">
                  <c:v>9.6110284709524585</c:v>
                </c:pt>
                <c:pt idx="13">
                  <c:v>9.6990859413619521</c:v>
                </c:pt>
                <c:pt idx="14">
                  <c:v>9.7479432438180158</c:v>
                </c:pt>
                <c:pt idx="15">
                  <c:v>9.7689973529242238</c:v>
                </c:pt>
                <c:pt idx="16">
                  <c:v>9.7991732967370169</c:v>
                </c:pt>
                <c:pt idx="17">
                  <c:v>9.8292764688625454</c:v>
                </c:pt>
                <c:pt idx="18">
                  <c:v>9.8448993321626173</c:v>
                </c:pt>
                <c:pt idx="19">
                  <c:v>9.8526558192301845</c:v>
                </c:pt>
                <c:pt idx="20">
                  <c:v>9.8560021578824237</c:v>
                </c:pt>
                <c:pt idx="21">
                  <c:v>9.8560021578824237</c:v>
                </c:pt>
                <c:pt idx="22">
                  <c:v>9.8560021578824237</c:v>
                </c:pt>
                <c:pt idx="23">
                  <c:v>9.8560021578824237</c:v>
                </c:pt>
                <c:pt idx="24">
                  <c:v>9.8560021578824237</c:v>
                </c:pt>
                <c:pt idx="25">
                  <c:v>9.8560021578824237</c:v>
                </c:pt>
                <c:pt idx="26">
                  <c:v>9.8560021578824237</c:v>
                </c:pt>
                <c:pt idx="27">
                  <c:v>9.8560021578824237</c:v>
                </c:pt>
                <c:pt idx="28">
                  <c:v>9.8560021578824237</c:v>
                </c:pt>
                <c:pt idx="29">
                  <c:v>9.8560021578824237</c:v>
                </c:pt>
                <c:pt idx="30">
                  <c:v>9.8560021578824237</c:v>
                </c:pt>
                <c:pt idx="31">
                  <c:v>9.8560021578824237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91-4BCD-AA40-008FDD88EDE1}"/>
            </c:ext>
          </c:extLst>
        </c:ser>
        <c:ser>
          <c:idx val="4"/>
          <c:order val="3"/>
          <c:tx>
            <c:strRef>
              <c:f>'2021 CENTRAL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SCENARIO'!$C$33:$AH$33</c:f>
              <c:numCache>
                <c:formatCode>"$"#,##0.00</c:formatCode>
                <c:ptCount val="32"/>
                <c:pt idx="0">
                  <c:v>8.3680495522614713</c:v>
                </c:pt>
                <c:pt idx="1">
                  <c:v>8.3611850324796357</c:v>
                </c:pt>
                <c:pt idx="2">
                  <c:v>8.2695023692036678</c:v>
                </c:pt>
                <c:pt idx="3">
                  <c:v>8.1475073407281329</c:v>
                </c:pt>
                <c:pt idx="4">
                  <c:v>8.0307364410670843</c:v>
                </c:pt>
                <c:pt idx="5">
                  <c:v>7.9551316789846434</c:v>
                </c:pt>
                <c:pt idx="6">
                  <c:v>8.0012532392720495</c:v>
                </c:pt>
                <c:pt idx="7">
                  <c:v>8.1408520654636902</c:v>
                </c:pt>
                <c:pt idx="8">
                  <c:v>8.2247872407728764</c:v>
                </c:pt>
                <c:pt idx="9">
                  <c:v>8.2161167077034509</c:v>
                </c:pt>
                <c:pt idx="10">
                  <c:v>8.1511149922022597</c:v>
                </c:pt>
                <c:pt idx="11">
                  <c:v>8.0825148761745158</c:v>
                </c:pt>
                <c:pt idx="12">
                  <c:v>8.0357582926162436</c:v>
                </c:pt>
                <c:pt idx="13">
                  <c:v>8.0096588826294557</c:v>
                </c:pt>
                <c:pt idx="14">
                  <c:v>8.0098273731345895</c:v>
                </c:pt>
                <c:pt idx="15">
                  <c:v>8.0123916576159182</c:v>
                </c:pt>
                <c:pt idx="16">
                  <c:v>8.0015319049281484</c:v>
                </c:pt>
                <c:pt idx="17">
                  <c:v>7.9960556828980529</c:v>
                </c:pt>
                <c:pt idx="18">
                  <c:v>7.9944232989302844</c:v>
                </c:pt>
                <c:pt idx="19">
                  <c:v>7.9931909729939399</c:v>
                </c:pt>
                <c:pt idx="20">
                  <c:v>7.9924229456090607</c:v>
                </c:pt>
                <c:pt idx="21">
                  <c:v>7.9924229456090607</c:v>
                </c:pt>
                <c:pt idx="22">
                  <c:v>7.9924229456090607</c:v>
                </c:pt>
                <c:pt idx="23">
                  <c:v>7.9924229456090607</c:v>
                </c:pt>
                <c:pt idx="24">
                  <c:v>7.9924229456090607</c:v>
                </c:pt>
                <c:pt idx="25">
                  <c:v>7.9924229456090607</c:v>
                </c:pt>
                <c:pt idx="26">
                  <c:v>7.9924229456090607</c:v>
                </c:pt>
                <c:pt idx="27">
                  <c:v>7.9924229456090607</c:v>
                </c:pt>
                <c:pt idx="28">
                  <c:v>7.9924229456090607</c:v>
                </c:pt>
                <c:pt idx="29">
                  <c:v>7.9924229456090607</c:v>
                </c:pt>
                <c:pt idx="30">
                  <c:v>7.9924229456090607</c:v>
                </c:pt>
                <c:pt idx="31">
                  <c:v>7.9924229456090607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91-4BCD-AA40-008FDD88EDE1}"/>
            </c:ext>
          </c:extLst>
        </c:ser>
        <c:ser>
          <c:idx val="5"/>
          <c:order val="4"/>
          <c:tx>
            <c:strRef>
              <c:f>'2021 CENTRAL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SCENARIO'!$C$34:$AH$34</c:f>
              <c:numCache>
                <c:formatCode>"$"#,##0.00</c:formatCode>
                <c:ptCount val="32"/>
                <c:pt idx="0">
                  <c:v>9.1908337295179958</c:v>
                </c:pt>
                <c:pt idx="1">
                  <c:v>9.4284574894810689</c:v>
                </c:pt>
                <c:pt idx="2">
                  <c:v>9.3821222737767762</c:v>
                </c:pt>
                <c:pt idx="3">
                  <c:v>9.1917661305122387</c:v>
                </c:pt>
                <c:pt idx="4">
                  <c:v>9.0182106842948375</c:v>
                </c:pt>
                <c:pt idx="5">
                  <c:v>9.0516753952721896</c:v>
                </c:pt>
                <c:pt idx="6">
                  <c:v>9.2291211062277085</c:v>
                </c:pt>
                <c:pt idx="7">
                  <c:v>9.3825210371322925</c:v>
                </c:pt>
                <c:pt idx="8">
                  <c:v>9.5047344640723974</c:v>
                </c:pt>
                <c:pt idx="9">
                  <c:v>9.6299590203065861</c:v>
                </c:pt>
                <c:pt idx="10">
                  <c:v>9.72199487968998</c:v>
                </c:pt>
                <c:pt idx="11">
                  <c:v>9.7857138471762291</c:v>
                </c:pt>
                <c:pt idx="12">
                  <c:v>9.8429681441437289</c:v>
                </c:pt>
                <c:pt idx="13">
                  <c:v>9.8893622583651517</c:v>
                </c:pt>
                <c:pt idx="14">
                  <c:v>9.9043130393039007</c:v>
                </c:pt>
                <c:pt idx="15">
                  <c:v>9.9029777812706588</c:v>
                </c:pt>
                <c:pt idx="16">
                  <c:v>9.9143575485526032</c:v>
                </c:pt>
                <c:pt idx="17">
                  <c:v>9.9257798532580228</c:v>
                </c:pt>
                <c:pt idx="18">
                  <c:v>9.9301499646451674</c:v>
                </c:pt>
                <c:pt idx="19">
                  <c:v>9.9322169186724683</c:v>
                </c:pt>
                <c:pt idx="20">
                  <c:v>9.9333864841685404</c:v>
                </c:pt>
                <c:pt idx="21">
                  <c:v>9.9333864841685404</c:v>
                </c:pt>
                <c:pt idx="22">
                  <c:v>9.9333864841685404</c:v>
                </c:pt>
                <c:pt idx="23">
                  <c:v>9.9333864841685404</c:v>
                </c:pt>
                <c:pt idx="24">
                  <c:v>9.9333864841685404</c:v>
                </c:pt>
                <c:pt idx="25">
                  <c:v>9.9333864841685404</c:v>
                </c:pt>
                <c:pt idx="26">
                  <c:v>9.9333864841685404</c:v>
                </c:pt>
                <c:pt idx="27">
                  <c:v>9.9333864841685404</c:v>
                </c:pt>
                <c:pt idx="28">
                  <c:v>9.9333864841685404</c:v>
                </c:pt>
                <c:pt idx="29">
                  <c:v>9.9333864841685404</c:v>
                </c:pt>
                <c:pt idx="30">
                  <c:v>9.9333864841685404</c:v>
                </c:pt>
                <c:pt idx="31">
                  <c:v>9.9333864841685404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1-4BCD-AA40-008FDD88EDE1}"/>
            </c:ext>
          </c:extLst>
        </c:ser>
        <c:ser>
          <c:idx val="6"/>
          <c:order val="5"/>
          <c:tx>
            <c:strRef>
              <c:f>'2021 CENTRAL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SCENARIO'!$C$35:$AH$35</c:f>
              <c:numCache>
                <c:formatCode>"$"#,##0.00</c:formatCode>
                <c:ptCount val="32"/>
                <c:pt idx="0">
                  <c:v>10.25514810388626</c:v>
                </c:pt>
                <c:pt idx="1">
                  <c:v>10.506995150778126</c:v>
                </c:pt>
                <c:pt idx="2">
                  <c:v>10.576802247404684</c:v>
                </c:pt>
                <c:pt idx="3">
                  <c:v>10.725368699457071</c:v>
                </c:pt>
                <c:pt idx="4">
                  <c:v>11.044291164247477</c:v>
                </c:pt>
                <c:pt idx="5">
                  <c:v>11.418005015785839</c:v>
                </c:pt>
                <c:pt idx="6">
                  <c:v>11.628908935267232</c:v>
                </c:pt>
                <c:pt idx="7">
                  <c:v>11.692901547724473</c:v>
                </c:pt>
                <c:pt idx="8">
                  <c:v>11.755460488665816</c:v>
                </c:pt>
                <c:pt idx="9">
                  <c:v>11.856754809327645</c:v>
                </c:pt>
                <c:pt idx="10">
                  <c:v>11.999585743183617</c:v>
                </c:pt>
                <c:pt idx="11">
                  <c:v>12.199325621822558</c:v>
                </c:pt>
                <c:pt idx="12">
                  <c:v>12.381859754658786</c:v>
                </c:pt>
                <c:pt idx="13">
                  <c:v>12.535678048607005</c:v>
                </c:pt>
                <c:pt idx="14">
                  <c:v>12.650994560651425</c:v>
                </c:pt>
                <c:pt idx="15">
                  <c:v>12.719674439323963</c:v>
                </c:pt>
                <c:pt idx="16">
                  <c:v>12.848552136246397</c:v>
                </c:pt>
                <c:pt idx="17">
                  <c:v>12.923222917300414</c:v>
                </c:pt>
                <c:pt idx="18">
                  <c:v>12.969728301543624</c:v>
                </c:pt>
                <c:pt idx="19">
                  <c:v>12.995227000814999</c:v>
                </c:pt>
                <c:pt idx="20">
                  <c:v>13.006249103274641</c:v>
                </c:pt>
                <c:pt idx="21">
                  <c:v>13.006249103274641</c:v>
                </c:pt>
                <c:pt idx="22">
                  <c:v>13.006249103274641</c:v>
                </c:pt>
                <c:pt idx="23">
                  <c:v>13.006249103274641</c:v>
                </c:pt>
                <c:pt idx="24">
                  <c:v>13.006249103274641</c:v>
                </c:pt>
                <c:pt idx="25">
                  <c:v>13.006249103274641</c:v>
                </c:pt>
                <c:pt idx="26">
                  <c:v>13.006249103274641</c:v>
                </c:pt>
                <c:pt idx="27">
                  <c:v>13.006249103274641</c:v>
                </c:pt>
                <c:pt idx="28">
                  <c:v>13.006249103274641</c:v>
                </c:pt>
                <c:pt idx="29">
                  <c:v>13.006249103274641</c:v>
                </c:pt>
                <c:pt idx="30">
                  <c:v>13.006249103274641</c:v>
                </c:pt>
                <c:pt idx="31">
                  <c:v>13.006249103274641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91-4BCD-AA40-008FDD88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Weighted 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SCENARIO'!$C$79:$AH$79</c:f>
              <c:numCache>
                <c:formatCode>"$"#,##0.00</c:formatCode>
                <c:ptCount val="32"/>
                <c:pt idx="0">
                  <c:v>8.5182606056827339</c:v>
                </c:pt>
                <c:pt idx="1">
                  <c:v>7.5772697292853026</c:v>
                </c:pt>
                <c:pt idx="2">
                  <c:v>8.6548901007694266</c:v>
                </c:pt>
                <c:pt idx="3">
                  <c:v>8.9695590792620408</c:v>
                </c:pt>
                <c:pt idx="4">
                  <c:v>9.28865114090652</c:v>
                </c:pt>
                <c:pt idx="5">
                  <c:v>9.6264041754357645</c:v>
                </c:pt>
                <c:pt idx="6">
                  <c:v>9.8166118897581462</c:v>
                </c:pt>
                <c:pt idx="7">
                  <c:v>9.8387421503063095</c:v>
                </c:pt>
                <c:pt idx="8">
                  <c:v>9.9196386001683159</c:v>
                </c:pt>
                <c:pt idx="9">
                  <c:v>10.038975298050275</c:v>
                </c:pt>
                <c:pt idx="10">
                  <c:v>10.195806124673268</c:v>
                </c:pt>
                <c:pt idx="11">
                  <c:v>10.405723403232638</c:v>
                </c:pt>
                <c:pt idx="12">
                  <c:v>10.59433391247302</c:v>
                </c:pt>
                <c:pt idx="13">
                  <c:v>10.763906269398886</c:v>
                </c:pt>
                <c:pt idx="14">
                  <c:v>10.895184038917355</c:v>
                </c:pt>
                <c:pt idx="15">
                  <c:v>10.979917559562464</c:v>
                </c:pt>
                <c:pt idx="16">
                  <c:v>11.124661520811481</c:v>
                </c:pt>
                <c:pt idx="17">
                  <c:v>11.214724173484822</c:v>
                </c:pt>
                <c:pt idx="18">
                  <c:v>11.27661741089244</c:v>
                </c:pt>
                <c:pt idx="19">
                  <c:v>11.317580278091661</c:v>
                </c:pt>
                <c:pt idx="20">
                  <c:v>11.344059155927772</c:v>
                </c:pt>
                <c:pt idx="21">
                  <c:v>11.359362234248502</c:v>
                </c:pt>
                <c:pt idx="22">
                  <c:v>11.374665312569231</c:v>
                </c:pt>
                <c:pt idx="23">
                  <c:v>11.389968390889962</c:v>
                </c:pt>
                <c:pt idx="24">
                  <c:v>11.405271469210691</c:v>
                </c:pt>
                <c:pt idx="25">
                  <c:v>11.42057454753142</c:v>
                </c:pt>
                <c:pt idx="26">
                  <c:v>11.43587762585215</c:v>
                </c:pt>
                <c:pt idx="27">
                  <c:v>11.451180704172881</c:v>
                </c:pt>
                <c:pt idx="28">
                  <c:v>11.46648378249361</c:v>
                </c:pt>
                <c:pt idx="29">
                  <c:v>11.481786860814339</c:v>
                </c:pt>
                <c:pt idx="30">
                  <c:v>11.497089939135069</c:v>
                </c:pt>
                <c:pt idx="31">
                  <c:v>11.512393017455798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F-46A2-8AE8-C03E432ECFAC}"/>
            </c:ext>
          </c:extLst>
        </c:ser>
        <c:ser>
          <c:idx val="2"/>
          <c:order val="1"/>
          <c:tx>
            <c:strRef>
              <c:f>'2021 CENTRAL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SCENARIO'!$C$80:$AH$80</c:f>
              <c:numCache>
                <c:formatCode>"$"#,##0.00</c:formatCode>
                <c:ptCount val="32"/>
                <c:pt idx="0">
                  <c:v>9.3491728151518707</c:v>
                </c:pt>
                <c:pt idx="1">
                  <c:v>8.3922113108281238</c:v>
                </c:pt>
                <c:pt idx="2">
                  <c:v>9.3559995520577779</c:v>
                </c:pt>
                <c:pt idx="3">
                  <c:v>9.3338052109870091</c:v>
                </c:pt>
                <c:pt idx="4">
                  <c:v>9.1597770894002011</c:v>
                </c:pt>
                <c:pt idx="5">
                  <c:v>9.1623433555204699</c:v>
                </c:pt>
                <c:pt idx="6">
                  <c:v>9.3237723909221604</c:v>
                </c:pt>
                <c:pt idx="7">
                  <c:v>9.4448219501186443</c:v>
                </c:pt>
                <c:pt idx="8">
                  <c:v>9.5856298893322833</c:v>
                </c:pt>
                <c:pt idx="9">
                  <c:v>9.7293373203088791</c:v>
                </c:pt>
                <c:pt idx="10">
                  <c:v>9.8368131641096941</c:v>
                </c:pt>
                <c:pt idx="11">
                  <c:v>9.9125307089151029</c:v>
                </c:pt>
                <c:pt idx="12">
                  <c:v>9.9782608429960149</c:v>
                </c:pt>
                <c:pt idx="13">
                  <c:v>10.037134142897495</c:v>
                </c:pt>
                <c:pt idx="14">
                  <c:v>10.064535798626098</c:v>
                </c:pt>
                <c:pt idx="15">
                  <c:v>10.075603759398639</c:v>
                </c:pt>
                <c:pt idx="16">
                  <c:v>10.099390045874836</c:v>
                </c:pt>
                <c:pt idx="17">
                  <c:v>10.123251285138293</c:v>
                </c:pt>
                <c:pt idx="18">
                  <c:v>10.140007587566547</c:v>
                </c:pt>
                <c:pt idx="19">
                  <c:v>10.154455384383283</c:v>
                </c:pt>
                <c:pt idx="20">
                  <c:v>10.16800840426864</c:v>
                </c:pt>
                <c:pt idx="21">
                  <c:v>10.180376950917179</c:v>
                </c:pt>
                <c:pt idx="22">
                  <c:v>10.192745497565719</c:v>
                </c:pt>
                <c:pt idx="23">
                  <c:v>10.205114044214259</c:v>
                </c:pt>
                <c:pt idx="24">
                  <c:v>10.217482590862799</c:v>
                </c:pt>
                <c:pt idx="25">
                  <c:v>10.229851137511339</c:v>
                </c:pt>
                <c:pt idx="26">
                  <c:v>10.242219684159879</c:v>
                </c:pt>
                <c:pt idx="27">
                  <c:v>10.25458823080842</c:v>
                </c:pt>
                <c:pt idx="28">
                  <c:v>10.26695677745696</c:v>
                </c:pt>
                <c:pt idx="29">
                  <c:v>10.2793253241055</c:v>
                </c:pt>
                <c:pt idx="30">
                  <c:v>10.29169387075404</c:v>
                </c:pt>
                <c:pt idx="31">
                  <c:v>10.30406241740258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F-46A2-8AE8-C03E432ECFAC}"/>
            </c:ext>
          </c:extLst>
        </c:ser>
        <c:ser>
          <c:idx val="3"/>
          <c:order val="2"/>
          <c:tx>
            <c:strRef>
              <c:f>'2021 CENTRAL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SCENARIO'!$C$81:$AH$81</c:f>
              <c:numCache>
                <c:formatCode>"$"#,##0.00</c:formatCode>
                <c:ptCount val="32"/>
                <c:pt idx="0">
                  <c:v>9.1302142356958544</c:v>
                </c:pt>
                <c:pt idx="1">
                  <c:v>8.3784077070243299</c:v>
                </c:pt>
                <c:pt idx="2">
                  <c:v>9.447670234878272</c:v>
                </c:pt>
                <c:pt idx="3">
                  <c:v>9.2747313364520139</c:v>
                </c:pt>
                <c:pt idx="4">
                  <c:v>8.9914188246238247</c:v>
                </c:pt>
                <c:pt idx="5">
                  <c:v>8.9839523322135548</c:v>
                </c:pt>
                <c:pt idx="6">
                  <c:v>9.166265391263277</c:v>
                </c:pt>
                <c:pt idx="7">
                  <c:v>9.2789087322542265</c:v>
                </c:pt>
                <c:pt idx="8">
                  <c:v>9.3839879847917871</c:v>
                </c:pt>
                <c:pt idx="9">
                  <c:v>9.503699467292801</c:v>
                </c:pt>
                <c:pt idx="10">
                  <c:v>9.570993237837893</c:v>
                </c:pt>
                <c:pt idx="11">
                  <c:v>9.6086945732216513</c:v>
                </c:pt>
                <c:pt idx="12">
                  <c:v>9.6861938356346844</c:v>
                </c:pt>
                <c:pt idx="13">
                  <c:v>9.787297392672194</c:v>
                </c:pt>
                <c:pt idx="14">
                  <c:v>9.8490447677418711</c:v>
                </c:pt>
                <c:pt idx="15">
                  <c:v>9.8827707091159045</c:v>
                </c:pt>
                <c:pt idx="16">
                  <c:v>9.9258165678422543</c:v>
                </c:pt>
                <c:pt idx="17">
                  <c:v>9.9688826379181528</c:v>
                </c:pt>
                <c:pt idx="18">
                  <c:v>9.9972739237968096</c:v>
                </c:pt>
                <c:pt idx="19">
                  <c:v>10.017671534110923</c:v>
                </c:pt>
                <c:pt idx="20">
                  <c:v>10.033576609632195</c:v>
                </c:pt>
                <c:pt idx="21">
                  <c:v>10.046063254262714</c:v>
                </c:pt>
                <c:pt idx="22">
                  <c:v>10.058549898893233</c:v>
                </c:pt>
                <c:pt idx="23">
                  <c:v>10.07103654352375</c:v>
                </c:pt>
                <c:pt idx="24">
                  <c:v>10.083523188154269</c:v>
                </c:pt>
                <c:pt idx="25">
                  <c:v>10.096009832784786</c:v>
                </c:pt>
                <c:pt idx="26">
                  <c:v>10.108496477415304</c:v>
                </c:pt>
                <c:pt idx="27">
                  <c:v>10.120983122045821</c:v>
                </c:pt>
                <c:pt idx="28">
                  <c:v>10.13346976667634</c:v>
                </c:pt>
                <c:pt idx="29">
                  <c:v>10.145956411306857</c:v>
                </c:pt>
                <c:pt idx="30">
                  <c:v>10.158443055937376</c:v>
                </c:pt>
                <c:pt idx="31">
                  <c:v>10.170929700567893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F-46A2-8AE8-C03E432ECFAC}"/>
            </c:ext>
          </c:extLst>
        </c:ser>
        <c:ser>
          <c:idx val="4"/>
          <c:order val="3"/>
          <c:tx>
            <c:strRef>
              <c:f>'2021 CENTRAL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SCENARIO'!$C$82:$AH$82</c:f>
              <c:numCache>
                <c:formatCode>"$"#,##0.00</c:formatCode>
                <c:ptCount val="32"/>
                <c:pt idx="0">
                  <c:v>8.6672942893949454</c:v>
                </c:pt>
                <c:pt idx="1">
                  <c:v>7.3748088937756053</c:v>
                </c:pt>
                <c:pt idx="2">
                  <c:v>8.3701219743021653</c:v>
                </c:pt>
                <c:pt idx="3">
                  <c:v>8.4345763222060395</c:v>
                </c:pt>
                <c:pt idx="4">
                  <c:v>8.3198682468202634</c:v>
                </c:pt>
                <c:pt idx="5">
                  <c:v>8.2032329912223219</c:v>
                </c:pt>
                <c:pt idx="6">
                  <c:v>8.2281125766735528</c:v>
                </c:pt>
                <c:pt idx="7">
                  <c:v>8.3190738652742109</c:v>
                </c:pt>
                <c:pt idx="8">
                  <c:v>8.4300902172371419</c:v>
                </c:pt>
                <c:pt idx="9">
                  <c:v>8.4491756282445643</c:v>
                </c:pt>
                <c:pt idx="10">
                  <c:v>8.4086841967328052</c:v>
                </c:pt>
                <c:pt idx="11">
                  <c:v>8.363040896443426</c:v>
                </c:pt>
                <c:pt idx="12">
                  <c:v>8.3384209010321975</c:v>
                </c:pt>
                <c:pt idx="13">
                  <c:v>8.3272573235401257</c:v>
                </c:pt>
                <c:pt idx="14">
                  <c:v>8.341136142226258</c:v>
                </c:pt>
                <c:pt idx="15">
                  <c:v>8.3551710501964838</c:v>
                </c:pt>
                <c:pt idx="16">
                  <c:v>8.3526116182268026</c:v>
                </c:pt>
                <c:pt idx="17">
                  <c:v>8.3533708049038395</c:v>
                </c:pt>
                <c:pt idx="18">
                  <c:v>8.3558752854726119</c:v>
                </c:pt>
                <c:pt idx="19">
                  <c:v>8.3766972637276922</c:v>
                </c:pt>
                <c:pt idx="20">
                  <c:v>8.3980265978954414</c:v>
                </c:pt>
                <c:pt idx="21">
                  <c:v>8.4201718655072728</c:v>
                </c:pt>
                <c:pt idx="22">
                  <c:v>8.442317133119106</c:v>
                </c:pt>
                <c:pt idx="23">
                  <c:v>8.4644624007309375</c:v>
                </c:pt>
                <c:pt idx="24">
                  <c:v>8.4866076683427689</c:v>
                </c:pt>
                <c:pt idx="25">
                  <c:v>8.5087529359546004</c:v>
                </c:pt>
                <c:pt idx="26">
                  <c:v>8.5308982035664318</c:v>
                </c:pt>
                <c:pt idx="27">
                  <c:v>8.5530434711782632</c:v>
                </c:pt>
                <c:pt idx="28">
                  <c:v>8.5751887387900947</c:v>
                </c:pt>
                <c:pt idx="29">
                  <c:v>8.5973340064019261</c:v>
                </c:pt>
                <c:pt idx="30">
                  <c:v>8.6194792740137576</c:v>
                </c:pt>
                <c:pt idx="31">
                  <c:v>8.641624541625589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2F-46A2-8AE8-C03E432ECFAC}"/>
            </c:ext>
          </c:extLst>
        </c:ser>
        <c:ser>
          <c:idx val="5"/>
          <c:order val="4"/>
          <c:tx>
            <c:strRef>
              <c:f>'2021 CENTRAL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SCENARIO'!$C$83:$AH$83</c:f>
              <c:numCache>
                <c:formatCode>"$"#,##0.00</c:formatCode>
                <c:ptCount val="32"/>
                <c:pt idx="0">
                  <c:v>9.2509103894110414</c:v>
                </c:pt>
                <c:pt idx="1">
                  <c:v>8.2939160349428072</c:v>
                </c:pt>
                <c:pt idx="2">
                  <c:v>9.2577316536744068</c:v>
                </c:pt>
                <c:pt idx="3">
                  <c:v>9.2356970186113791</c:v>
                </c:pt>
                <c:pt idx="4">
                  <c:v>9.0618241241773259</c:v>
                </c:pt>
                <c:pt idx="5">
                  <c:v>9.0645054191687695</c:v>
                </c:pt>
                <c:pt idx="6">
                  <c:v>9.2259999590076305</c:v>
                </c:pt>
                <c:pt idx="7">
                  <c:v>9.3471256601611934</c:v>
                </c:pt>
                <c:pt idx="8">
                  <c:v>9.4880113001164226</c:v>
                </c:pt>
                <c:pt idx="9">
                  <c:v>9.6318007179978142</c:v>
                </c:pt>
                <c:pt idx="10">
                  <c:v>9.7393689581222329</c:v>
                </c:pt>
                <c:pt idx="11">
                  <c:v>9.8151853641284355</c:v>
                </c:pt>
                <c:pt idx="12">
                  <c:v>9.8810161533868275</c:v>
                </c:pt>
                <c:pt idx="13">
                  <c:v>9.9398860220652701</c:v>
                </c:pt>
                <c:pt idx="14">
                  <c:v>9.967285818305383</c:v>
                </c:pt>
                <c:pt idx="15">
                  <c:v>9.9783529226288774</c:v>
                </c:pt>
                <c:pt idx="16">
                  <c:v>10.002138510602148</c:v>
                </c:pt>
                <c:pt idx="17">
                  <c:v>10.025998931550259</c:v>
                </c:pt>
                <c:pt idx="18">
                  <c:v>10.042754905612631</c:v>
                </c:pt>
                <c:pt idx="19">
                  <c:v>10.057202435597365</c:v>
                </c:pt>
                <c:pt idx="20">
                  <c:v>10.070755189516239</c:v>
                </c:pt>
                <c:pt idx="21">
                  <c:v>10.083123561650471</c:v>
                </c:pt>
                <c:pt idx="22">
                  <c:v>10.095491933784702</c:v>
                </c:pt>
                <c:pt idx="23">
                  <c:v>10.107860305918933</c:v>
                </c:pt>
                <c:pt idx="24">
                  <c:v>10.120228678053167</c:v>
                </c:pt>
                <c:pt idx="25">
                  <c:v>10.132597050187398</c:v>
                </c:pt>
                <c:pt idx="26">
                  <c:v>10.144965422321629</c:v>
                </c:pt>
                <c:pt idx="27">
                  <c:v>10.157333794455862</c:v>
                </c:pt>
                <c:pt idx="28">
                  <c:v>10.169702166590094</c:v>
                </c:pt>
                <c:pt idx="29">
                  <c:v>10.182070538724325</c:v>
                </c:pt>
                <c:pt idx="30">
                  <c:v>10.194438910858556</c:v>
                </c:pt>
                <c:pt idx="31">
                  <c:v>10.206807282992788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2F-46A2-8AE8-C03E432ECFAC}"/>
            </c:ext>
          </c:extLst>
        </c:ser>
        <c:ser>
          <c:idx val="6"/>
          <c:order val="5"/>
          <c:tx>
            <c:strRef>
              <c:f>'2021 CENTRAL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SCENARIO'!$C$84:$AH$84</c:f>
              <c:numCache>
                <c:formatCode>"$"#,##0.00</c:formatCode>
                <c:ptCount val="32"/>
                <c:pt idx="0">
                  <c:v>10.387439480698598</c:v>
                </c:pt>
                <c:pt idx="1">
                  <c:v>9.4464590107574828</c:v>
                </c:pt>
                <c:pt idx="2">
                  <c:v>10.524066571357661</c:v>
                </c:pt>
                <c:pt idx="3">
                  <c:v>10.838689651470384</c:v>
                </c:pt>
                <c:pt idx="4">
                  <c:v>11.157752928379159</c:v>
                </c:pt>
                <c:pt idx="5">
                  <c:v>11.495477301283099</c:v>
                </c:pt>
                <c:pt idx="6">
                  <c:v>11.685660656821273</c:v>
                </c:pt>
                <c:pt idx="7">
                  <c:v>11.707745910066222</c:v>
                </c:pt>
                <c:pt idx="8">
                  <c:v>11.788600314149811</c:v>
                </c:pt>
                <c:pt idx="9">
                  <c:v>11.907892585446433</c:v>
                </c:pt>
                <c:pt idx="10">
                  <c:v>12.064672869743461</c:v>
                </c:pt>
                <c:pt idx="11">
                  <c:v>12.274538928604665</c:v>
                </c:pt>
                <c:pt idx="12">
                  <c:v>12.46309642457264</c:v>
                </c:pt>
                <c:pt idx="13">
                  <c:v>12.63267377558955</c:v>
                </c:pt>
                <c:pt idx="14">
                  <c:v>12.763956228376951</c:v>
                </c:pt>
                <c:pt idx="15">
                  <c:v>12.848693849785601</c:v>
                </c:pt>
                <c:pt idx="16">
                  <c:v>12.993440647174344</c:v>
                </c:pt>
                <c:pt idx="17">
                  <c:v>13.083504406093837</c:v>
                </c:pt>
                <c:pt idx="18">
                  <c:v>13.145398674966623</c:v>
                </c:pt>
                <c:pt idx="19">
                  <c:v>13.186362711169789</c:v>
                </c:pt>
                <c:pt idx="20">
                  <c:v>13.212842679584609</c:v>
                </c:pt>
                <c:pt idx="21">
                  <c:v>13.228146476279996</c:v>
                </c:pt>
                <c:pt idx="22">
                  <c:v>13.24345027297538</c:v>
                </c:pt>
                <c:pt idx="23">
                  <c:v>13.258754069670767</c:v>
                </c:pt>
                <c:pt idx="24">
                  <c:v>13.274057866366153</c:v>
                </c:pt>
                <c:pt idx="25">
                  <c:v>13.289361663061538</c:v>
                </c:pt>
                <c:pt idx="26">
                  <c:v>13.304665459756924</c:v>
                </c:pt>
                <c:pt idx="27">
                  <c:v>13.31996925645231</c:v>
                </c:pt>
                <c:pt idx="28">
                  <c:v>13.335273053147697</c:v>
                </c:pt>
                <c:pt idx="29">
                  <c:v>13.350576849843081</c:v>
                </c:pt>
                <c:pt idx="30">
                  <c:v>13.365880646538468</c:v>
                </c:pt>
                <c:pt idx="31">
                  <c:v>13.381184443233854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F-46A2-8AE8-C03E432E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SCENARIO'!$C$30:$AH$30</c:f>
              <c:numCache>
                <c:formatCode>"$"#,##0.00</c:formatCode>
                <c:ptCount val="32"/>
                <c:pt idx="0">
                  <c:v>8.3867951627097899</c:v>
                </c:pt>
                <c:pt idx="1">
                  <c:v>8.638642209601656</c:v>
                </c:pt>
                <c:pt idx="2">
                  <c:v>8.7084493062282142</c:v>
                </c:pt>
                <c:pt idx="3">
                  <c:v>8.8570157582806015</c:v>
                </c:pt>
                <c:pt idx="4">
                  <c:v>9.1759382230710074</c:v>
                </c:pt>
                <c:pt idx="5">
                  <c:v>9.5496520746093694</c:v>
                </c:pt>
                <c:pt idx="6">
                  <c:v>9.7605559940907618</c:v>
                </c:pt>
                <c:pt idx="7">
                  <c:v>9.824548606548003</c:v>
                </c:pt>
                <c:pt idx="8">
                  <c:v>9.8871075474893466</c:v>
                </c:pt>
                <c:pt idx="9">
                  <c:v>9.9884018681511755</c:v>
                </c:pt>
                <c:pt idx="10">
                  <c:v>10.131232802007148</c:v>
                </c:pt>
                <c:pt idx="11">
                  <c:v>10.330972680646088</c:v>
                </c:pt>
                <c:pt idx="12">
                  <c:v>10.513506813482316</c:v>
                </c:pt>
                <c:pt idx="13">
                  <c:v>10.667325107430536</c:v>
                </c:pt>
                <c:pt idx="14">
                  <c:v>10.782641619474955</c:v>
                </c:pt>
                <c:pt idx="15">
                  <c:v>10.851321498147493</c:v>
                </c:pt>
                <c:pt idx="16">
                  <c:v>10.980199195069927</c:v>
                </c:pt>
                <c:pt idx="17">
                  <c:v>11.054869976123944</c:v>
                </c:pt>
                <c:pt idx="18">
                  <c:v>11.101375360367154</c:v>
                </c:pt>
                <c:pt idx="19">
                  <c:v>11.12687405963853</c:v>
                </c:pt>
                <c:pt idx="20">
                  <c:v>11.137896162098171</c:v>
                </c:pt>
                <c:pt idx="21">
                  <c:v>11.137896162098171</c:v>
                </c:pt>
                <c:pt idx="22">
                  <c:v>11.137896162098171</c:v>
                </c:pt>
                <c:pt idx="23">
                  <c:v>11.137896162098171</c:v>
                </c:pt>
                <c:pt idx="24">
                  <c:v>11.137896162098171</c:v>
                </c:pt>
                <c:pt idx="25">
                  <c:v>11.137896162098171</c:v>
                </c:pt>
                <c:pt idx="26">
                  <c:v>11.137896162098171</c:v>
                </c:pt>
                <c:pt idx="27">
                  <c:v>11.137896162098171</c:v>
                </c:pt>
                <c:pt idx="28">
                  <c:v>11.137896162098171</c:v>
                </c:pt>
                <c:pt idx="29">
                  <c:v>11.137896162098171</c:v>
                </c:pt>
                <c:pt idx="30">
                  <c:v>11.137896162098171</c:v>
                </c:pt>
                <c:pt idx="31">
                  <c:v>11.137896162098171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F-4538-8525-FE7ADA990809}"/>
            </c:ext>
          </c:extLst>
        </c:ser>
        <c:ser>
          <c:idx val="2"/>
          <c:order val="1"/>
          <c:tx>
            <c:strRef>
              <c:f>'2021 CENTRAL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SCENARIO'!$C$31:$AH$31</c:f>
              <c:numCache>
                <c:formatCode>"$"#,##0.00</c:formatCode>
                <c:ptCount val="32"/>
                <c:pt idx="0">
                  <c:v>9.2873695262847402</c:v>
                </c:pt>
                <c:pt idx="1">
                  <c:v>9.5249932862478133</c:v>
                </c:pt>
                <c:pt idx="2">
                  <c:v>9.4786580705435206</c:v>
                </c:pt>
                <c:pt idx="3">
                  <c:v>9.2883019272789831</c:v>
                </c:pt>
                <c:pt idx="4">
                  <c:v>9.1147464810615819</c:v>
                </c:pt>
                <c:pt idx="5">
                  <c:v>9.148211192038934</c:v>
                </c:pt>
                <c:pt idx="6">
                  <c:v>9.3256569029944529</c:v>
                </c:pt>
                <c:pt idx="7">
                  <c:v>9.4790568338990369</c:v>
                </c:pt>
                <c:pt idx="8">
                  <c:v>9.6012702608391418</c:v>
                </c:pt>
                <c:pt idx="9">
                  <c:v>9.7264948170733305</c:v>
                </c:pt>
                <c:pt idx="10">
                  <c:v>9.8185306764567244</c:v>
                </c:pt>
                <c:pt idx="11">
                  <c:v>9.8822496439429734</c:v>
                </c:pt>
                <c:pt idx="12">
                  <c:v>9.9395039409104733</c:v>
                </c:pt>
                <c:pt idx="13">
                  <c:v>9.9858980551318961</c:v>
                </c:pt>
                <c:pt idx="14">
                  <c:v>10.000848836070645</c:v>
                </c:pt>
                <c:pt idx="15">
                  <c:v>9.9995135780374031</c:v>
                </c:pt>
                <c:pt idx="16">
                  <c:v>10.010893345319348</c:v>
                </c:pt>
                <c:pt idx="17">
                  <c:v>10.022315650024767</c:v>
                </c:pt>
                <c:pt idx="18">
                  <c:v>10.026685761411912</c:v>
                </c:pt>
                <c:pt idx="19">
                  <c:v>10.028752715439213</c:v>
                </c:pt>
                <c:pt idx="20">
                  <c:v>10.029922280935285</c:v>
                </c:pt>
                <c:pt idx="21">
                  <c:v>10.029922280935285</c:v>
                </c:pt>
                <c:pt idx="22">
                  <c:v>10.029922280935285</c:v>
                </c:pt>
                <c:pt idx="23">
                  <c:v>10.029922280935285</c:v>
                </c:pt>
                <c:pt idx="24">
                  <c:v>10.029922280935285</c:v>
                </c:pt>
                <c:pt idx="25">
                  <c:v>10.029922280935285</c:v>
                </c:pt>
                <c:pt idx="26">
                  <c:v>10.029922280935285</c:v>
                </c:pt>
                <c:pt idx="27">
                  <c:v>10.029922280935285</c:v>
                </c:pt>
                <c:pt idx="28">
                  <c:v>10.029922280935285</c:v>
                </c:pt>
                <c:pt idx="29">
                  <c:v>10.029922280935285</c:v>
                </c:pt>
                <c:pt idx="30">
                  <c:v>10.029922280935285</c:v>
                </c:pt>
                <c:pt idx="31">
                  <c:v>10.029922280935285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F-4538-8525-FE7ADA990809}"/>
            </c:ext>
          </c:extLst>
        </c:ser>
        <c:ser>
          <c:idx val="3"/>
          <c:order val="2"/>
          <c:tx>
            <c:strRef>
              <c:f>'2021 CENTRAL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SCENARIO'!$C$32:$AH$32</c:f>
              <c:numCache>
                <c:formatCode>"$"#,##0.00</c:formatCode>
                <c:ptCount val="32"/>
                <c:pt idx="0">
                  <c:v>8.9821461191234064</c:v>
                </c:pt>
                <c:pt idx="1">
                  <c:v>9.4007269534959406</c:v>
                </c:pt>
                <c:pt idx="2">
                  <c:v>9.4787975095072614</c:v>
                </c:pt>
                <c:pt idx="3">
                  <c:v>9.1494333917310851</c:v>
                </c:pt>
                <c:pt idx="4">
                  <c:v>8.8771128555724736</c:v>
                </c:pt>
                <c:pt idx="5">
                  <c:v>8.9047507701222379</c:v>
                </c:pt>
                <c:pt idx="6">
                  <c:v>9.1054836205882719</c:v>
                </c:pt>
                <c:pt idx="7">
                  <c:v>9.2526545350585288</c:v>
                </c:pt>
                <c:pt idx="8">
                  <c:v>9.3434559797874126</c:v>
                </c:pt>
                <c:pt idx="9">
                  <c:v>9.449078073053478</c:v>
                </c:pt>
                <c:pt idx="10">
                  <c:v>9.5059157358785402</c:v>
                </c:pt>
                <c:pt idx="11">
                  <c:v>9.5370337974330539</c:v>
                </c:pt>
                <c:pt idx="12">
                  <c:v>9.6110284709524585</c:v>
                </c:pt>
                <c:pt idx="13">
                  <c:v>9.6990859413619521</c:v>
                </c:pt>
                <c:pt idx="14">
                  <c:v>9.7479432438180158</c:v>
                </c:pt>
                <c:pt idx="15">
                  <c:v>9.7689973529242238</c:v>
                </c:pt>
                <c:pt idx="16">
                  <c:v>9.7991732967370169</c:v>
                </c:pt>
                <c:pt idx="17">
                  <c:v>9.8292764688625454</c:v>
                </c:pt>
                <c:pt idx="18">
                  <c:v>9.8448993321626173</c:v>
                </c:pt>
                <c:pt idx="19">
                  <c:v>9.8526558192301845</c:v>
                </c:pt>
                <c:pt idx="20">
                  <c:v>9.8560021578824237</c:v>
                </c:pt>
                <c:pt idx="21">
                  <c:v>9.8560021578824237</c:v>
                </c:pt>
                <c:pt idx="22">
                  <c:v>9.8560021578824237</c:v>
                </c:pt>
                <c:pt idx="23">
                  <c:v>9.8560021578824237</c:v>
                </c:pt>
                <c:pt idx="24">
                  <c:v>9.8560021578824237</c:v>
                </c:pt>
                <c:pt idx="25">
                  <c:v>9.8560021578824237</c:v>
                </c:pt>
                <c:pt idx="26">
                  <c:v>9.8560021578824237</c:v>
                </c:pt>
                <c:pt idx="27">
                  <c:v>9.8560021578824237</c:v>
                </c:pt>
                <c:pt idx="28">
                  <c:v>9.8560021578824237</c:v>
                </c:pt>
                <c:pt idx="29">
                  <c:v>9.8560021578824237</c:v>
                </c:pt>
                <c:pt idx="30">
                  <c:v>9.8560021578824237</c:v>
                </c:pt>
                <c:pt idx="31">
                  <c:v>9.8560021578824237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F-4538-8525-FE7ADA990809}"/>
            </c:ext>
          </c:extLst>
        </c:ser>
        <c:ser>
          <c:idx val="4"/>
          <c:order val="3"/>
          <c:tx>
            <c:strRef>
              <c:f>'2021 CENTRAL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SCENARIO'!$C$33:$AH$33</c:f>
              <c:numCache>
                <c:formatCode>"$"#,##0.00</c:formatCode>
                <c:ptCount val="32"/>
                <c:pt idx="0">
                  <c:v>8.3680495522614713</c:v>
                </c:pt>
                <c:pt idx="1">
                  <c:v>8.3611850324796357</c:v>
                </c:pt>
                <c:pt idx="2">
                  <c:v>8.2695023692036678</c:v>
                </c:pt>
                <c:pt idx="3">
                  <c:v>8.1475073407281329</c:v>
                </c:pt>
                <c:pt idx="4">
                  <c:v>8.0307364410670843</c:v>
                </c:pt>
                <c:pt idx="5">
                  <c:v>7.9551316789846434</c:v>
                </c:pt>
                <c:pt idx="6">
                  <c:v>8.0012532392720495</c:v>
                </c:pt>
                <c:pt idx="7">
                  <c:v>8.1408520654636902</c:v>
                </c:pt>
                <c:pt idx="8">
                  <c:v>8.2247872407728764</c:v>
                </c:pt>
                <c:pt idx="9">
                  <c:v>8.2161167077034509</c:v>
                </c:pt>
                <c:pt idx="10">
                  <c:v>8.1511149922022597</c:v>
                </c:pt>
                <c:pt idx="11">
                  <c:v>8.0825148761745158</c:v>
                </c:pt>
                <c:pt idx="12">
                  <c:v>8.0357582926162436</c:v>
                </c:pt>
                <c:pt idx="13">
                  <c:v>8.0096588826294557</c:v>
                </c:pt>
                <c:pt idx="14">
                  <c:v>8.0098273731345895</c:v>
                </c:pt>
                <c:pt idx="15">
                  <c:v>8.0123916576159182</c:v>
                </c:pt>
                <c:pt idx="16">
                  <c:v>8.0015319049281484</c:v>
                </c:pt>
                <c:pt idx="17">
                  <c:v>7.9960556828980529</c:v>
                </c:pt>
                <c:pt idx="18">
                  <c:v>7.9944232989302844</c:v>
                </c:pt>
                <c:pt idx="19">
                  <c:v>7.9931909729939399</c:v>
                </c:pt>
                <c:pt idx="20">
                  <c:v>7.9924229456090607</c:v>
                </c:pt>
                <c:pt idx="21">
                  <c:v>7.9924229456090607</c:v>
                </c:pt>
                <c:pt idx="22">
                  <c:v>7.9924229456090607</c:v>
                </c:pt>
                <c:pt idx="23">
                  <c:v>7.9924229456090607</c:v>
                </c:pt>
                <c:pt idx="24">
                  <c:v>7.9924229456090607</c:v>
                </c:pt>
                <c:pt idx="25">
                  <c:v>7.9924229456090607</c:v>
                </c:pt>
                <c:pt idx="26">
                  <c:v>7.9924229456090607</c:v>
                </c:pt>
                <c:pt idx="27">
                  <c:v>7.9924229456090607</c:v>
                </c:pt>
                <c:pt idx="28">
                  <c:v>7.9924229456090607</c:v>
                </c:pt>
                <c:pt idx="29">
                  <c:v>7.9924229456090607</c:v>
                </c:pt>
                <c:pt idx="30">
                  <c:v>7.9924229456090607</c:v>
                </c:pt>
                <c:pt idx="31">
                  <c:v>7.9924229456090607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F-4538-8525-FE7ADA990809}"/>
            </c:ext>
          </c:extLst>
        </c:ser>
        <c:ser>
          <c:idx val="5"/>
          <c:order val="4"/>
          <c:tx>
            <c:strRef>
              <c:f>'2021 CENTRAL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SCENARIO'!$C$34:$AH$34</c:f>
              <c:numCache>
                <c:formatCode>"$"#,##0.00</c:formatCode>
                <c:ptCount val="32"/>
                <c:pt idx="0">
                  <c:v>9.1908337295179958</c:v>
                </c:pt>
                <c:pt idx="1">
                  <c:v>9.4284574894810689</c:v>
                </c:pt>
                <c:pt idx="2">
                  <c:v>9.3821222737767762</c:v>
                </c:pt>
                <c:pt idx="3">
                  <c:v>9.1917661305122387</c:v>
                </c:pt>
                <c:pt idx="4">
                  <c:v>9.0182106842948375</c:v>
                </c:pt>
                <c:pt idx="5">
                  <c:v>9.0516753952721896</c:v>
                </c:pt>
                <c:pt idx="6">
                  <c:v>9.2291211062277085</c:v>
                </c:pt>
                <c:pt idx="7">
                  <c:v>9.3825210371322925</c:v>
                </c:pt>
                <c:pt idx="8">
                  <c:v>9.5047344640723974</c:v>
                </c:pt>
                <c:pt idx="9">
                  <c:v>9.6299590203065861</c:v>
                </c:pt>
                <c:pt idx="10">
                  <c:v>9.72199487968998</c:v>
                </c:pt>
                <c:pt idx="11">
                  <c:v>9.7857138471762291</c:v>
                </c:pt>
                <c:pt idx="12">
                  <c:v>9.8429681441437289</c:v>
                </c:pt>
                <c:pt idx="13">
                  <c:v>9.8893622583651517</c:v>
                </c:pt>
                <c:pt idx="14">
                  <c:v>9.9043130393039007</c:v>
                </c:pt>
                <c:pt idx="15">
                  <c:v>9.9029777812706588</c:v>
                </c:pt>
                <c:pt idx="16">
                  <c:v>9.9143575485526032</c:v>
                </c:pt>
                <c:pt idx="17">
                  <c:v>9.9257798532580228</c:v>
                </c:pt>
                <c:pt idx="18">
                  <c:v>9.9301499646451674</c:v>
                </c:pt>
                <c:pt idx="19">
                  <c:v>9.9322169186724683</c:v>
                </c:pt>
                <c:pt idx="20">
                  <c:v>9.9333864841685404</c:v>
                </c:pt>
                <c:pt idx="21">
                  <c:v>9.9333864841685404</c:v>
                </c:pt>
                <c:pt idx="22">
                  <c:v>9.9333864841685404</c:v>
                </c:pt>
                <c:pt idx="23">
                  <c:v>9.9333864841685404</c:v>
                </c:pt>
                <c:pt idx="24">
                  <c:v>9.9333864841685404</c:v>
                </c:pt>
                <c:pt idx="25">
                  <c:v>9.9333864841685404</c:v>
                </c:pt>
                <c:pt idx="26">
                  <c:v>9.9333864841685404</c:v>
                </c:pt>
                <c:pt idx="27">
                  <c:v>9.9333864841685404</c:v>
                </c:pt>
                <c:pt idx="28">
                  <c:v>9.9333864841685404</c:v>
                </c:pt>
                <c:pt idx="29">
                  <c:v>9.9333864841685404</c:v>
                </c:pt>
                <c:pt idx="30">
                  <c:v>9.9333864841685404</c:v>
                </c:pt>
                <c:pt idx="31">
                  <c:v>9.9333864841685404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6F-4538-8525-FE7ADA990809}"/>
            </c:ext>
          </c:extLst>
        </c:ser>
        <c:ser>
          <c:idx val="6"/>
          <c:order val="5"/>
          <c:tx>
            <c:strRef>
              <c:f>'2021 CENTRAL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SCENARIO'!$C$35:$AH$35</c:f>
              <c:numCache>
                <c:formatCode>"$"#,##0.00</c:formatCode>
                <c:ptCount val="32"/>
                <c:pt idx="0">
                  <c:v>10.25514810388626</c:v>
                </c:pt>
                <c:pt idx="1">
                  <c:v>10.506995150778126</c:v>
                </c:pt>
                <c:pt idx="2">
                  <c:v>10.576802247404684</c:v>
                </c:pt>
                <c:pt idx="3">
                  <c:v>10.725368699457071</c:v>
                </c:pt>
                <c:pt idx="4">
                  <c:v>11.044291164247477</c:v>
                </c:pt>
                <c:pt idx="5">
                  <c:v>11.418005015785839</c:v>
                </c:pt>
                <c:pt idx="6">
                  <c:v>11.628908935267232</c:v>
                </c:pt>
                <c:pt idx="7">
                  <c:v>11.692901547724473</c:v>
                </c:pt>
                <c:pt idx="8">
                  <c:v>11.755460488665816</c:v>
                </c:pt>
                <c:pt idx="9">
                  <c:v>11.856754809327645</c:v>
                </c:pt>
                <c:pt idx="10">
                  <c:v>11.999585743183617</c:v>
                </c:pt>
                <c:pt idx="11">
                  <c:v>12.199325621822558</c:v>
                </c:pt>
                <c:pt idx="12">
                  <c:v>12.381859754658786</c:v>
                </c:pt>
                <c:pt idx="13">
                  <c:v>12.535678048607005</c:v>
                </c:pt>
                <c:pt idx="14">
                  <c:v>12.650994560651425</c:v>
                </c:pt>
                <c:pt idx="15">
                  <c:v>12.719674439323963</c:v>
                </c:pt>
                <c:pt idx="16">
                  <c:v>12.848552136246397</c:v>
                </c:pt>
                <c:pt idx="17">
                  <c:v>12.923222917300414</c:v>
                </c:pt>
                <c:pt idx="18">
                  <c:v>12.969728301543624</c:v>
                </c:pt>
                <c:pt idx="19">
                  <c:v>12.995227000814999</c:v>
                </c:pt>
                <c:pt idx="20">
                  <c:v>13.006249103274641</c:v>
                </c:pt>
                <c:pt idx="21">
                  <c:v>13.006249103274641</c:v>
                </c:pt>
                <c:pt idx="22">
                  <c:v>13.006249103274641</c:v>
                </c:pt>
                <c:pt idx="23">
                  <c:v>13.006249103274641</c:v>
                </c:pt>
                <c:pt idx="24">
                  <c:v>13.006249103274641</c:v>
                </c:pt>
                <c:pt idx="25">
                  <c:v>13.006249103274641</c:v>
                </c:pt>
                <c:pt idx="26">
                  <c:v>13.006249103274641</c:v>
                </c:pt>
                <c:pt idx="27">
                  <c:v>13.006249103274641</c:v>
                </c:pt>
                <c:pt idx="28">
                  <c:v>13.006249103274641</c:v>
                </c:pt>
                <c:pt idx="29">
                  <c:v>13.006249103274641</c:v>
                </c:pt>
                <c:pt idx="30">
                  <c:v>13.006249103274641</c:v>
                </c:pt>
                <c:pt idx="31">
                  <c:v>13.006249103274641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6F-4538-8525-FE7ADA99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SCENARIO'!$C$79:$AH$79</c:f>
              <c:numCache>
                <c:formatCode>"$"#,##0.00</c:formatCode>
                <c:ptCount val="32"/>
                <c:pt idx="0">
                  <c:v>8.5182606056827339</c:v>
                </c:pt>
                <c:pt idx="1">
                  <c:v>7.5772697292853026</c:v>
                </c:pt>
                <c:pt idx="2">
                  <c:v>8.6548901007694266</c:v>
                </c:pt>
                <c:pt idx="3">
                  <c:v>8.9695590792620408</c:v>
                </c:pt>
                <c:pt idx="4">
                  <c:v>9.28865114090652</c:v>
                </c:pt>
                <c:pt idx="5">
                  <c:v>9.6264041754357645</c:v>
                </c:pt>
                <c:pt idx="6">
                  <c:v>9.8166118897581462</c:v>
                </c:pt>
                <c:pt idx="7">
                  <c:v>9.8387421503063095</c:v>
                </c:pt>
                <c:pt idx="8">
                  <c:v>9.9196386001683159</c:v>
                </c:pt>
                <c:pt idx="9">
                  <c:v>10.038975298050275</c:v>
                </c:pt>
                <c:pt idx="10">
                  <c:v>10.195806124673268</c:v>
                </c:pt>
                <c:pt idx="11">
                  <c:v>10.405723403232638</c:v>
                </c:pt>
                <c:pt idx="12">
                  <c:v>10.59433391247302</c:v>
                </c:pt>
                <c:pt idx="13">
                  <c:v>10.763906269398886</c:v>
                </c:pt>
                <c:pt idx="14">
                  <c:v>10.895184038917355</c:v>
                </c:pt>
                <c:pt idx="15">
                  <c:v>10.979917559562464</c:v>
                </c:pt>
                <c:pt idx="16">
                  <c:v>11.124661520811481</c:v>
                </c:pt>
                <c:pt idx="17">
                  <c:v>11.214724173484822</c:v>
                </c:pt>
                <c:pt idx="18">
                  <c:v>11.27661741089244</c:v>
                </c:pt>
                <c:pt idx="19">
                  <c:v>11.317580278091661</c:v>
                </c:pt>
                <c:pt idx="20">
                  <c:v>11.344059155927772</c:v>
                </c:pt>
                <c:pt idx="21">
                  <c:v>11.359362234248502</c:v>
                </c:pt>
                <c:pt idx="22">
                  <c:v>11.374665312569231</c:v>
                </c:pt>
                <c:pt idx="23">
                  <c:v>11.389968390889962</c:v>
                </c:pt>
                <c:pt idx="24">
                  <c:v>11.405271469210691</c:v>
                </c:pt>
                <c:pt idx="25">
                  <c:v>11.42057454753142</c:v>
                </c:pt>
                <c:pt idx="26">
                  <c:v>11.43587762585215</c:v>
                </c:pt>
                <c:pt idx="27">
                  <c:v>11.451180704172881</c:v>
                </c:pt>
                <c:pt idx="28">
                  <c:v>11.46648378249361</c:v>
                </c:pt>
                <c:pt idx="29">
                  <c:v>11.481786860814339</c:v>
                </c:pt>
                <c:pt idx="30">
                  <c:v>11.497089939135069</c:v>
                </c:pt>
                <c:pt idx="31">
                  <c:v>11.512393017455798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3-402E-9478-E42C3C61AD29}"/>
            </c:ext>
          </c:extLst>
        </c:ser>
        <c:ser>
          <c:idx val="2"/>
          <c:order val="1"/>
          <c:tx>
            <c:strRef>
              <c:f>'2021 CENTRAL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SCENARIO'!$C$80:$AH$80</c:f>
              <c:numCache>
                <c:formatCode>"$"#,##0.00</c:formatCode>
                <c:ptCount val="32"/>
                <c:pt idx="0">
                  <c:v>9.3491728151518707</c:v>
                </c:pt>
                <c:pt idx="1">
                  <c:v>8.3922113108281238</c:v>
                </c:pt>
                <c:pt idx="2">
                  <c:v>9.3559995520577779</c:v>
                </c:pt>
                <c:pt idx="3">
                  <c:v>9.3338052109870091</c:v>
                </c:pt>
                <c:pt idx="4">
                  <c:v>9.1597770894002011</c:v>
                </c:pt>
                <c:pt idx="5">
                  <c:v>9.1623433555204699</c:v>
                </c:pt>
                <c:pt idx="6">
                  <c:v>9.3237723909221604</c:v>
                </c:pt>
                <c:pt idx="7">
                  <c:v>9.4448219501186443</c:v>
                </c:pt>
                <c:pt idx="8">
                  <c:v>9.5856298893322833</c:v>
                </c:pt>
                <c:pt idx="9">
                  <c:v>9.7293373203088791</c:v>
                </c:pt>
                <c:pt idx="10">
                  <c:v>9.8368131641096941</c:v>
                </c:pt>
                <c:pt idx="11">
                  <c:v>9.9125307089151029</c:v>
                </c:pt>
                <c:pt idx="12">
                  <c:v>9.9782608429960149</c:v>
                </c:pt>
                <c:pt idx="13">
                  <c:v>10.037134142897495</c:v>
                </c:pt>
                <c:pt idx="14">
                  <c:v>10.064535798626098</c:v>
                </c:pt>
                <c:pt idx="15">
                  <c:v>10.075603759398639</c:v>
                </c:pt>
                <c:pt idx="16">
                  <c:v>10.099390045874836</c:v>
                </c:pt>
                <c:pt idx="17">
                  <c:v>10.123251285138293</c:v>
                </c:pt>
                <c:pt idx="18">
                  <c:v>10.140007587566547</c:v>
                </c:pt>
                <c:pt idx="19">
                  <c:v>10.154455384383283</c:v>
                </c:pt>
                <c:pt idx="20">
                  <c:v>10.16800840426864</c:v>
                </c:pt>
                <c:pt idx="21">
                  <c:v>10.180376950917179</c:v>
                </c:pt>
                <c:pt idx="22">
                  <c:v>10.192745497565719</c:v>
                </c:pt>
                <c:pt idx="23">
                  <c:v>10.205114044214259</c:v>
                </c:pt>
                <c:pt idx="24">
                  <c:v>10.217482590862799</c:v>
                </c:pt>
                <c:pt idx="25">
                  <c:v>10.229851137511339</c:v>
                </c:pt>
                <c:pt idx="26">
                  <c:v>10.242219684159879</c:v>
                </c:pt>
                <c:pt idx="27">
                  <c:v>10.25458823080842</c:v>
                </c:pt>
                <c:pt idx="28">
                  <c:v>10.26695677745696</c:v>
                </c:pt>
                <c:pt idx="29">
                  <c:v>10.2793253241055</c:v>
                </c:pt>
                <c:pt idx="30">
                  <c:v>10.29169387075404</c:v>
                </c:pt>
                <c:pt idx="31">
                  <c:v>10.30406241740258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3-402E-9478-E42C3C61AD29}"/>
            </c:ext>
          </c:extLst>
        </c:ser>
        <c:ser>
          <c:idx val="3"/>
          <c:order val="2"/>
          <c:tx>
            <c:strRef>
              <c:f>'2021 CENTRAL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SCENARIO'!$C$81:$AH$81</c:f>
              <c:numCache>
                <c:formatCode>"$"#,##0.00</c:formatCode>
                <c:ptCount val="32"/>
                <c:pt idx="0">
                  <c:v>9.1302142356958544</c:v>
                </c:pt>
                <c:pt idx="1">
                  <c:v>8.3784077070243299</c:v>
                </c:pt>
                <c:pt idx="2">
                  <c:v>9.447670234878272</c:v>
                </c:pt>
                <c:pt idx="3">
                  <c:v>9.2747313364520139</c:v>
                </c:pt>
                <c:pt idx="4">
                  <c:v>8.9914188246238247</c:v>
                </c:pt>
                <c:pt idx="5">
                  <c:v>8.9839523322135548</c:v>
                </c:pt>
                <c:pt idx="6">
                  <c:v>9.166265391263277</c:v>
                </c:pt>
                <c:pt idx="7">
                  <c:v>9.2789087322542265</c:v>
                </c:pt>
                <c:pt idx="8">
                  <c:v>9.3839879847917871</c:v>
                </c:pt>
                <c:pt idx="9">
                  <c:v>9.503699467292801</c:v>
                </c:pt>
                <c:pt idx="10">
                  <c:v>9.570993237837893</c:v>
                </c:pt>
                <c:pt idx="11">
                  <c:v>9.6086945732216513</c:v>
                </c:pt>
                <c:pt idx="12">
                  <c:v>9.6861938356346844</c:v>
                </c:pt>
                <c:pt idx="13">
                  <c:v>9.787297392672194</c:v>
                </c:pt>
                <c:pt idx="14">
                  <c:v>9.8490447677418711</c:v>
                </c:pt>
                <c:pt idx="15">
                  <c:v>9.8827707091159045</c:v>
                </c:pt>
                <c:pt idx="16">
                  <c:v>9.9258165678422543</c:v>
                </c:pt>
                <c:pt idx="17">
                  <c:v>9.9688826379181528</c:v>
                </c:pt>
                <c:pt idx="18">
                  <c:v>9.9972739237968096</c:v>
                </c:pt>
                <c:pt idx="19">
                  <c:v>10.017671534110923</c:v>
                </c:pt>
                <c:pt idx="20">
                  <c:v>10.033576609632195</c:v>
                </c:pt>
                <c:pt idx="21">
                  <c:v>10.046063254262714</c:v>
                </c:pt>
                <c:pt idx="22">
                  <c:v>10.058549898893233</c:v>
                </c:pt>
                <c:pt idx="23">
                  <c:v>10.07103654352375</c:v>
                </c:pt>
                <c:pt idx="24">
                  <c:v>10.083523188154269</c:v>
                </c:pt>
                <c:pt idx="25">
                  <c:v>10.096009832784786</c:v>
                </c:pt>
                <c:pt idx="26">
                  <c:v>10.108496477415304</c:v>
                </c:pt>
                <c:pt idx="27">
                  <c:v>10.120983122045821</c:v>
                </c:pt>
                <c:pt idx="28">
                  <c:v>10.13346976667634</c:v>
                </c:pt>
                <c:pt idx="29">
                  <c:v>10.145956411306857</c:v>
                </c:pt>
                <c:pt idx="30">
                  <c:v>10.158443055937376</c:v>
                </c:pt>
                <c:pt idx="31">
                  <c:v>10.170929700567893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3-402E-9478-E42C3C61AD29}"/>
            </c:ext>
          </c:extLst>
        </c:ser>
        <c:ser>
          <c:idx val="4"/>
          <c:order val="3"/>
          <c:tx>
            <c:strRef>
              <c:f>'2021 CENTRAL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SCENARIO'!$C$82:$AH$82</c:f>
              <c:numCache>
                <c:formatCode>"$"#,##0.00</c:formatCode>
                <c:ptCount val="32"/>
                <c:pt idx="0">
                  <c:v>8.6672942893949454</c:v>
                </c:pt>
                <c:pt idx="1">
                  <c:v>7.3748088937756053</c:v>
                </c:pt>
                <c:pt idx="2">
                  <c:v>8.3701219743021653</c:v>
                </c:pt>
                <c:pt idx="3">
                  <c:v>8.4345763222060395</c:v>
                </c:pt>
                <c:pt idx="4">
                  <c:v>8.3198682468202634</c:v>
                </c:pt>
                <c:pt idx="5">
                  <c:v>8.2032329912223219</c:v>
                </c:pt>
                <c:pt idx="6">
                  <c:v>8.2281125766735528</c:v>
                </c:pt>
                <c:pt idx="7">
                  <c:v>8.3190738652742109</c:v>
                </c:pt>
                <c:pt idx="8">
                  <c:v>8.4300902172371419</c:v>
                </c:pt>
                <c:pt idx="9">
                  <c:v>8.4491756282445643</c:v>
                </c:pt>
                <c:pt idx="10">
                  <c:v>8.4086841967328052</c:v>
                </c:pt>
                <c:pt idx="11">
                  <c:v>8.363040896443426</c:v>
                </c:pt>
                <c:pt idx="12">
                  <c:v>8.3384209010321975</c:v>
                </c:pt>
                <c:pt idx="13">
                  <c:v>8.3272573235401257</c:v>
                </c:pt>
                <c:pt idx="14">
                  <c:v>8.341136142226258</c:v>
                </c:pt>
                <c:pt idx="15">
                  <c:v>8.3551710501964838</c:v>
                </c:pt>
                <c:pt idx="16">
                  <c:v>8.3526116182268026</c:v>
                </c:pt>
                <c:pt idx="17">
                  <c:v>8.3533708049038395</c:v>
                </c:pt>
                <c:pt idx="18">
                  <c:v>8.3558752854726119</c:v>
                </c:pt>
                <c:pt idx="19">
                  <c:v>8.3766972637276922</c:v>
                </c:pt>
                <c:pt idx="20">
                  <c:v>8.3980265978954414</c:v>
                </c:pt>
                <c:pt idx="21">
                  <c:v>8.4201718655072728</c:v>
                </c:pt>
                <c:pt idx="22">
                  <c:v>8.442317133119106</c:v>
                </c:pt>
                <c:pt idx="23">
                  <c:v>8.4644624007309375</c:v>
                </c:pt>
                <c:pt idx="24">
                  <c:v>8.4866076683427689</c:v>
                </c:pt>
                <c:pt idx="25">
                  <c:v>8.5087529359546004</c:v>
                </c:pt>
                <c:pt idx="26">
                  <c:v>8.5308982035664318</c:v>
                </c:pt>
                <c:pt idx="27">
                  <c:v>8.5530434711782632</c:v>
                </c:pt>
                <c:pt idx="28">
                  <c:v>8.5751887387900947</c:v>
                </c:pt>
                <c:pt idx="29">
                  <c:v>8.5973340064019261</c:v>
                </c:pt>
                <c:pt idx="30">
                  <c:v>8.6194792740137576</c:v>
                </c:pt>
                <c:pt idx="31">
                  <c:v>8.641624541625589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63-402E-9478-E42C3C61AD29}"/>
            </c:ext>
          </c:extLst>
        </c:ser>
        <c:ser>
          <c:idx val="5"/>
          <c:order val="4"/>
          <c:tx>
            <c:strRef>
              <c:f>'2021 CENTRAL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SCENARIO'!$C$83:$AH$83</c:f>
              <c:numCache>
                <c:formatCode>"$"#,##0.00</c:formatCode>
                <c:ptCount val="32"/>
                <c:pt idx="0">
                  <c:v>9.2509103894110414</c:v>
                </c:pt>
                <c:pt idx="1">
                  <c:v>8.2939160349428072</c:v>
                </c:pt>
                <c:pt idx="2">
                  <c:v>9.2577316536744068</c:v>
                </c:pt>
                <c:pt idx="3">
                  <c:v>9.2356970186113791</c:v>
                </c:pt>
                <c:pt idx="4">
                  <c:v>9.0618241241773259</c:v>
                </c:pt>
                <c:pt idx="5">
                  <c:v>9.0645054191687695</c:v>
                </c:pt>
                <c:pt idx="6">
                  <c:v>9.2259999590076305</c:v>
                </c:pt>
                <c:pt idx="7">
                  <c:v>9.3471256601611934</c:v>
                </c:pt>
                <c:pt idx="8">
                  <c:v>9.4880113001164226</c:v>
                </c:pt>
                <c:pt idx="9">
                  <c:v>9.6318007179978142</c:v>
                </c:pt>
                <c:pt idx="10">
                  <c:v>9.7393689581222329</c:v>
                </c:pt>
                <c:pt idx="11">
                  <c:v>9.8151853641284355</c:v>
                </c:pt>
                <c:pt idx="12">
                  <c:v>9.8810161533868275</c:v>
                </c:pt>
                <c:pt idx="13">
                  <c:v>9.9398860220652701</c:v>
                </c:pt>
                <c:pt idx="14">
                  <c:v>9.967285818305383</c:v>
                </c:pt>
                <c:pt idx="15">
                  <c:v>9.9783529226288774</c:v>
                </c:pt>
                <c:pt idx="16">
                  <c:v>10.002138510602148</c:v>
                </c:pt>
                <c:pt idx="17">
                  <c:v>10.025998931550259</c:v>
                </c:pt>
                <c:pt idx="18">
                  <c:v>10.042754905612631</c:v>
                </c:pt>
                <c:pt idx="19">
                  <c:v>10.057202435597365</c:v>
                </c:pt>
                <c:pt idx="20">
                  <c:v>10.070755189516239</c:v>
                </c:pt>
                <c:pt idx="21">
                  <c:v>10.083123561650471</c:v>
                </c:pt>
                <c:pt idx="22">
                  <c:v>10.095491933784702</c:v>
                </c:pt>
                <c:pt idx="23">
                  <c:v>10.107860305918933</c:v>
                </c:pt>
                <c:pt idx="24">
                  <c:v>10.120228678053167</c:v>
                </c:pt>
                <c:pt idx="25">
                  <c:v>10.132597050187398</c:v>
                </c:pt>
                <c:pt idx="26">
                  <c:v>10.144965422321629</c:v>
                </c:pt>
                <c:pt idx="27">
                  <c:v>10.157333794455862</c:v>
                </c:pt>
                <c:pt idx="28">
                  <c:v>10.169702166590094</c:v>
                </c:pt>
                <c:pt idx="29">
                  <c:v>10.182070538724325</c:v>
                </c:pt>
                <c:pt idx="30">
                  <c:v>10.194438910858556</c:v>
                </c:pt>
                <c:pt idx="31">
                  <c:v>10.206807282992788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63-402E-9478-E42C3C61AD29}"/>
            </c:ext>
          </c:extLst>
        </c:ser>
        <c:ser>
          <c:idx val="6"/>
          <c:order val="5"/>
          <c:tx>
            <c:strRef>
              <c:f>'2021 CENTRAL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SCENARIO'!$C$84:$AH$84</c:f>
              <c:numCache>
                <c:formatCode>"$"#,##0.00</c:formatCode>
                <c:ptCount val="32"/>
                <c:pt idx="0">
                  <c:v>10.387439480698598</c:v>
                </c:pt>
                <c:pt idx="1">
                  <c:v>9.4464590107574828</c:v>
                </c:pt>
                <c:pt idx="2">
                  <c:v>10.524066571357661</c:v>
                </c:pt>
                <c:pt idx="3">
                  <c:v>10.838689651470384</c:v>
                </c:pt>
                <c:pt idx="4">
                  <c:v>11.157752928379159</c:v>
                </c:pt>
                <c:pt idx="5">
                  <c:v>11.495477301283099</c:v>
                </c:pt>
                <c:pt idx="6">
                  <c:v>11.685660656821273</c:v>
                </c:pt>
                <c:pt idx="7">
                  <c:v>11.707745910066222</c:v>
                </c:pt>
                <c:pt idx="8">
                  <c:v>11.788600314149811</c:v>
                </c:pt>
                <c:pt idx="9">
                  <c:v>11.907892585446433</c:v>
                </c:pt>
                <c:pt idx="10">
                  <c:v>12.064672869743461</c:v>
                </c:pt>
                <c:pt idx="11">
                  <c:v>12.274538928604665</c:v>
                </c:pt>
                <c:pt idx="12">
                  <c:v>12.46309642457264</c:v>
                </c:pt>
                <c:pt idx="13">
                  <c:v>12.63267377558955</c:v>
                </c:pt>
                <c:pt idx="14">
                  <c:v>12.763956228376951</c:v>
                </c:pt>
                <c:pt idx="15">
                  <c:v>12.848693849785601</c:v>
                </c:pt>
                <c:pt idx="16">
                  <c:v>12.993440647174344</c:v>
                </c:pt>
                <c:pt idx="17">
                  <c:v>13.083504406093837</c:v>
                </c:pt>
                <c:pt idx="18">
                  <c:v>13.145398674966623</c:v>
                </c:pt>
                <c:pt idx="19">
                  <c:v>13.186362711169789</c:v>
                </c:pt>
                <c:pt idx="20">
                  <c:v>13.212842679584609</c:v>
                </c:pt>
                <c:pt idx="21">
                  <c:v>13.228146476279996</c:v>
                </c:pt>
                <c:pt idx="22">
                  <c:v>13.24345027297538</c:v>
                </c:pt>
                <c:pt idx="23">
                  <c:v>13.258754069670767</c:v>
                </c:pt>
                <c:pt idx="24">
                  <c:v>13.274057866366153</c:v>
                </c:pt>
                <c:pt idx="25">
                  <c:v>13.289361663061538</c:v>
                </c:pt>
                <c:pt idx="26">
                  <c:v>13.304665459756924</c:v>
                </c:pt>
                <c:pt idx="27">
                  <c:v>13.31996925645231</c:v>
                </c:pt>
                <c:pt idx="28">
                  <c:v>13.335273053147697</c:v>
                </c:pt>
                <c:pt idx="29">
                  <c:v>13.350576849843081</c:v>
                </c:pt>
                <c:pt idx="30">
                  <c:v>13.365880646538468</c:v>
                </c:pt>
                <c:pt idx="31">
                  <c:v>13.381184443233854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3-402E-9478-E42C3C61A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Wellhead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SCENARIO'!$C$7:$AH$7</c:f>
              <c:numCache>
                <c:formatCode>"$"#,##0.00</c:formatCode>
                <c:ptCount val="32"/>
                <c:pt idx="0">
                  <c:v>7.6486423022402263</c:v>
                </c:pt>
                <c:pt idx="1">
                  <c:v>7.7901710397745294</c:v>
                </c:pt>
                <c:pt idx="2">
                  <c:v>7.6271184109175749</c:v>
                </c:pt>
                <c:pt idx="3">
                  <c:v>7.6606781297150564</c:v>
                </c:pt>
                <c:pt idx="4">
                  <c:v>7.8731235087262075</c:v>
                </c:pt>
                <c:pt idx="5">
                  <c:v>8.1226064498157307</c:v>
                </c:pt>
                <c:pt idx="6">
                  <c:v>8.4646828381293151</c:v>
                </c:pt>
                <c:pt idx="7">
                  <c:v>8.6059706297510257</c:v>
                </c:pt>
                <c:pt idx="8">
                  <c:v>8.7958460842480566</c:v>
                </c:pt>
                <c:pt idx="9">
                  <c:v>8.9848872973362521</c:v>
                </c:pt>
                <c:pt idx="10">
                  <c:v>9.1103802386756865</c:v>
                </c:pt>
                <c:pt idx="11">
                  <c:v>9.2559725287443477</c:v>
                </c:pt>
                <c:pt idx="12">
                  <c:v>9.4062628430977195</c:v>
                </c:pt>
                <c:pt idx="13">
                  <c:v>9.5029854194824779</c:v>
                </c:pt>
                <c:pt idx="14">
                  <c:v>9.5914768792920846</c:v>
                </c:pt>
                <c:pt idx="15">
                  <c:v>9.6660221435557503</c:v>
                </c:pt>
                <c:pt idx="16">
                  <c:v>9.7122298325789735</c:v>
                </c:pt>
                <c:pt idx="17">
                  <c:v>9.7207646073136225</c:v>
                </c:pt>
                <c:pt idx="18">
                  <c:v>9.7275883877652127</c:v>
                </c:pt>
                <c:pt idx="19">
                  <c:v>9.737214445519939</c:v>
                </c:pt>
                <c:pt idx="20">
                  <c:v>9.7450620196762507</c:v>
                </c:pt>
                <c:pt idx="21">
                  <c:v>9.7450620196762507</c:v>
                </c:pt>
                <c:pt idx="22">
                  <c:v>9.7450620196762507</c:v>
                </c:pt>
                <c:pt idx="23">
                  <c:v>9.7450620196762507</c:v>
                </c:pt>
                <c:pt idx="24">
                  <c:v>9.7450620196762507</c:v>
                </c:pt>
                <c:pt idx="25">
                  <c:v>9.7450620196762507</c:v>
                </c:pt>
                <c:pt idx="26">
                  <c:v>9.7450620196762507</c:v>
                </c:pt>
                <c:pt idx="27">
                  <c:v>9.7450620196762507</c:v>
                </c:pt>
                <c:pt idx="28">
                  <c:v>9.7450620196762507</c:v>
                </c:pt>
                <c:pt idx="29">
                  <c:v>9.7450620196762507</c:v>
                </c:pt>
                <c:pt idx="30">
                  <c:v>9.7450620196762507</c:v>
                </c:pt>
                <c:pt idx="31">
                  <c:v>9.7450620196762507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6-4379-81FA-0B72B3346050}"/>
            </c:ext>
          </c:extLst>
        </c:ser>
        <c:ser>
          <c:idx val="2"/>
          <c:order val="1"/>
          <c:tx>
            <c:strRef>
              <c:f>'2021 CENTRAL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SCENARIO'!$C$8:$AH$8</c:f>
              <c:numCache>
                <c:formatCode>"$"#,##0.00</c:formatCode>
                <c:ptCount val="32"/>
                <c:pt idx="0">
                  <c:v>7.7411570435760382</c:v>
                </c:pt>
                <c:pt idx="1">
                  <c:v>7.9371605629884883</c:v>
                </c:pt>
                <c:pt idx="2">
                  <c:v>7.7653170369714832</c:v>
                </c:pt>
                <c:pt idx="3">
                  <c:v>7.50255594573194</c:v>
                </c:pt>
                <c:pt idx="4">
                  <c:v>7.2271682977090812</c:v>
                </c:pt>
                <c:pt idx="5">
                  <c:v>7.121997711543619</c:v>
                </c:pt>
                <c:pt idx="6">
                  <c:v>7.294277048599012</c:v>
                </c:pt>
                <c:pt idx="7">
                  <c:v>7.427829618435009</c:v>
                </c:pt>
                <c:pt idx="8">
                  <c:v>7.5836699480874774</c:v>
                </c:pt>
                <c:pt idx="9">
                  <c:v>7.7358651443333386</c:v>
                </c:pt>
                <c:pt idx="10">
                  <c:v>7.8312811390097226</c:v>
                </c:pt>
                <c:pt idx="11">
                  <c:v>7.887893458461928</c:v>
                </c:pt>
                <c:pt idx="12">
                  <c:v>7.9410216458281653</c:v>
                </c:pt>
                <c:pt idx="13">
                  <c:v>7.9769857332567122</c:v>
                </c:pt>
                <c:pt idx="14">
                  <c:v>7.9954676085120466</c:v>
                </c:pt>
                <c:pt idx="15">
                  <c:v>8.0029407416512868</c:v>
                </c:pt>
                <c:pt idx="16">
                  <c:v>8.0086263323716658</c:v>
                </c:pt>
                <c:pt idx="17">
                  <c:v>8.0154932958278344</c:v>
                </c:pt>
                <c:pt idx="18">
                  <c:v>8.0171302024654274</c:v>
                </c:pt>
                <c:pt idx="19">
                  <c:v>8.0181038745929083</c:v>
                </c:pt>
                <c:pt idx="20">
                  <c:v>8.0190547837090165</c:v>
                </c:pt>
                <c:pt idx="21">
                  <c:v>8.0190547837090165</c:v>
                </c:pt>
                <c:pt idx="22">
                  <c:v>8.0190547837090165</c:v>
                </c:pt>
                <c:pt idx="23">
                  <c:v>8.0190547837090165</c:v>
                </c:pt>
                <c:pt idx="24">
                  <c:v>8.0190547837090165</c:v>
                </c:pt>
                <c:pt idx="25">
                  <c:v>8.0190547837090165</c:v>
                </c:pt>
                <c:pt idx="26">
                  <c:v>8.0190547837090165</c:v>
                </c:pt>
                <c:pt idx="27">
                  <c:v>8.0190547837090165</c:v>
                </c:pt>
                <c:pt idx="28">
                  <c:v>8.0190547837090165</c:v>
                </c:pt>
                <c:pt idx="29">
                  <c:v>8.0190547837090165</c:v>
                </c:pt>
                <c:pt idx="30">
                  <c:v>8.0190547837090165</c:v>
                </c:pt>
                <c:pt idx="31">
                  <c:v>8.0190547837090165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6-4379-81FA-0B72B3346050}"/>
            </c:ext>
          </c:extLst>
        </c:ser>
        <c:ser>
          <c:idx val="3"/>
          <c:order val="2"/>
          <c:tx>
            <c:strRef>
              <c:f>'2021 CENTRAL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SCENARIO'!$C$9:$AH$9</c:f>
              <c:numCache>
                <c:formatCode>"$"#,##0.00</c:formatCode>
                <c:ptCount val="32"/>
                <c:pt idx="0">
                  <c:v>7.3126361006065812</c:v>
                </c:pt>
                <c:pt idx="1">
                  <c:v>7.6239705641601203</c:v>
                </c:pt>
                <c:pt idx="2">
                  <c:v>7.5822545492579767</c:v>
                </c:pt>
                <c:pt idx="3">
                  <c:v>7.1358513673727426</c:v>
                </c:pt>
                <c:pt idx="4">
                  <c:v>6.7221678645259821</c:v>
                </c:pt>
                <c:pt idx="5">
                  <c:v>6.6382680073384819</c:v>
                </c:pt>
                <c:pt idx="6">
                  <c:v>6.8217829181294753</c:v>
                </c:pt>
                <c:pt idx="7">
                  <c:v>7.0387341352119117</c:v>
                </c:pt>
                <c:pt idx="8">
                  <c:v>7.2201099098134041</c:v>
                </c:pt>
                <c:pt idx="9">
                  <c:v>7.4033358092552213</c:v>
                </c:pt>
                <c:pt idx="10">
                  <c:v>7.5075869252663825</c:v>
                </c:pt>
                <c:pt idx="11">
                  <c:v>7.5554639247186977</c:v>
                </c:pt>
                <c:pt idx="12">
                  <c:v>7.6487548819570534</c:v>
                </c:pt>
                <c:pt idx="13">
                  <c:v>7.7332536040789277</c:v>
                </c:pt>
                <c:pt idx="14">
                  <c:v>7.7851822611761703</c:v>
                </c:pt>
                <c:pt idx="15">
                  <c:v>7.8108651511284659</c:v>
                </c:pt>
                <c:pt idx="16">
                  <c:v>7.843791068670491</c:v>
                </c:pt>
                <c:pt idx="17">
                  <c:v>7.8760942197794046</c:v>
                </c:pt>
                <c:pt idx="18">
                  <c:v>7.8930370704695081</c:v>
                </c:pt>
                <c:pt idx="19">
                  <c:v>7.901321552493088</c:v>
                </c:pt>
                <c:pt idx="20">
                  <c:v>7.9047734901365292</c:v>
                </c:pt>
                <c:pt idx="21">
                  <c:v>7.9047734901365292</c:v>
                </c:pt>
                <c:pt idx="22">
                  <c:v>7.9047734901365292</c:v>
                </c:pt>
                <c:pt idx="23">
                  <c:v>7.9047734901365292</c:v>
                </c:pt>
                <c:pt idx="24">
                  <c:v>7.9047734901365292</c:v>
                </c:pt>
                <c:pt idx="25">
                  <c:v>7.9047734901365292</c:v>
                </c:pt>
                <c:pt idx="26">
                  <c:v>7.9047734901365292</c:v>
                </c:pt>
                <c:pt idx="27">
                  <c:v>7.9047734901365292</c:v>
                </c:pt>
                <c:pt idx="28">
                  <c:v>7.9047734901365292</c:v>
                </c:pt>
                <c:pt idx="29">
                  <c:v>7.9047734901365292</c:v>
                </c:pt>
                <c:pt idx="30">
                  <c:v>7.9047734901365292</c:v>
                </c:pt>
                <c:pt idx="31">
                  <c:v>7.9047734901365292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6-4379-81FA-0B72B3346050}"/>
            </c:ext>
          </c:extLst>
        </c:ser>
        <c:ser>
          <c:idx val="4"/>
          <c:order val="3"/>
          <c:tx>
            <c:strRef>
              <c:f>'2021 CENTRAL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SCENARIO'!$C$10:$AH$10</c:f>
              <c:numCache>
                <c:formatCode>"$"#,##0.00</c:formatCode>
                <c:ptCount val="32"/>
                <c:pt idx="0">
                  <c:v>7.2284745038279157</c:v>
                </c:pt>
                <c:pt idx="1">
                  <c:v>7.3582246348117533</c:v>
                </c:pt>
                <c:pt idx="2">
                  <c:v>7.3370552634572768</c:v>
                </c:pt>
                <c:pt idx="3">
                  <c:v>7.2464725481240357</c:v>
                </c:pt>
                <c:pt idx="4">
                  <c:v>7.1662403704079125</c:v>
                </c:pt>
                <c:pt idx="5">
                  <c:v>7.104731729976919</c:v>
                </c:pt>
                <c:pt idx="6">
                  <c:v>7.1547355502721262</c:v>
                </c:pt>
                <c:pt idx="7">
                  <c:v>7.2928543935582653</c:v>
                </c:pt>
                <c:pt idx="8">
                  <c:v>7.3753838697495047</c:v>
                </c:pt>
                <c:pt idx="9">
                  <c:v>7.3644035617708283</c:v>
                </c:pt>
                <c:pt idx="10">
                  <c:v>7.2978444783446355</c:v>
                </c:pt>
                <c:pt idx="11">
                  <c:v>7.2341863248906479</c:v>
                </c:pt>
                <c:pt idx="12">
                  <c:v>7.1893856048289502</c:v>
                </c:pt>
                <c:pt idx="13">
                  <c:v>7.1640235849138172</c:v>
                </c:pt>
                <c:pt idx="14">
                  <c:v>7.1650126929688644</c:v>
                </c:pt>
                <c:pt idx="15">
                  <c:v>7.1680116482209755</c:v>
                </c:pt>
                <c:pt idx="16">
                  <c:v>7.1539233460729701</c:v>
                </c:pt>
                <c:pt idx="17">
                  <c:v>7.145864284474686</c:v>
                </c:pt>
                <c:pt idx="18">
                  <c:v>7.1426821967660041</c:v>
                </c:pt>
                <c:pt idx="19">
                  <c:v>7.1408299893332945</c:v>
                </c:pt>
                <c:pt idx="20">
                  <c:v>7.1399379856491425</c:v>
                </c:pt>
                <c:pt idx="21">
                  <c:v>7.1399379856491425</c:v>
                </c:pt>
                <c:pt idx="22">
                  <c:v>7.1399379856491425</c:v>
                </c:pt>
                <c:pt idx="23">
                  <c:v>7.1399379856491425</c:v>
                </c:pt>
                <c:pt idx="24">
                  <c:v>7.1399379856491425</c:v>
                </c:pt>
                <c:pt idx="25">
                  <c:v>7.1399379856491425</c:v>
                </c:pt>
                <c:pt idx="26">
                  <c:v>7.1399379856491425</c:v>
                </c:pt>
                <c:pt idx="27">
                  <c:v>7.1399379856491425</c:v>
                </c:pt>
                <c:pt idx="28">
                  <c:v>7.1399379856491425</c:v>
                </c:pt>
                <c:pt idx="29">
                  <c:v>7.1399379856491425</c:v>
                </c:pt>
                <c:pt idx="30">
                  <c:v>7.1399379856491425</c:v>
                </c:pt>
                <c:pt idx="31">
                  <c:v>7.1399379856491425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6-4379-81FA-0B72B3346050}"/>
            </c:ext>
          </c:extLst>
        </c:ser>
        <c:ser>
          <c:idx val="5"/>
          <c:order val="4"/>
          <c:tx>
            <c:strRef>
              <c:f>'2021 CENTRAL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SCENARIO'!$C$11:$AH$11</c:f>
              <c:numCache>
                <c:formatCode>"$"#,##0.00</c:formatCode>
                <c:ptCount val="32"/>
                <c:pt idx="0">
                  <c:v>7.7446212468092943</c:v>
                </c:pt>
                <c:pt idx="1">
                  <c:v>7.9406247662217435</c:v>
                </c:pt>
                <c:pt idx="2">
                  <c:v>7.7687812402047385</c:v>
                </c:pt>
                <c:pt idx="3">
                  <c:v>7.5060201489651952</c:v>
                </c:pt>
                <c:pt idx="4">
                  <c:v>7.2306325009423373</c:v>
                </c:pt>
                <c:pt idx="5">
                  <c:v>7.1254619147768743</c:v>
                </c:pt>
                <c:pt idx="6">
                  <c:v>7.2977412518322682</c:v>
                </c:pt>
                <c:pt idx="7">
                  <c:v>7.4312938216682642</c:v>
                </c:pt>
                <c:pt idx="8">
                  <c:v>7.5871341513207335</c:v>
                </c:pt>
                <c:pt idx="9">
                  <c:v>7.7393293475665939</c:v>
                </c:pt>
                <c:pt idx="10">
                  <c:v>7.8347453422429787</c:v>
                </c:pt>
                <c:pt idx="11">
                  <c:v>7.8913576616951842</c:v>
                </c:pt>
                <c:pt idx="12">
                  <c:v>7.9444858490614214</c:v>
                </c:pt>
                <c:pt idx="13">
                  <c:v>7.9804499364899684</c:v>
                </c:pt>
                <c:pt idx="14">
                  <c:v>7.9989318117453028</c:v>
                </c:pt>
                <c:pt idx="15">
                  <c:v>8.0064049448845438</c:v>
                </c:pt>
                <c:pt idx="16">
                  <c:v>8.0120905356049228</c:v>
                </c:pt>
                <c:pt idx="17">
                  <c:v>8.0189574990610897</c:v>
                </c:pt>
                <c:pt idx="18">
                  <c:v>8.0205944056986826</c:v>
                </c:pt>
                <c:pt idx="19">
                  <c:v>8.0215680778261635</c:v>
                </c:pt>
                <c:pt idx="20">
                  <c:v>8.0225189869422717</c:v>
                </c:pt>
                <c:pt idx="21">
                  <c:v>8.0225189869422717</c:v>
                </c:pt>
                <c:pt idx="22">
                  <c:v>8.0225189869422717</c:v>
                </c:pt>
                <c:pt idx="23">
                  <c:v>8.0225189869422717</c:v>
                </c:pt>
                <c:pt idx="24">
                  <c:v>8.0225189869422717</c:v>
                </c:pt>
                <c:pt idx="25">
                  <c:v>8.0225189869422717</c:v>
                </c:pt>
                <c:pt idx="26">
                  <c:v>8.0225189869422717</c:v>
                </c:pt>
                <c:pt idx="27">
                  <c:v>8.0225189869422717</c:v>
                </c:pt>
                <c:pt idx="28">
                  <c:v>8.0225189869422717</c:v>
                </c:pt>
                <c:pt idx="29">
                  <c:v>8.0225189869422717</c:v>
                </c:pt>
                <c:pt idx="30">
                  <c:v>8.0225189869422717</c:v>
                </c:pt>
                <c:pt idx="31">
                  <c:v>8.0225189869422717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6-4379-81FA-0B72B3346050}"/>
            </c:ext>
          </c:extLst>
        </c:ser>
        <c:ser>
          <c:idx val="6"/>
          <c:order val="5"/>
          <c:tx>
            <c:strRef>
              <c:f>'2021 CENTRAL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SCENARIO'!$C$12:$AH$12</c:f>
              <c:numCache>
                <c:formatCode>"$"#,##0.00</c:formatCode>
                <c:ptCount val="32"/>
                <c:pt idx="0">
                  <c:v>7.646995243416697</c:v>
                </c:pt>
                <c:pt idx="1">
                  <c:v>7.7885239809510001</c:v>
                </c:pt>
                <c:pt idx="2">
                  <c:v>7.6254713520940447</c:v>
                </c:pt>
                <c:pt idx="3">
                  <c:v>7.6590310708915261</c:v>
                </c:pt>
                <c:pt idx="4">
                  <c:v>7.8714764499026773</c:v>
                </c:pt>
                <c:pt idx="5">
                  <c:v>8.1209593909921995</c:v>
                </c:pt>
                <c:pt idx="6">
                  <c:v>8.463035779305784</c:v>
                </c:pt>
                <c:pt idx="7">
                  <c:v>8.6043235709274946</c:v>
                </c:pt>
                <c:pt idx="8">
                  <c:v>8.7941990254245255</c:v>
                </c:pt>
                <c:pt idx="9">
                  <c:v>8.983240238512721</c:v>
                </c:pt>
                <c:pt idx="10">
                  <c:v>9.1087331798521571</c:v>
                </c:pt>
                <c:pt idx="11">
                  <c:v>9.2543254699208166</c:v>
                </c:pt>
                <c:pt idx="12">
                  <c:v>9.4046157842741884</c:v>
                </c:pt>
                <c:pt idx="13">
                  <c:v>9.5013383606589485</c:v>
                </c:pt>
                <c:pt idx="14">
                  <c:v>9.5898298204685553</c:v>
                </c:pt>
                <c:pt idx="15">
                  <c:v>9.6643750847322192</c:v>
                </c:pt>
                <c:pt idx="16">
                  <c:v>9.7105827737554442</c:v>
                </c:pt>
                <c:pt idx="17">
                  <c:v>9.7191175484900931</c:v>
                </c:pt>
                <c:pt idx="18">
                  <c:v>9.7259413289416816</c:v>
                </c:pt>
                <c:pt idx="19">
                  <c:v>9.7355673866964096</c:v>
                </c:pt>
                <c:pt idx="20">
                  <c:v>9.7434149608527214</c:v>
                </c:pt>
                <c:pt idx="21">
                  <c:v>9.7434149608527214</c:v>
                </c:pt>
                <c:pt idx="22">
                  <c:v>9.7434149608527214</c:v>
                </c:pt>
                <c:pt idx="23">
                  <c:v>9.7434149608527214</c:v>
                </c:pt>
                <c:pt idx="24">
                  <c:v>9.7434149608527214</c:v>
                </c:pt>
                <c:pt idx="25">
                  <c:v>9.7434149608527214</c:v>
                </c:pt>
                <c:pt idx="26">
                  <c:v>9.7434149608527214</c:v>
                </c:pt>
                <c:pt idx="27">
                  <c:v>9.7434149608527214</c:v>
                </c:pt>
                <c:pt idx="28">
                  <c:v>9.7434149608527214</c:v>
                </c:pt>
                <c:pt idx="29">
                  <c:v>9.7434149608527214</c:v>
                </c:pt>
                <c:pt idx="30">
                  <c:v>9.7434149608527214</c:v>
                </c:pt>
                <c:pt idx="31">
                  <c:v>9.7434149608527214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6-4379-81FA-0B72B3346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Transmission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SCENARIO'!$B$17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SCENARIO'!$C$17:$AH$17</c:f>
              <c:numCache>
                <c:formatCode>"$"#,##0.00</c:formatCode>
                <c:ptCount val="32"/>
                <c:pt idx="0">
                  <c:v>0.73815286046956308</c:v>
                </c:pt>
                <c:pt idx="1">
                  <c:v>0.84847116982712611</c:v>
                </c:pt>
                <c:pt idx="2">
                  <c:v>1.0813308953106395</c:v>
                </c:pt>
                <c:pt idx="3">
                  <c:v>1.1963376285655454</c:v>
                </c:pt>
                <c:pt idx="4">
                  <c:v>1.3028147143447999</c:v>
                </c:pt>
                <c:pt idx="5">
                  <c:v>1.4270456247936392</c:v>
                </c:pt>
                <c:pt idx="6">
                  <c:v>1.2958731559614474</c:v>
                </c:pt>
                <c:pt idx="7">
                  <c:v>1.2185779767969775</c:v>
                </c:pt>
                <c:pt idx="8">
                  <c:v>1.0912614632412903</c:v>
                </c:pt>
                <c:pt idx="9">
                  <c:v>1.0035145708149236</c:v>
                </c:pt>
                <c:pt idx="10">
                  <c:v>1.0208525633314607</c:v>
                </c:pt>
                <c:pt idx="11">
                  <c:v>1.0750001519017409</c:v>
                </c:pt>
                <c:pt idx="12">
                  <c:v>1.1072439703845962</c:v>
                </c:pt>
                <c:pt idx="13">
                  <c:v>1.1643396879480572</c:v>
                </c:pt>
                <c:pt idx="14">
                  <c:v>1.1911647401828693</c:v>
                </c:pt>
                <c:pt idx="15">
                  <c:v>1.1852993545917441</c:v>
                </c:pt>
                <c:pt idx="16">
                  <c:v>1.2679693624909536</c:v>
                </c:pt>
                <c:pt idx="17">
                  <c:v>1.3341053688103213</c:v>
                </c:pt>
                <c:pt idx="18">
                  <c:v>1.3737869726019418</c:v>
                </c:pt>
                <c:pt idx="19">
                  <c:v>1.38965961411859</c:v>
                </c:pt>
                <c:pt idx="20">
                  <c:v>1.3928341424219195</c:v>
                </c:pt>
                <c:pt idx="21">
                  <c:v>1.3928341424219195</c:v>
                </c:pt>
                <c:pt idx="22">
                  <c:v>1.3928341424219195</c:v>
                </c:pt>
                <c:pt idx="23">
                  <c:v>1.3928341424219195</c:v>
                </c:pt>
                <c:pt idx="24">
                  <c:v>1.3928341424219195</c:v>
                </c:pt>
                <c:pt idx="25">
                  <c:v>1.3928341424219195</c:v>
                </c:pt>
                <c:pt idx="26">
                  <c:v>1.3928341424219195</c:v>
                </c:pt>
                <c:pt idx="27">
                  <c:v>1.3928341424219195</c:v>
                </c:pt>
                <c:pt idx="28">
                  <c:v>1.3928341424219195</c:v>
                </c:pt>
                <c:pt idx="29">
                  <c:v>1.3928341424219195</c:v>
                </c:pt>
                <c:pt idx="30">
                  <c:v>1.3928341424219195</c:v>
                </c:pt>
                <c:pt idx="31">
                  <c:v>1.3928341424219195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1-447C-A7C4-E6420A986F0B}"/>
            </c:ext>
          </c:extLst>
        </c:ser>
        <c:ser>
          <c:idx val="2"/>
          <c:order val="1"/>
          <c:tx>
            <c:strRef>
              <c:f>'2021 CENTRAL SCENARIO'!$B$18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SCENARIO'!$C$18:$AH$18</c:f>
              <c:numCache>
                <c:formatCode>"$"#,##0.00</c:formatCode>
                <c:ptCount val="32"/>
                <c:pt idx="0">
                  <c:v>1.5462124827087018</c:v>
                </c:pt>
                <c:pt idx="1">
                  <c:v>1.5878327232593252</c:v>
                </c:pt>
                <c:pt idx="2">
                  <c:v>1.7133410335720378</c:v>
                </c:pt>
                <c:pt idx="3">
                  <c:v>1.7857459815470431</c:v>
                </c:pt>
                <c:pt idx="4">
                  <c:v>1.8875781833525003</c:v>
                </c:pt>
                <c:pt idx="5">
                  <c:v>2.0262134804953154</c:v>
                </c:pt>
                <c:pt idx="6">
                  <c:v>2.0313798543954404</c:v>
                </c:pt>
                <c:pt idx="7">
                  <c:v>2.0512272154640279</c:v>
                </c:pt>
                <c:pt idx="8">
                  <c:v>2.017600312751664</c:v>
                </c:pt>
                <c:pt idx="9">
                  <c:v>1.9906296727399919</c:v>
                </c:pt>
                <c:pt idx="10">
                  <c:v>1.9872495374470018</c:v>
                </c:pt>
                <c:pt idx="11">
                  <c:v>1.994356185481045</c:v>
                </c:pt>
                <c:pt idx="12">
                  <c:v>1.9984822950823076</c:v>
                </c:pt>
                <c:pt idx="13">
                  <c:v>2.0089123218751839</c:v>
                </c:pt>
                <c:pt idx="14">
                  <c:v>2.0053812275585985</c:v>
                </c:pt>
                <c:pt idx="15">
                  <c:v>1.9965728363861157</c:v>
                </c:pt>
                <c:pt idx="16">
                  <c:v>2.0022670129476809</c:v>
                </c:pt>
                <c:pt idx="17">
                  <c:v>2.0068223541969332</c:v>
                </c:pt>
                <c:pt idx="18">
                  <c:v>2.0095555589464844</c:v>
                </c:pt>
                <c:pt idx="19">
                  <c:v>2.0106488408463048</c:v>
                </c:pt>
                <c:pt idx="20">
                  <c:v>2.0108674972262688</c:v>
                </c:pt>
                <c:pt idx="21">
                  <c:v>2.0108674972262688</c:v>
                </c:pt>
                <c:pt idx="22">
                  <c:v>2.0108674972262688</c:v>
                </c:pt>
                <c:pt idx="23">
                  <c:v>2.0108674972262688</c:v>
                </c:pt>
                <c:pt idx="24">
                  <c:v>2.0108674972262688</c:v>
                </c:pt>
                <c:pt idx="25">
                  <c:v>2.0108674972262688</c:v>
                </c:pt>
                <c:pt idx="26">
                  <c:v>2.0108674972262688</c:v>
                </c:pt>
                <c:pt idx="27">
                  <c:v>2.0108674972262688</c:v>
                </c:pt>
                <c:pt idx="28">
                  <c:v>2.0108674972262688</c:v>
                </c:pt>
                <c:pt idx="29">
                  <c:v>2.0108674972262688</c:v>
                </c:pt>
                <c:pt idx="30">
                  <c:v>2.0108674972262688</c:v>
                </c:pt>
                <c:pt idx="31">
                  <c:v>2.0108674972262688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1-447C-A7C4-E6420A986F0B}"/>
            </c:ext>
          </c:extLst>
        </c:ser>
        <c:ser>
          <c:idx val="3"/>
          <c:order val="2"/>
          <c:tx>
            <c:strRef>
              <c:f>'2021 CENTRAL SCENARIO'!$B$19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SCENARIO'!$C$19:$AH$19</c:f>
              <c:numCache>
                <c:formatCode>"$"#,##0.00</c:formatCode>
                <c:ptCount val="32"/>
                <c:pt idx="0">
                  <c:v>1.6695100185168252</c:v>
                </c:pt>
                <c:pt idx="1">
                  <c:v>1.7767563893358205</c:v>
                </c:pt>
                <c:pt idx="2">
                  <c:v>1.8965429602492843</c:v>
                </c:pt>
                <c:pt idx="3">
                  <c:v>2.0135820243583424</c:v>
                </c:pt>
                <c:pt idx="4">
                  <c:v>2.154944991046492</c:v>
                </c:pt>
                <c:pt idx="5">
                  <c:v>2.266482762783756</c:v>
                </c:pt>
                <c:pt idx="6">
                  <c:v>2.2837007024587965</c:v>
                </c:pt>
                <c:pt idx="7">
                  <c:v>2.213920399846617</c:v>
                </c:pt>
                <c:pt idx="8">
                  <c:v>2.123346069974009</c:v>
                </c:pt>
                <c:pt idx="9">
                  <c:v>2.0457422637982563</c:v>
                </c:pt>
                <c:pt idx="10">
                  <c:v>1.9983288106121573</c:v>
                </c:pt>
                <c:pt idx="11">
                  <c:v>1.9815698727143558</c:v>
                </c:pt>
                <c:pt idx="12">
                  <c:v>1.9622735889954053</c:v>
                </c:pt>
                <c:pt idx="13">
                  <c:v>1.9658323372830246</c:v>
                </c:pt>
                <c:pt idx="14">
                  <c:v>1.9627609826418457</c:v>
                </c:pt>
                <c:pt idx="15">
                  <c:v>1.9581322017957579</c:v>
                </c:pt>
                <c:pt idx="16">
                  <c:v>1.9553822280665261</c:v>
                </c:pt>
                <c:pt idx="17">
                  <c:v>1.9531822490831405</c:v>
                </c:pt>
                <c:pt idx="18">
                  <c:v>1.9518622616931092</c:v>
                </c:pt>
                <c:pt idx="19">
                  <c:v>1.9513342667370965</c:v>
                </c:pt>
                <c:pt idx="20">
                  <c:v>1.9512286677458941</c:v>
                </c:pt>
                <c:pt idx="21">
                  <c:v>1.9512286677458941</c:v>
                </c:pt>
                <c:pt idx="22">
                  <c:v>1.9512286677458941</c:v>
                </c:pt>
                <c:pt idx="23">
                  <c:v>1.9512286677458941</c:v>
                </c:pt>
                <c:pt idx="24">
                  <c:v>1.9512286677458941</c:v>
                </c:pt>
                <c:pt idx="25">
                  <c:v>1.9512286677458941</c:v>
                </c:pt>
                <c:pt idx="26">
                  <c:v>1.9512286677458941</c:v>
                </c:pt>
                <c:pt idx="27">
                  <c:v>1.9512286677458941</c:v>
                </c:pt>
                <c:pt idx="28">
                  <c:v>1.9512286677458941</c:v>
                </c:pt>
                <c:pt idx="29">
                  <c:v>1.9512286677458941</c:v>
                </c:pt>
                <c:pt idx="30">
                  <c:v>1.9512286677458941</c:v>
                </c:pt>
                <c:pt idx="31">
                  <c:v>1.9512286677458941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1-447C-A7C4-E6420A986F0B}"/>
            </c:ext>
          </c:extLst>
        </c:ser>
        <c:ser>
          <c:idx val="4"/>
          <c:order val="3"/>
          <c:tx>
            <c:strRef>
              <c:f>'2021 CENTRAL SCENARIO'!$B$20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SCENARIO'!$C$20:$AH$20</c:f>
              <c:numCache>
                <c:formatCode>"$"#,##0.00</c:formatCode>
                <c:ptCount val="32"/>
                <c:pt idx="0">
                  <c:v>1.1395750484335558</c:v>
                </c:pt>
                <c:pt idx="1">
                  <c:v>1.0029603976678829</c:v>
                </c:pt>
                <c:pt idx="2">
                  <c:v>0.93244710574639134</c:v>
                </c:pt>
                <c:pt idx="3">
                  <c:v>0.90103479260409691</c:v>
                </c:pt>
                <c:pt idx="4">
                  <c:v>0.86449607065917178</c:v>
                </c:pt>
                <c:pt idx="5">
                  <c:v>0.8503999490077242</c:v>
                </c:pt>
                <c:pt idx="6">
                  <c:v>0.84651768899992352</c:v>
                </c:pt>
                <c:pt idx="7">
                  <c:v>0.84799767190542452</c:v>
                </c:pt>
                <c:pt idx="8">
                  <c:v>0.84940337102337171</c:v>
                </c:pt>
                <c:pt idx="9">
                  <c:v>0.85171314593262248</c:v>
                </c:pt>
                <c:pt idx="10">
                  <c:v>0.85327051385762442</c:v>
                </c:pt>
                <c:pt idx="11">
                  <c:v>0.84832855128386786</c:v>
                </c:pt>
                <c:pt idx="12">
                  <c:v>0.84637268778729358</c:v>
                </c:pt>
                <c:pt idx="13">
                  <c:v>0.84563529771563817</c:v>
                </c:pt>
                <c:pt idx="14">
                  <c:v>0.84481468016572503</c:v>
                </c:pt>
                <c:pt idx="15">
                  <c:v>0.84438000939494307</c:v>
                </c:pt>
                <c:pt idx="16">
                  <c:v>0.84760855885517872</c:v>
                </c:pt>
                <c:pt idx="17">
                  <c:v>0.85019139842336722</c:v>
                </c:pt>
                <c:pt idx="18">
                  <c:v>0.85174110216428034</c:v>
                </c:pt>
                <c:pt idx="19">
                  <c:v>0.85236098366064561</c:v>
                </c:pt>
                <c:pt idx="20">
                  <c:v>0.85248495995991869</c:v>
                </c:pt>
                <c:pt idx="21">
                  <c:v>0.85248495995991869</c:v>
                </c:pt>
                <c:pt idx="22">
                  <c:v>0.85248495995991869</c:v>
                </c:pt>
                <c:pt idx="23">
                  <c:v>0.85248495995991869</c:v>
                </c:pt>
                <c:pt idx="24">
                  <c:v>0.85248495995991869</c:v>
                </c:pt>
                <c:pt idx="25">
                  <c:v>0.85248495995991869</c:v>
                </c:pt>
                <c:pt idx="26">
                  <c:v>0.85248495995991869</c:v>
                </c:pt>
                <c:pt idx="27">
                  <c:v>0.85248495995991869</c:v>
                </c:pt>
                <c:pt idx="28">
                  <c:v>0.85248495995991869</c:v>
                </c:pt>
                <c:pt idx="29">
                  <c:v>0.85248495995991869</c:v>
                </c:pt>
                <c:pt idx="30">
                  <c:v>0.85248495995991869</c:v>
                </c:pt>
                <c:pt idx="31">
                  <c:v>0.85248495995991869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D1-447C-A7C4-E6420A986F0B}"/>
            </c:ext>
          </c:extLst>
        </c:ser>
        <c:ser>
          <c:idx val="5"/>
          <c:order val="4"/>
          <c:tx>
            <c:strRef>
              <c:f>'2021 CENTRAL SCENARIO'!$B$21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SCENARIO'!$C$21:$AH$21</c:f>
              <c:numCache>
                <c:formatCode>"$"#,##0.00</c:formatCode>
                <c:ptCount val="32"/>
                <c:pt idx="0">
                  <c:v>1.4462124827087017</c:v>
                </c:pt>
                <c:pt idx="1">
                  <c:v>1.4878327232593251</c:v>
                </c:pt>
                <c:pt idx="2">
                  <c:v>1.6133410335720377</c:v>
                </c:pt>
                <c:pt idx="3">
                  <c:v>1.685745981547043</c:v>
                </c:pt>
                <c:pt idx="4">
                  <c:v>1.7875781833525002</c:v>
                </c:pt>
                <c:pt idx="5">
                  <c:v>1.9262134804953153</c:v>
                </c:pt>
                <c:pt idx="6">
                  <c:v>1.9313798543954404</c:v>
                </c:pt>
                <c:pt idx="7">
                  <c:v>1.9512272154640278</c:v>
                </c:pt>
                <c:pt idx="8">
                  <c:v>1.9176003127516639</c:v>
                </c:pt>
                <c:pt idx="9">
                  <c:v>1.8906296727399918</c:v>
                </c:pt>
                <c:pt idx="10">
                  <c:v>1.8872495374470017</c:v>
                </c:pt>
                <c:pt idx="11">
                  <c:v>1.8943561854810449</c:v>
                </c:pt>
                <c:pt idx="12">
                  <c:v>1.8984822950823075</c:v>
                </c:pt>
                <c:pt idx="13">
                  <c:v>1.9089123218751838</c:v>
                </c:pt>
                <c:pt idx="14">
                  <c:v>1.9053812275585984</c:v>
                </c:pt>
                <c:pt idx="15">
                  <c:v>1.8965728363861156</c:v>
                </c:pt>
                <c:pt idx="16">
                  <c:v>1.9022670129476809</c:v>
                </c:pt>
                <c:pt idx="17">
                  <c:v>1.9068223541969331</c:v>
                </c:pt>
                <c:pt idx="18">
                  <c:v>1.9095555589464845</c:v>
                </c:pt>
                <c:pt idx="19">
                  <c:v>1.9106488408463052</c:v>
                </c:pt>
                <c:pt idx="20">
                  <c:v>1.9108674972262694</c:v>
                </c:pt>
                <c:pt idx="21">
                  <c:v>1.9108674972262694</c:v>
                </c:pt>
                <c:pt idx="22">
                  <c:v>1.9108674972262694</c:v>
                </c:pt>
                <c:pt idx="23">
                  <c:v>1.9108674972262694</c:v>
                </c:pt>
                <c:pt idx="24">
                  <c:v>1.9108674972262694</c:v>
                </c:pt>
                <c:pt idx="25">
                  <c:v>1.9108674972262694</c:v>
                </c:pt>
                <c:pt idx="26">
                  <c:v>1.9108674972262694</c:v>
                </c:pt>
                <c:pt idx="27">
                  <c:v>1.9108674972262694</c:v>
                </c:pt>
                <c:pt idx="28">
                  <c:v>1.9108674972262694</c:v>
                </c:pt>
                <c:pt idx="29">
                  <c:v>1.9108674972262694</c:v>
                </c:pt>
                <c:pt idx="30">
                  <c:v>1.9108674972262694</c:v>
                </c:pt>
                <c:pt idx="31">
                  <c:v>1.9108674972262694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D1-447C-A7C4-E6420A986F0B}"/>
            </c:ext>
          </c:extLst>
        </c:ser>
        <c:ser>
          <c:idx val="6"/>
          <c:order val="5"/>
          <c:tx>
            <c:strRef>
              <c:f>'2021 CENTRAL SCENARIO'!$B$22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SCENARIO'!$C$16:$AH$16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SCENARIO'!$C$22:$AH$22</c:f>
              <c:numCache>
                <c:formatCode>"$"#,##0.00</c:formatCode>
                <c:ptCount val="32"/>
                <c:pt idx="0">
                  <c:v>2.6081528604695632</c:v>
                </c:pt>
                <c:pt idx="1">
                  <c:v>2.7184711698271262</c:v>
                </c:pt>
                <c:pt idx="2">
                  <c:v>2.9513308953106394</c:v>
                </c:pt>
                <c:pt idx="3">
                  <c:v>3.0663376285655453</c:v>
                </c:pt>
                <c:pt idx="4">
                  <c:v>3.1728147143448</c:v>
                </c:pt>
                <c:pt idx="5">
                  <c:v>3.2970456247936393</c:v>
                </c:pt>
                <c:pt idx="6">
                  <c:v>3.1658731559614477</c:v>
                </c:pt>
                <c:pt idx="7">
                  <c:v>3.0885779767969774</c:v>
                </c:pt>
                <c:pt idx="8">
                  <c:v>2.9612614632412901</c:v>
                </c:pt>
                <c:pt idx="9">
                  <c:v>2.8735145708149235</c:v>
                </c:pt>
                <c:pt idx="10">
                  <c:v>2.8908525633314608</c:v>
                </c:pt>
                <c:pt idx="11">
                  <c:v>2.9450001519017412</c:v>
                </c:pt>
                <c:pt idx="12">
                  <c:v>2.9772439703845963</c:v>
                </c:pt>
                <c:pt idx="13">
                  <c:v>3.0343396879480573</c:v>
                </c:pt>
                <c:pt idx="14">
                  <c:v>3.0611647401828694</c:v>
                </c:pt>
                <c:pt idx="15">
                  <c:v>3.0552993545917442</c:v>
                </c:pt>
                <c:pt idx="16">
                  <c:v>3.1379693624909537</c:v>
                </c:pt>
                <c:pt idx="17">
                  <c:v>3.2041053688103212</c:v>
                </c:pt>
                <c:pt idx="18">
                  <c:v>3.2437869726019417</c:v>
                </c:pt>
                <c:pt idx="19">
                  <c:v>3.2596596141185898</c:v>
                </c:pt>
                <c:pt idx="20">
                  <c:v>3.2628341424219194</c:v>
                </c:pt>
                <c:pt idx="21">
                  <c:v>3.2628341424219194</c:v>
                </c:pt>
                <c:pt idx="22">
                  <c:v>3.2628341424219194</c:v>
                </c:pt>
                <c:pt idx="23">
                  <c:v>3.2628341424219194</c:v>
                </c:pt>
                <c:pt idx="24">
                  <c:v>3.2628341424219194</c:v>
                </c:pt>
                <c:pt idx="25">
                  <c:v>3.2628341424219194</c:v>
                </c:pt>
                <c:pt idx="26">
                  <c:v>3.2628341424219194</c:v>
                </c:pt>
                <c:pt idx="27">
                  <c:v>3.2628341424219194</c:v>
                </c:pt>
                <c:pt idx="28">
                  <c:v>3.2628341424219194</c:v>
                </c:pt>
                <c:pt idx="29">
                  <c:v>3.2628341424219194</c:v>
                </c:pt>
                <c:pt idx="30">
                  <c:v>3.2628341424219194</c:v>
                </c:pt>
                <c:pt idx="31">
                  <c:v>3.2628341424219194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D1-447C-A7C4-E6420A986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SCENARIO'!$B$150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SCENARIO'!$C$150:$AH$150</c:f>
              <c:numCache>
                <c:formatCode>"$"#,##0.00</c:formatCode>
                <c:ptCount val="32"/>
                <c:pt idx="0">
                  <c:v>1.2815527608706994</c:v>
                </c:pt>
                <c:pt idx="1">
                  <c:v>1.3859066568444955</c:v>
                </c:pt>
                <c:pt idx="2">
                  <c:v>1.6061767073112119</c:v>
                </c:pt>
                <c:pt idx="3">
                  <c:v>1.7149655452498873</c:v>
                </c:pt>
                <c:pt idx="4">
                  <c:v>1.81568589527798</c:v>
                </c:pt>
                <c:pt idx="5">
                  <c:v>1.9332002007564064</c:v>
                </c:pt>
                <c:pt idx="6">
                  <c:v>1.8091196356457324</c:v>
                </c:pt>
                <c:pt idx="7">
                  <c:v>1.7360034581700479</c:v>
                </c:pt>
                <c:pt idx="8">
                  <c:v>1.6155703742268006</c:v>
                </c:pt>
                <c:pt idx="9">
                  <c:v>1.5325675604816578</c:v>
                </c:pt>
                <c:pt idx="10">
                  <c:v>1.5489681659477981</c:v>
                </c:pt>
                <c:pt idx="11">
                  <c:v>1.6001882386429003</c:v>
                </c:pt>
                <c:pt idx="12">
                  <c:v>1.6306887792997724</c:v>
                </c:pt>
                <c:pt idx="13">
                  <c:v>1.6846975889512592</c:v>
                </c:pt>
                <c:pt idx="14">
                  <c:v>1.7100723316091635</c:v>
                </c:pt>
                <c:pt idx="15">
                  <c:v>1.7045240609604679</c:v>
                </c:pt>
                <c:pt idx="16">
                  <c:v>1.7827244744249757</c:v>
                </c:pt>
                <c:pt idx="17">
                  <c:v>1.8452848051965827</c:v>
                </c:pt>
                <c:pt idx="18">
                  <c:v>1.8828210036595472</c:v>
                </c:pt>
                <c:pt idx="19">
                  <c:v>1.8978354830447319</c:v>
                </c:pt>
                <c:pt idx="20">
                  <c:v>1.9008383789217689</c:v>
                </c:pt>
                <c:pt idx="21">
                  <c:v>1.9008383789217689</c:v>
                </c:pt>
                <c:pt idx="22">
                  <c:v>1.9008383789217689</c:v>
                </c:pt>
                <c:pt idx="23">
                  <c:v>1.9008383789217689</c:v>
                </c:pt>
                <c:pt idx="24">
                  <c:v>1.9008383789217689</c:v>
                </c:pt>
                <c:pt idx="25">
                  <c:v>1.9008383789217689</c:v>
                </c:pt>
                <c:pt idx="26">
                  <c:v>1.9008383789217689</c:v>
                </c:pt>
                <c:pt idx="27">
                  <c:v>1.9008383789217689</c:v>
                </c:pt>
                <c:pt idx="28">
                  <c:v>1.9008383789217689</c:v>
                </c:pt>
                <c:pt idx="29">
                  <c:v>1.9008383789217689</c:v>
                </c:pt>
                <c:pt idx="30">
                  <c:v>1.9008383789217689</c:v>
                </c:pt>
                <c:pt idx="31">
                  <c:v>1.9008383789217689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E-4C19-83FE-226ABD6AA625}"/>
            </c:ext>
          </c:extLst>
        </c:ser>
        <c:ser>
          <c:idx val="2"/>
          <c:order val="1"/>
          <c:tx>
            <c:strRef>
              <c:f>'2021 CENTRAL SCENARIO'!$B$151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SCENARIO'!$C$151:$AH$151</c:f>
              <c:numCache>
                <c:formatCode>"$"#,##0.00</c:formatCode>
                <c:ptCount val="32"/>
                <c:pt idx="0">
                  <c:v>1.5154305666079768</c:v>
                </c:pt>
                <c:pt idx="1">
                  <c:v>1.5406307679644673</c:v>
                </c:pt>
                <c:pt idx="2">
                  <c:v>1.6166234736756753</c:v>
                </c:pt>
                <c:pt idx="3">
                  <c:v>1.6604631834908314</c:v>
                </c:pt>
                <c:pt idx="4">
                  <c:v>1.7221204914766162</c:v>
                </c:pt>
                <c:pt idx="5">
                  <c:v>1.8060613182689647</c:v>
                </c:pt>
                <c:pt idx="6">
                  <c:v>1.8091894516205169</c:v>
                </c:pt>
                <c:pt idx="7">
                  <c:v>1.8212066213606839</c:v>
                </c:pt>
                <c:pt idx="8">
                  <c:v>1.8008462219940338</c:v>
                </c:pt>
                <c:pt idx="9">
                  <c:v>1.7845160530662305</c:v>
                </c:pt>
                <c:pt idx="10">
                  <c:v>1.7824694505269694</c:v>
                </c:pt>
                <c:pt idx="11">
                  <c:v>1.7867723800405493</c:v>
                </c:pt>
                <c:pt idx="12">
                  <c:v>1.7892706547116024</c:v>
                </c:pt>
                <c:pt idx="13">
                  <c:v>1.7955858218479968</c:v>
                </c:pt>
                <c:pt idx="14">
                  <c:v>1.7934478167185333</c:v>
                </c:pt>
                <c:pt idx="15">
                  <c:v>1.7881145166646011</c:v>
                </c:pt>
                <c:pt idx="16">
                  <c:v>1.7915622236939797</c:v>
                </c:pt>
                <c:pt idx="17">
                  <c:v>1.7943203893174857</c:v>
                </c:pt>
                <c:pt idx="18">
                  <c:v>1.7959752886915865</c:v>
                </c:pt>
                <c:pt idx="19">
                  <c:v>1.796637248441229</c:v>
                </c:pt>
                <c:pt idx="20">
                  <c:v>1.7967696403911564</c:v>
                </c:pt>
                <c:pt idx="21">
                  <c:v>1.7967696403911564</c:v>
                </c:pt>
                <c:pt idx="22">
                  <c:v>1.7967696403911564</c:v>
                </c:pt>
                <c:pt idx="23">
                  <c:v>1.7967696403911564</c:v>
                </c:pt>
                <c:pt idx="24">
                  <c:v>1.7967696403911564</c:v>
                </c:pt>
                <c:pt idx="25">
                  <c:v>1.7967696403911564</c:v>
                </c:pt>
                <c:pt idx="26">
                  <c:v>1.7967696403911564</c:v>
                </c:pt>
                <c:pt idx="27">
                  <c:v>1.7967696403911564</c:v>
                </c:pt>
                <c:pt idx="28">
                  <c:v>1.7967696403911564</c:v>
                </c:pt>
                <c:pt idx="29">
                  <c:v>1.7967696403911564</c:v>
                </c:pt>
                <c:pt idx="30">
                  <c:v>1.7967696403911564</c:v>
                </c:pt>
                <c:pt idx="31">
                  <c:v>1.7967696403911564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E-4C19-83FE-226ABD6AA625}"/>
            </c:ext>
          </c:extLst>
        </c:ser>
        <c:ser>
          <c:idx val="3"/>
          <c:order val="2"/>
          <c:tx>
            <c:strRef>
              <c:f>'2021 CENTRAL SCENARIO'!$B$152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SCENARIO'!$C$152:$AH$152</c:f>
              <c:numCache>
                <c:formatCode>"$"#,##0.00</c:formatCode>
                <c:ptCount val="32"/>
                <c:pt idx="0">
                  <c:v>1.9823627448868759</c:v>
                </c:pt>
                <c:pt idx="1">
                  <c:v>2.0633179728267628</c:v>
                </c:pt>
                <c:pt idx="2">
                  <c:v>2.1537392064627561</c:v>
                </c:pt>
                <c:pt idx="3">
                  <c:v>2.2420864767756221</c:v>
                </c:pt>
                <c:pt idx="4">
                  <c:v>2.3487947141090082</c:v>
                </c:pt>
                <c:pt idx="5">
                  <c:v>2.4329893182335329</c:v>
                </c:pt>
                <c:pt idx="6">
                  <c:v>2.445986328951971</c:v>
                </c:pt>
                <c:pt idx="7">
                  <c:v>2.3933124691230212</c:v>
                </c:pt>
                <c:pt idx="8">
                  <c:v>2.3249421786941298</c:v>
                </c:pt>
                <c:pt idx="9">
                  <c:v>2.2663627249561191</c:v>
                </c:pt>
                <c:pt idx="10">
                  <c:v>2.2305725450107676</c:v>
                </c:pt>
                <c:pt idx="11">
                  <c:v>2.2179220130889288</c:v>
                </c:pt>
                <c:pt idx="12">
                  <c:v>2.2033561584597159</c:v>
                </c:pt>
                <c:pt idx="13">
                  <c:v>2.206042489723</c:v>
                </c:pt>
                <c:pt idx="14">
                  <c:v>2.2037240689395077</c:v>
                </c:pt>
                <c:pt idx="15">
                  <c:v>2.2002300205571039</c:v>
                </c:pt>
                <c:pt idx="16">
                  <c:v>2.1981541950687582</c:v>
                </c:pt>
                <c:pt idx="17">
                  <c:v>2.1964935346780816</c:v>
                </c:pt>
                <c:pt idx="18">
                  <c:v>2.1954971384436757</c:v>
                </c:pt>
                <c:pt idx="19">
                  <c:v>2.1950985799499136</c:v>
                </c:pt>
                <c:pt idx="20">
                  <c:v>2.1950188682511609</c:v>
                </c:pt>
                <c:pt idx="21">
                  <c:v>2.1950188682511609</c:v>
                </c:pt>
                <c:pt idx="22">
                  <c:v>2.1950188682511609</c:v>
                </c:pt>
                <c:pt idx="23">
                  <c:v>2.1950188682511609</c:v>
                </c:pt>
                <c:pt idx="24">
                  <c:v>2.1950188682511609</c:v>
                </c:pt>
                <c:pt idx="25">
                  <c:v>2.1950188682511609</c:v>
                </c:pt>
                <c:pt idx="26">
                  <c:v>2.1950188682511609</c:v>
                </c:pt>
                <c:pt idx="27">
                  <c:v>2.1950188682511609</c:v>
                </c:pt>
                <c:pt idx="28">
                  <c:v>2.1950188682511609</c:v>
                </c:pt>
                <c:pt idx="29">
                  <c:v>2.1950188682511609</c:v>
                </c:pt>
                <c:pt idx="30">
                  <c:v>2.1950188682511609</c:v>
                </c:pt>
                <c:pt idx="31">
                  <c:v>2.1950188682511609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E-4C19-83FE-226ABD6AA625}"/>
            </c:ext>
          </c:extLst>
        </c:ser>
        <c:ser>
          <c:idx val="4"/>
          <c:order val="3"/>
          <c:tx>
            <c:strRef>
              <c:f>'2021 CENTRAL SCENARIO'!$B$153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SCENARIO'!$C$153:$AH$153</c:f>
              <c:numCache>
                <c:formatCode>"$"#,##0.00</c:formatCode>
                <c:ptCount val="32"/>
                <c:pt idx="0">
                  <c:v>1.3684701649160367</c:v>
                </c:pt>
                <c:pt idx="1">
                  <c:v>1.279284481228208</c:v>
                </c:pt>
                <c:pt idx="2">
                  <c:v>1.2332515256568151</c:v>
                </c:pt>
                <c:pt idx="3">
                  <c:v>1.2127447307551673</c:v>
                </c:pt>
                <c:pt idx="4">
                  <c:v>1.1888912796101128</c:v>
                </c:pt>
                <c:pt idx="5">
                  <c:v>1.1796889558491896</c:v>
                </c:pt>
                <c:pt idx="6">
                  <c:v>1.1771545130854815</c:v>
                </c:pt>
                <c:pt idx="7">
                  <c:v>1.1781206853556849</c:v>
                </c:pt>
                <c:pt idx="8">
                  <c:v>1.1790383631903154</c:v>
                </c:pt>
                <c:pt idx="9">
                  <c:v>1.1805462457877685</c:v>
                </c:pt>
                <c:pt idx="10">
                  <c:v>1.1815629370603826</c:v>
                </c:pt>
                <c:pt idx="11">
                  <c:v>1.1783366922291751</c:v>
                </c:pt>
                <c:pt idx="12">
                  <c:v>1.1770598524307747</c:v>
                </c:pt>
                <c:pt idx="13">
                  <c:v>1.1765784645465569</c:v>
                </c:pt>
                <c:pt idx="14">
                  <c:v>1.1760427435471978</c:v>
                </c:pt>
                <c:pt idx="15">
                  <c:v>1.1757589788875968</c:v>
                </c:pt>
                <c:pt idx="16">
                  <c:v>1.1778666619897908</c:v>
                </c:pt>
                <c:pt idx="17">
                  <c:v>1.1795528084715468</c:v>
                </c:pt>
                <c:pt idx="18">
                  <c:v>1.180564496360601</c:v>
                </c:pt>
                <c:pt idx="19">
                  <c:v>1.1809691715162227</c:v>
                </c:pt>
                <c:pt idx="20">
                  <c:v>1.181050106547346</c:v>
                </c:pt>
                <c:pt idx="21">
                  <c:v>1.181050106547346</c:v>
                </c:pt>
                <c:pt idx="22">
                  <c:v>1.181050106547346</c:v>
                </c:pt>
                <c:pt idx="23">
                  <c:v>1.181050106547346</c:v>
                </c:pt>
                <c:pt idx="24">
                  <c:v>1.181050106547346</c:v>
                </c:pt>
                <c:pt idx="25">
                  <c:v>1.181050106547346</c:v>
                </c:pt>
                <c:pt idx="26">
                  <c:v>1.181050106547346</c:v>
                </c:pt>
                <c:pt idx="27">
                  <c:v>1.181050106547346</c:v>
                </c:pt>
                <c:pt idx="28">
                  <c:v>1.181050106547346</c:v>
                </c:pt>
                <c:pt idx="29">
                  <c:v>1.181050106547346</c:v>
                </c:pt>
                <c:pt idx="30">
                  <c:v>1.181050106547346</c:v>
                </c:pt>
                <c:pt idx="31">
                  <c:v>1.181050106547346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5E-4C19-83FE-226ABD6AA625}"/>
            </c:ext>
          </c:extLst>
        </c:ser>
        <c:ser>
          <c:idx val="5"/>
          <c:order val="4"/>
          <c:tx>
            <c:strRef>
              <c:f>'2021 CENTRAL SCENARIO'!$B$154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SCENARIO'!$C$154:$AH$154</c:f>
              <c:numCache>
                <c:formatCode>"$"#,##0.00</c:formatCode>
                <c:ptCount val="32"/>
                <c:pt idx="0">
                  <c:v>1.4548826192076287</c:v>
                </c:pt>
                <c:pt idx="1">
                  <c:v>1.4800828205641192</c:v>
                </c:pt>
                <c:pt idx="2">
                  <c:v>1.5560755262753254</c:v>
                </c:pt>
                <c:pt idx="3">
                  <c:v>1.5999152360904816</c:v>
                </c:pt>
                <c:pt idx="4">
                  <c:v>1.6615725440762681</c:v>
                </c:pt>
                <c:pt idx="5">
                  <c:v>1.7455133708686148</c:v>
                </c:pt>
                <c:pt idx="6">
                  <c:v>1.7486415042201688</c:v>
                </c:pt>
                <c:pt idx="7">
                  <c:v>1.760658673960334</c:v>
                </c:pt>
                <c:pt idx="8">
                  <c:v>1.7402982745936857</c:v>
                </c:pt>
                <c:pt idx="9">
                  <c:v>1.7239681056658807</c:v>
                </c:pt>
                <c:pt idx="10">
                  <c:v>1.7219215031266213</c:v>
                </c:pt>
                <c:pt idx="11">
                  <c:v>1.7262244326402012</c:v>
                </c:pt>
                <c:pt idx="12">
                  <c:v>1.7287227073112543</c:v>
                </c:pt>
                <c:pt idx="13">
                  <c:v>1.7350378744476487</c:v>
                </c:pt>
                <c:pt idx="14">
                  <c:v>1.7328998693181852</c:v>
                </c:pt>
                <c:pt idx="15">
                  <c:v>1.7275665692642548</c:v>
                </c:pt>
                <c:pt idx="16">
                  <c:v>1.7310142762936334</c:v>
                </c:pt>
                <c:pt idx="17">
                  <c:v>1.7337724419171359</c:v>
                </c:pt>
                <c:pt idx="18">
                  <c:v>1.7354273412912384</c:v>
                </c:pt>
                <c:pt idx="19">
                  <c:v>1.7360893010408809</c:v>
                </c:pt>
                <c:pt idx="20">
                  <c:v>1.7362216929908083</c:v>
                </c:pt>
                <c:pt idx="21">
                  <c:v>1.7362216929908083</c:v>
                </c:pt>
                <c:pt idx="22">
                  <c:v>1.7362216929908083</c:v>
                </c:pt>
                <c:pt idx="23">
                  <c:v>1.7362216929908083</c:v>
                </c:pt>
                <c:pt idx="24">
                  <c:v>1.7362216929908083</c:v>
                </c:pt>
                <c:pt idx="25">
                  <c:v>1.7362216929908083</c:v>
                </c:pt>
                <c:pt idx="26">
                  <c:v>1.7362216929908083</c:v>
                </c:pt>
                <c:pt idx="27">
                  <c:v>1.7362216929908083</c:v>
                </c:pt>
                <c:pt idx="28">
                  <c:v>1.7362216929908083</c:v>
                </c:pt>
                <c:pt idx="29">
                  <c:v>1.7362216929908083</c:v>
                </c:pt>
                <c:pt idx="30">
                  <c:v>1.7362216929908083</c:v>
                </c:pt>
                <c:pt idx="31">
                  <c:v>1.7362216929908083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5E-4C19-83FE-226ABD6AA625}"/>
            </c:ext>
          </c:extLst>
        </c:ser>
        <c:ser>
          <c:idx val="6"/>
          <c:order val="5"/>
          <c:tx>
            <c:strRef>
              <c:f>'2021 CENTRAL SCENARIO'!$B$155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SCENARIO'!$C$155:$AH$155</c:f>
              <c:numCache>
                <c:formatCode>"$"#,##0.00</c:formatCode>
                <c:ptCount val="32"/>
                <c:pt idx="0">
                  <c:v>2.203237603544439</c:v>
                </c:pt>
                <c:pt idx="1">
                  <c:v>2.2583967582232205</c:v>
                </c:pt>
                <c:pt idx="2">
                  <c:v>2.374826620964976</c:v>
                </c:pt>
                <c:pt idx="3">
                  <c:v>2.4323299875924285</c:v>
                </c:pt>
                <c:pt idx="4">
                  <c:v>2.4855685304820572</c:v>
                </c:pt>
                <c:pt idx="5">
                  <c:v>2.5476839857064757</c:v>
                </c:pt>
                <c:pt idx="6">
                  <c:v>2.4820977512903806</c:v>
                </c:pt>
                <c:pt idx="7">
                  <c:v>2.4434501617081441</c:v>
                </c:pt>
                <c:pt idx="8">
                  <c:v>2.3797919049303022</c:v>
                </c:pt>
                <c:pt idx="9">
                  <c:v>2.3359184587171189</c:v>
                </c:pt>
                <c:pt idx="10">
                  <c:v>2.3445874549753878</c:v>
                </c:pt>
                <c:pt idx="11">
                  <c:v>2.3716612492605282</c:v>
                </c:pt>
                <c:pt idx="12">
                  <c:v>2.3877831585019553</c:v>
                </c:pt>
                <c:pt idx="13">
                  <c:v>2.4163310172836869</c:v>
                </c:pt>
                <c:pt idx="14">
                  <c:v>2.4297435434010914</c:v>
                </c:pt>
                <c:pt idx="15">
                  <c:v>2.4268108506055288</c:v>
                </c:pt>
                <c:pt idx="16">
                  <c:v>2.4681458545551358</c:v>
                </c:pt>
                <c:pt idx="17">
                  <c:v>2.5012138577148164</c:v>
                </c:pt>
                <c:pt idx="18">
                  <c:v>2.5210546596106269</c:v>
                </c:pt>
                <c:pt idx="19">
                  <c:v>2.5289909803689525</c:v>
                </c:pt>
                <c:pt idx="20">
                  <c:v>2.5305782445206155</c:v>
                </c:pt>
                <c:pt idx="21">
                  <c:v>2.5305782445206155</c:v>
                </c:pt>
                <c:pt idx="22">
                  <c:v>2.5305782445206155</c:v>
                </c:pt>
                <c:pt idx="23">
                  <c:v>2.5305782445206155</c:v>
                </c:pt>
                <c:pt idx="24">
                  <c:v>2.5305782445206155</c:v>
                </c:pt>
                <c:pt idx="25">
                  <c:v>2.5305782445206155</c:v>
                </c:pt>
                <c:pt idx="26">
                  <c:v>2.5305782445206155</c:v>
                </c:pt>
                <c:pt idx="27">
                  <c:v>2.5305782445206155</c:v>
                </c:pt>
                <c:pt idx="28">
                  <c:v>2.5305782445206155</c:v>
                </c:pt>
                <c:pt idx="29">
                  <c:v>2.5305782445206155</c:v>
                </c:pt>
                <c:pt idx="30">
                  <c:v>2.5305782445206155</c:v>
                </c:pt>
                <c:pt idx="31">
                  <c:v>2.5305782445206155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E-4C19-83FE-226ABD6AA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SCENARIO'!$B$98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SCENARIO'!$C$98:$AH$98</c:f>
              <c:numCache>
                <c:formatCode>"$"#,##0.00</c:formatCode>
                <c:ptCount val="32"/>
                <c:pt idx="0">
                  <c:v>10.799813366553433</c:v>
                </c:pt>
                <c:pt idx="1">
                  <c:v>9.9631763861297973</c:v>
                </c:pt>
                <c:pt idx="2">
                  <c:v>11.261066808080638</c:v>
                </c:pt>
                <c:pt idx="3">
                  <c:v>11.684524624511926</c:v>
                </c:pt>
                <c:pt idx="4">
                  <c:v>12.104337036184498</c:v>
                </c:pt>
                <c:pt idx="5">
                  <c:v>12.559604376192173</c:v>
                </c:pt>
                <c:pt idx="6">
                  <c:v>12.625731525403879</c:v>
                </c:pt>
                <c:pt idx="7">
                  <c:v>12.574745608476356</c:v>
                </c:pt>
                <c:pt idx="8">
                  <c:v>12.535208974395116</c:v>
                </c:pt>
                <c:pt idx="9">
                  <c:v>12.571542858531931</c:v>
                </c:pt>
                <c:pt idx="10">
                  <c:v>12.744774290621066</c:v>
                </c:pt>
                <c:pt idx="11">
                  <c:v>13.005911641875539</c:v>
                </c:pt>
                <c:pt idx="12">
                  <c:v>13.225022691772795</c:v>
                </c:pt>
                <c:pt idx="13">
                  <c:v>13.448603858350145</c:v>
                </c:pt>
                <c:pt idx="14">
                  <c:v>13.60525637052652</c:v>
                </c:pt>
                <c:pt idx="15">
                  <c:v>13.684441620522932</c:v>
                </c:pt>
                <c:pt idx="16">
                  <c:v>13.907385995236456</c:v>
                </c:pt>
                <c:pt idx="17">
                  <c:v>14.060008978681404</c:v>
                </c:pt>
                <c:pt idx="18">
                  <c:v>14.159438414551987</c:v>
                </c:pt>
                <c:pt idx="19">
                  <c:v>14.215415761136393</c:v>
                </c:pt>
                <c:pt idx="20">
                  <c:v>14.244897534849542</c:v>
                </c:pt>
                <c:pt idx="21">
                  <c:v>14.260200613170271</c:v>
                </c:pt>
                <c:pt idx="22">
                  <c:v>14.275503691491</c:v>
                </c:pt>
                <c:pt idx="23">
                  <c:v>14.290806769811731</c:v>
                </c:pt>
                <c:pt idx="24">
                  <c:v>14.306109848132461</c:v>
                </c:pt>
                <c:pt idx="25">
                  <c:v>14.32141292645319</c:v>
                </c:pt>
                <c:pt idx="26">
                  <c:v>14.336716004773919</c:v>
                </c:pt>
                <c:pt idx="27">
                  <c:v>14.35201908309465</c:v>
                </c:pt>
                <c:pt idx="28">
                  <c:v>14.367322161415379</c:v>
                </c:pt>
                <c:pt idx="29">
                  <c:v>14.382625239736109</c:v>
                </c:pt>
                <c:pt idx="30">
                  <c:v>14.397928318056838</c:v>
                </c:pt>
                <c:pt idx="31">
                  <c:v>14.413231396377569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E-4467-911C-9395D61F82CD}"/>
            </c:ext>
          </c:extLst>
        </c:ser>
        <c:ser>
          <c:idx val="2"/>
          <c:order val="1"/>
          <c:tx>
            <c:strRef>
              <c:f>'2021 CENTRAL SCENARIO'!$B$99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SCENARIO'!$C$99:$AH$99</c:f>
              <c:numCache>
                <c:formatCode>"$"#,##0.00</c:formatCode>
                <c:ptCount val="32"/>
                <c:pt idx="0">
                  <c:v>10.299813366553433</c:v>
                </c:pt>
                <c:pt idx="1">
                  <c:v>9.4631763861297973</c:v>
                </c:pt>
                <c:pt idx="2">
                  <c:v>10.761066808080638</c:v>
                </c:pt>
                <c:pt idx="3">
                  <c:v>11.184524624511926</c:v>
                </c:pt>
                <c:pt idx="4">
                  <c:v>11.604337036184498</c:v>
                </c:pt>
                <c:pt idx="5">
                  <c:v>12.059604376192173</c:v>
                </c:pt>
                <c:pt idx="6">
                  <c:v>12.125731525403879</c:v>
                </c:pt>
                <c:pt idx="7">
                  <c:v>12.074745608476356</c:v>
                </c:pt>
                <c:pt idx="8">
                  <c:v>12.035208974395116</c:v>
                </c:pt>
                <c:pt idx="9">
                  <c:v>12.071542858531931</c:v>
                </c:pt>
                <c:pt idx="10">
                  <c:v>12.244774290621066</c:v>
                </c:pt>
                <c:pt idx="11">
                  <c:v>12.505911641875539</c:v>
                </c:pt>
                <c:pt idx="12">
                  <c:v>12.725022691772795</c:v>
                </c:pt>
                <c:pt idx="13">
                  <c:v>12.948603858350145</c:v>
                </c:pt>
                <c:pt idx="14">
                  <c:v>13.10525637052652</c:v>
                </c:pt>
                <c:pt idx="15">
                  <c:v>13.184441620522932</c:v>
                </c:pt>
                <c:pt idx="16">
                  <c:v>13.407385995236456</c:v>
                </c:pt>
                <c:pt idx="17">
                  <c:v>13.560008978681404</c:v>
                </c:pt>
                <c:pt idx="18">
                  <c:v>13.659438414551987</c:v>
                </c:pt>
                <c:pt idx="19">
                  <c:v>13.715415761136393</c:v>
                </c:pt>
                <c:pt idx="20">
                  <c:v>13.744897534849542</c:v>
                </c:pt>
                <c:pt idx="21">
                  <c:v>13.760200613170271</c:v>
                </c:pt>
                <c:pt idx="22">
                  <c:v>13.775503691491</c:v>
                </c:pt>
                <c:pt idx="23">
                  <c:v>13.790806769811731</c:v>
                </c:pt>
                <c:pt idx="24">
                  <c:v>13.806109848132461</c:v>
                </c:pt>
                <c:pt idx="25">
                  <c:v>13.82141292645319</c:v>
                </c:pt>
                <c:pt idx="26">
                  <c:v>13.836716004773919</c:v>
                </c:pt>
                <c:pt idx="27">
                  <c:v>13.85201908309465</c:v>
                </c:pt>
                <c:pt idx="28">
                  <c:v>13.867322161415379</c:v>
                </c:pt>
                <c:pt idx="29">
                  <c:v>13.882625239736109</c:v>
                </c:pt>
                <c:pt idx="30">
                  <c:v>13.897928318056838</c:v>
                </c:pt>
                <c:pt idx="31">
                  <c:v>13.913231396377569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E-4467-911C-9395D61F82CD}"/>
            </c:ext>
          </c:extLst>
        </c:ser>
        <c:ser>
          <c:idx val="3"/>
          <c:order val="2"/>
          <c:tx>
            <c:strRef>
              <c:f>'2021 CENTRAL SCENARIO'!$B$100</c:f>
              <c:strCache>
                <c:ptCount val="1"/>
                <c:pt idx="0">
                  <c:v>Bairnsdale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SCENARIO'!$C$100:$AH$100</c:f>
              <c:numCache>
                <c:formatCode>"$"#,##0.00</c:formatCode>
                <c:ptCount val="32"/>
                <c:pt idx="0">
                  <c:v>9.7998133665534333</c:v>
                </c:pt>
                <c:pt idx="1">
                  <c:v>8.9631763861297973</c:v>
                </c:pt>
                <c:pt idx="2">
                  <c:v>10.261066808080638</c:v>
                </c:pt>
                <c:pt idx="3">
                  <c:v>10.684524624511926</c:v>
                </c:pt>
                <c:pt idx="4">
                  <c:v>11.104337036184498</c:v>
                </c:pt>
                <c:pt idx="5">
                  <c:v>11.559604376192173</c:v>
                </c:pt>
                <c:pt idx="6">
                  <c:v>11.625731525403879</c:v>
                </c:pt>
                <c:pt idx="7">
                  <c:v>11.574745608476356</c:v>
                </c:pt>
                <c:pt idx="8">
                  <c:v>11.535208974395116</c:v>
                </c:pt>
                <c:pt idx="9">
                  <c:v>11.571542858531931</c:v>
                </c:pt>
                <c:pt idx="10">
                  <c:v>11.744774290621066</c:v>
                </c:pt>
                <c:pt idx="11">
                  <c:v>12.005911641875539</c:v>
                </c:pt>
                <c:pt idx="12">
                  <c:v>12.225022691772795</c:v>
                </c:pt>
                <c:pt idx="13">
                  <c:v>12.448603858350145</c:v>
                </c:pt>
                <c:pt idx="14">
                  <c:v>12.60525637052652</c:v>
                </c:pt>
                <c:pt idx="15">
                  <c:v>12.684441620522932</c:v>
                </c:pt>
                <c:pt idx="16">
                  <c:v>12.907385995236456</c:v>
                </c:pt>
                <c:pt idx="17">
                  <c:v>13.060008978681404</c:v>
                </c:pt>
                <c:pt idx="18">
                  <c:v>13.159438414551987</c:v>
                </c:pt>
                <c:pt idx="19">
                  <c:v>13.215415761136393</c:v>
                </c:pt>
                <c:pt idx="20">
                  <c:v>13.244897534849542</c:v>
                </c:pt>
                <c:pt idx="21">
                  <c:v>13.260200613170271</c:v>
                </c:pt>
                <c:pt idx="22">
                  <c:v>13.275503691491</c:v>
                </c:pt>
                <c:pt idx="23">
                  <c:v>13.290806769811731</c:v>
                </c:pt>
                <c:pt idx="24">
                  <c:v>13.306109848132461</c:v>
                </c:pt>
                <c:pt idx="25">
                  <c:v>13.32141292645319</c:v>
                </c:pt>
                <c:pt idx="26">
                  <c:v>13.336716004773919</c:v>
                </c:pt>
                <c:pt idx="27">
                  <c:v>13.35201908309465</c:v>
                </c:pt>
                <c:pt idx="28">
                  <c:v>13.367322161415379</c:v>
                </c:pt>
                <c:pt idx="29">
                  <c:v>13.382625239736109</c:v>
                </c:pt>
                <c:pt idx="30">
                  <c:v>13.397928318056838</c:v>
                </c:pt>
                <c:pt idx="31">
                  <c:v>13.413231396377569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E-4467-911C-9395D61F82CD}"/>
            </c:ext>
          </c:extLst>
        </c:ser>
        <c:ser>
          <c:idx val="4"/>
          <c:order val="3"/>
          <c:tx>
            <c:strRef>
              <c:f>'2021 CENTRAL SCENARIO'!$B$101</c:f>
              <c:strCache>
                <c:ptCount val="1"/>
                <c:pt idx="0">
                  <c:v>Jeeralang 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SCENARIO'!$C$101:$AH$101</c:f>
              <c:numCache>
                <c:formatCode>"$"#,##0.00</c:formatCode>
                <c:ptCount val="32"/>
                <c:pt idx="0">
                  <c:v>9.7998133665534333</c:v>
                </c:pt>
                <c:pt idx="1">
                  <c:v>8.9631763861297973</c:v>
                </c:pt>
                <c:pt idx="2">
                  <c:v>10.261066808080638</c:v>
                </c:pt>
                <c:pt idx="3">
                  <c:v>10.684524624511926</c:v>
                </c:pt>
                <c:pt idx="4">
                  <c:v>11.104337036184498</c:v>
                </c:pt>
                <c:pt idx="5">
                  <c:v>11.559604376192173</c:v>
                </c:pt>
                <c:pt idx="6">
                  <c:v>11.625731525403879</c:v>
                </c:pt>
                <c:pt idx="7">
                  <c:v>11.574745608476356</c:v>
                </c:pt>
                <c:pt idx="8">
                  <c:v>11.535208974395116</c:v>
                </c:pt>
                <c:pt idx="9">
                  <c:v>11.571542858531931</c:v>
                </c:pt>
                <c:pt idx="10">
                  <c:v>11.744774290621066</c:v>
                </c:pt>
                <c:pt idx="11">
                  <c:v>12.005911641875539</c:v>
                </c:pt>
                <c:pt idx="12">
                  <c:v>12.225022691772795</c:v>
                </c:pt>
                <c:pt idx="13">
                  <c:v>12.448603858350145</c:v>
                </c:pt>
                <c:pt idx="14">
                  <c:v>12.60525637052652</c:v>
                </c:pt>
                <c:pt idx="15">
                  <c:v>12.684441620522932</c:v>
                </c:pt>
                <c:pt idx="16">
                  <c:v>12.907385995236456</c:v>
                </c:pt>
                <c:pt idx="17">
                  <c:v>13.060008978681404</c:v>
                </c:pt>
                <c:pt idx="18">
                  <c:v>13.159438414551987</c:v>
                </c:pt>
                <c:pt idx="19">
                  <c:v>13.215415761136393</c:v>
                </c:pt>
                <c:pt idx="20">
                  <c:v>13.244897534849542</c:v>
                </c:pt>
                <c:pt idx="21">
                  <c:v>13.260200613170271</c:v>
                </c:pt>
                <c:pt idx="22">
                  <c:v>13.275503691491</c:v>
                </c:pt>
                <c:pt idx="23">
                  <c:v>13.290806769811731</c:v>
                </c:pt>
                <c:pt idx="24">
                  <c:v>13.306109848132461</c:v>
                </c:pt>
                <c:pt idx="25">
                  <c:v>13.32141292645319</c:v>
                </c:pt>
                <c:pt idx="26">
                  <c:v>13.336716004773919</c:v>
                </c:pt>
                <c:pt idx="27">
                  <c:v>13.35201908309465</c:v>
                </c:pt>
                <c:pt idx="28">
                  <c:v>13.367322161415379</c:v>
                </c:pt>
                <c:pt idx="29">
                  <c:v>13.382625239736109</c:v>
                </c:pt>
                <c:pt idx="30">
                  <c:v>13.397928318056838</c:v>
                </c:pt>
                <c:pt idx="31">
                  <c:v>13.413231396377569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EE-4467-911C-9395D61F82CD}"/>
            </c:ext>
          </c:extLst>
        </c:ser>
        <c:ser>
          <c:idx val="5"/>
          <c:order val="4"/>
          <c:tx>
            <c:strRef>
              <c:f>'2021 CENTRAL SCENARIO'!$B$102</c:f>
              <c:strCache>
                <c:ptCount val="1"/>
                <c:pt idx="0">
                  <c:v>Jeeralang 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SCENARIO'!$C$102:$AH$102</c:f>
              <c:numCache>
                <c:formatCode>"$"#,##0.00</c:formatCode>
                <c:ptCount val="32"/>
                <c:pt idx="0">
                  <c:v>9.7998133665534333</c:v>
                </c:pt>
                <c:pt idx="1">
                  <c:v>8.9631763861297973</c:v>
                </c:pt>
                <c:pt idx="2">
                  <c:v>10.261066808080638</c:v>
                </c:pt>
                <c:pt idx="3">
                  <c:v>10.684524624511926</c:v>
                </c:pt>
                <c:pt idx="4">
                  <c:v>11.104337036184498</c:v>
                </c:pt>
                <c:pt idx="5">
                  <c:v>11.559604376192173</c:v>
                </c:pt>
                <c:pt idx="6">
                  <c:v>11.625731525403879</c:v>
                </c:pt>
                <c:pt idx="7">
                  <c:v>11.574745608476356</c:v>
                </c:pt>
                <c:pt idx="8">
                  <c:v>11.535208974395116</c:v>
                </c:pt>
                <c:pt idx="9">
                  <c:v>11.571542858531931</c:v>
                </c:pt>
                <c:pt idx="10">
                  <c:v>11.744774290621066</c:v>
                </c:pt>
                <c:pt idx="11">
                  <c:v>12.005911641875539</c:v>
                </c:pt>
                <c:pt idx="12">
                  <c:v>12.225022691772795</c:v>
                </c:pt>
                <c:pt idx="13">
                  <c:v>12.448603858350145</c:v>
                </c:pt>
                <c:pt idx="14">
                  <c:v>12.60525637052652</c:v>
                </c:pt>
                <c:pt idx="15">
                  <c:v>12.684441620522932</c:v>
                </c:pt>
                <c:pt idx="16">
                  <c:v>12.907385995236456</c:v>
                </c:pt>
                <c:pt idx="17">
                  <c:v>13.060008978681404</c:v>
                </c:pt>
                <c:pt idx="18">
                  <c:v>13.159438414551987</c:v>
                </c:pt>
                <c:pt idx="19">
                  <c:v>13.215415761136393</c:v>
                </c:pt>
                <c:pt idx="20">
                  <c:v>13.244897534849542</c:v>
                </c:pt>
                <c:pt idx="21">
                  <c:v>13.260200613170271</c:v>
                </c:pt>
                <c:pt idx="22">
                  <c:v>13.275503691491</c:v>
                </c:pt>
                <c:pt idx="23">
                  <c:v>13.290806769811731</c:v>
                </c:pt>
                <c:pt idx="24">
                  <c:v>13.306109848132461</c:v>
                </c:pt>
                <c:pt idx="25">
                  <c:v>13.32141292645319</c:v>
                </c:pt>
                <c:pt idx="26">
                  <c:v>13.336716004773919</c:v>
                </c:pt>
                <c:pt idx="27">
                  <c:v>13.35201908309465</c:v>
                </c:pt>
                <c:pt idx="28">
                  <c:v>13.367322161415379</c:v>
                </c:pt>
                <c:pt idx="29">
                  <c:v>13.382625239736109</c:v>
                </c:pt>
                <c:pt idx="30">
                  <c:v>13.397928318056838</c:v>
                </c:pt>
                <c:pt idx="31">
                  <c:v>13.413231396377569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EE-4467-911C-9395D61F82CD}"/>
            </c:ext>
          </c:extLst>
        </c:ser>
        <c:ser>
          <c:idx val="6"/>
          <c:order val="5"/>
          <c:tx>
            <c:strRef>
              <c:f>'2021 CENTRAL SCENARIO'!$B$103</c:f>
              <c:strCache>
                <c:ptCount val="1"/>
                <c:pt idx="0">
                  <c:v>Laverton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SCENARIO'!$C$103:$AH$103</c:f>
              <c:numCache>
                <c:formatCode>"$"#,##0.00</c:formatCode>
                <c:ptCount val="32"/>
                <c:pt idx="0">
                  <c:v>9.7998133665534333</c:v>
                </c:pt>
                <c:pt idx="1">
                  <c:v>8.9631763861297973</c:v>
                </c:pt>
                <c:pt idx="2">
                  <c:v>10.261066808080638</c:v>
                </c:pt>
                <c:pt idx="3">
                  <c:v>10.684524624511926</c:v>
                </c:pt>
                <c:pt idx="4">
                  <c:v>11.104337036184498</c:v>
                </c:pt>
                <c:pt idx="5">
                  <c:v>11.559604376192173</c:v>
                </c:pt>
                <c:pt idx="6">
                  <c:v>11.625731525403879</c:v>
                </c:pt>
                <c:pt idx="7">
                  <c:v>11.574745608476356</c:v>
                </c:pt>
                <c:pt idx="8">
                  <c:v>11.535208974395116</c:v>
                </c:pt>
                <c:pt idx="9">
                  <c:v>11.571542858531931</c:v>
                </c:pt>
                <c:pt idx="10">
                  <c:v>11.744774290621066</c:v>
                </c:pt>
                <c:pt idx="11">
                  <c:v>12.005911641875539</c:v>
                </c:pt>
                <c:pt idx="12">
                  <c:v>12.225022691772795</c:v>
                </c:pt>
                <c:pt idx="13">
                  <c:v>12.448603858350145</c:v>
                </c:pt>
                <c:pt idx="14">
                  <c:v>12.60525637052652</c:v>
                </c:pt>
                <c:pt idx="15">
                  <c:v>12.684441620522932</c:v>
                </c:pt>
                <c:pt idx="16">
                  <c:v>12.907385995236456</c:v>
                </c:pt>
                <c:pt idx="17">
                  <c:v>13.060008978681404</c:v>
                </c:pt>
                <c:pt idx="18">
                  <c:v>13.159438414551987</c:v>
                </c:pt>
                <c:pt idx="19">
                  <c:v>13.215415761136393</c:v>
                </c:pt>
                <c:pt idx="20">
                  <c:v>13.244897534849542</c:v>
                </c:pt>
                <c:pt idx="21">
                  <c:v>13.260200613170271</c:v>
                </c:pt>
                <c:pt idx="22">
                  <c:v>13.275503691491</c:v>
                </c:pt>
                <c:pt idx="23">
                  <c:v>13.290806769811731</c:v>
                </c:pt>
                <c:pt idx="24">
                  <c:v>13.306109848132461</c:v>
                </c:pt>
                <c:pt idx="25">
                  <c:v>13.32141292645319</c:v>
                </c:pt>
                <c:pt idx="26">
                  <c:v>13.336716004773919</c:v>
                </c:pt>
                <c:pt idx="27">
                  <c:v>13.35201908309465</c:v>
                </c:pt>
                <c:pt idx="28">
                  <c:v>13.367322161415379</c:v>
                </c:pt>
                <c:pt idx="29">
                  <c:v>13.382625239736109</c:v>
                </c:pt>
                <c:pt idx="30">
                  <c:v>13.397928318056838</c:v>
                </c:pt>
                <c:pt idx="31">
                  <c:v>13.413231396377569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EE-4467-911C-9395D61F82CD}"/>
            </c:ext>
          </c:extLst>
        </c:ser>
        <c:ser>
          <c:idx val="7"/>
          <c:order val="6"/>
          <c:tx>
            <c:strRef>
              <c:f>'2021 CENTRAL SCENARIO'!$B$105</c:f>
              <c:strCache>
                <c:ptCount val="1"/>
                <c:pt idx="0">
                  <c:v>Newport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SCENARIO'!$C$105:$AH$105</c:f>
              <c:numCache>
                <c:formatCode>"$"#,##0.00</c:formatCode>
                <c:ptCount val="32"/>
                <c:pt idx="0">
                  <c:v>9.7998133665534333</c:v>
                </c:pt>
                <c:pt idx="1">
                  <c:v>8.9631763861297973</c:v>
                </c:pt>
                <c:pt idx="2">
                  <c:v>10.261066808080638</c:v>
                </c:pt>
                <c:pt idx="3">
                  <c:v>10.684524624511926</c:v>
                </c:pt>
                <c:pt idx="4">
                  <c:v>11.104337036184498</c:v>
                </c:pt>
                <c:pt idx="5">
                  <c:v>11.559604376192173</c:v>
                </c:pt>
                <c:pt idx="6">
                  <c:v>11.625731525403879</c:v>
                </c:pt>
                <c:pt idx="7">
                  <c:v>11.574745608476356</c:v>
                </c:pt>
                <c:pt idx="8">
                  <c:v>11.535208974395116</c:v>
                </c:pt>
                <c:pt idx="9">
                  <c:v>11.571542858531931</c:v>
                </c:pt>
                <c:pt idx="10">
                  <c:v>11.744774290621066</c:v>
                </c:pt>
                <c:pt idx="11">
                  <c:v>12.005911641875539</c:v>
                </c:pt>
                <c:pt idx="12">
                  <c:v>12.225022691772795</c:v>
                </c:pt>
                <c:pt idx="13">
                  <c:v>12.448603858350145</c:v>
                </c:pt>
                <c:pt idx="14">
                  <c:v>12.60525637052652</c:v>
                </c:pt>
                <c:pt idx="15">
                  <c:v>12.684441620522932</c:v>
                </c:pt>
                <c:pt idx="16">
                  <c:v>12.907385995236456</c:v>
                </c:pt>
                <c:pt idx="17">
                  <c:v>13.060008978681404</c:v>
                </c:pt>
                <c:pt idx="18">
                  <c:v>13.159438414551987</c:v>
                </c:pt>
                <c:pt idx="19">
                  <c:v>13.215415761136393</c:v>
                </c:pt>
                <c:pt idx="20">
                  <c:v>13.244897534849542</c:v>
                </c:pt>
                <c:pt idx="21">
                  <c:v>13.260200613170271</c:v>
                </c:pt>
                <c:pt idx="22">
                  <c:v>13.275503691491</c:v>
                </c:pt>
                <c:pt idx="23">
                  <c:v>13.290806769811731</c:v>
                </c:pt>
                <c:pt idx="24">
                  <c:v>13.306109848132461</c:v>
                </c:pt>
                <c:pt idx="25">
                  <c:v>13.32141292645319</c:v>
                </c:pt>
                <c:pt idx="26">
                  <c:v>13.336716004773919</c:v>
                </c:pt>
                <c:pt idx="27">
                  <c:v>13.35201908309465</c:v>
                </c:pt>
                <c:pt idx="28">
                  <c:v>13.367322161415379</c:v>
                </c:pt>
                <c:pt idx="29">
                  <c:v>13.382625239736109</c:v>
                </c:pt>
                <c:pt idx="30">
                  <c:v>13.397928318056838</c:v>
                </c:pt>
                <c:pt idx="31">
                  <c:v>13.413231396377569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EE-4467-911C-9395D61F82CD}"/>
            </c:ext>
          </c:extLst>
        </c:ser>
        <c:ser>
          <c:idx val="8"/>
          <c:order val="7"/>
          <c:tx>
            <c:strRef>
              <c:f>'2021 CENTRAL SCENARIO'!$B$106</c:f>
              <c:strCache>
                <c:ptCount val="1"/>
                <c:pt idx="0">
                  <c:v>Somerton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SCENARIO'!$C$106:$AH$106</c:f>
              <c:numCache>
                <c:formatCode>"$"#,##0.00</c:formatCode>
                <c:ptCount val="32"/>
                <c:pt idx="0">
                  <c:v>9.7998133665534333</c:v>
                </c:pt>
                <c:pt idx="1">
                  <c:v>8.9631763861297973</c:v>
                </c:pt>
                <c:pt idx="2">
                  <c:v>10.261066808080638</c:v>
                </c:pt>
                <c:pt idx="3">
                  <c:v>10.684524624511926</c:v>
                </c:pt>
                <c:pt idx="4">
                  <c:v>11.104337036184498</c:v>
                </c:pt>
                <c:pt idx="5">
                  <c:v>11.559604376192173</c:v>
                </c:pt>
                <c:pt idx="6">
                  <c:v>11.625731525403879</c:v>
                </c:pt>
                <c:pt idx="7">
                  <c:v>11.574745608476356</c:v>
                </c:pt>
                <c:pt idx="8">
                  <c:v>11.535208974395116</c:v>
                </c:pt>
                <c:pt idx="9">
                  <c:v>11.571542858531931</c:v>
                </c:pt>
                <c:pt idx="10">
                  <c:v>11.744774290621066</c:v>
                </c:pt>
                <c:pt idx="11">
                  <c:v>12.005911641875539</c:v>
                </c:pt>
                <c:pt idx="12">
                  <c:v>12.225022691772795</c:v>
                </c:pt>
                <c:pt idx="13">
                  <c:v>12.448603858350145</c:v>
                </c:pt>
                <c:pt idx="14">
                  <c:v>12.60525637052652</c:v>
                </c:pt>
                <c:pt idx="15">
                  <c:v>12.684441620522932</c:v>
                </c:pt>
                <c:pt idx="16">
                  <c:v>12.907385995236456</c:v>
                </c:pt>
                <c:pt idx="17">
                  <c:v>13.060008978681404</c:v>
                </c:pt>
                <c:pt idx="18">
                  <c:v>13.159438414551987</c:v>
                </c:pt>
                <c:pt idx="19">
                  <c:v>13.215415761136393</c:v>
                </c:pt>
                <c:pt idx="20">
                  <c:v>13.244897534849542</c:v>
                </c:pt>
                <c:pt idx="21">
                  <c:v>13.260200613170271</c:v>
                </c:pt>
                <c:pt idx="22">
                  <c:v>13.275503691491</c:v>
                </c:pt>
                <c:pt idx="23">
                  <c:v>13.290806769811731</c:v>
                </c:pt>
                <c:pt idx="24">
                  <c:v>13.306109848132461</c:v>
                </c:pt>
                <c:pt idx="25">
                  <c:v>13.32141292645319</c:v>
                </c:pt>
                <c:pt idx="26">
                  <c:v>13.336716004773919</c:v>
                </c:pt>
                <c:pt idx="27">
                  <c:v>13.35201908309465</c:v>
                </c:pt>
                <c:pt idx="28">
                  <c:v>13.367322161415379</c:v>
                </c:pt>
                <c:pt idx="29">
                  <c:v>13.382625239736109</c:v>
                </c:pt>
                <c:pt idx="30">
                  <c:v>13.397928318056838</c:v>
                </c:pt>
                <c:pt idx="31">
                  <c:v>13.413231396377569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EE-4467-911C-9395D61F82CD}"/>
            </c:ext>
          </c:extLst>
        </c:ser>
        <c:ser>
          <c:idx val="9"/>
          <c:order val="8"/>
          <c:tx>
            <c:strRef>
              <c:f>'2021 CENTRAL SCENARIO'!$B$107</c:f>
              <c:strCache>
                <c:ptCount val="1"/>
                <c:pt idx="0">
                  <c:v>Valley Power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SCENARIO'!$C$107:$AH$107</c:f>
              <c:numCache>
                <c:formatCode>"$"#,##0.00</c:formatCode>
                <c:ptCount val="32"/>
                <c:pt idx="0">
                  <c:v>9.7998133665534333</c:v>
                </c:pt>
                <c:pt idx="1">
                  <c:v>8.9631763861297973</c:v>
                </c:pt>
                <c:pt idx="2">
                  <c:v>10.261066808080638</c:v>
                </c:pt>
                <c:pt idx="3">
                  <c:v>10.684524624511926</c:v>
                </c:pt>
                <c:pt idx="4">
                  <c:v>11.104337036184498</c:v>
                </c:pt>
                <c:pt idx="5">
                  <c:v>11.559604376192173</c:v>
                </c:pt>
                <c:pt idx="6">
                  <c:v>11.625731525403879</c:v>
                </c:pt>
                <c:pt idx="7">
                  <c:v>11.574745608476356</c:v>
                </c:pt>
                <c:pt idx="8">
                  <c:v>11.535208974395116</c:v>
                </c:pt>
                <c:pt idx="9">
                  <c:v>11.571542858531931</c:v>
                </c:pt>
                <c:pt idx="10">
                  <c:v>11.744774290621066</c:v>
                </c:pt>
                <c:pt idx="11">
                  <c:v>12.005911641875539</c:v>
                </c:pt>
                <c:pt idx="12">
                  <c:v>12.225022691772795</c:v>
                </c:pt>
                <c:pt idx="13">
                  <c:v>12.448603858350145</c:v>
                </c:pt>
                <c:pt idx="14">
                  <c:v>12.60525637052652</c:v>
                </c:pt>
                <c:pt idx="15">
                  <c:v>12.684441620522932</c:v>
                </c:pt>
                <c:pt idx="16">
                  <c:v>12.907385995236456</c:v>
                </c:pt>
                <c:pt idx="17">
                  <c:v>13.060008978681404</c:v>
                </c:pt>
                <c:pt idx="18">
                  <c:v>13.159438414551987</c:v>
                </c:pt>
                <c:pt idx="19">
                  <c:v>13.215415761136393</c:v>
                </c:pt>
                <c:pt idx="20">
                  <c:v>13.244897534849542</c:v>
                </c:pt>
                <c:pt idx="21">
                  <c:v>13.260200613170271</c:v>
                </c:pt>
                <c:pt idx="22">
                  <c:v>13.275503691491</c:v>
                </c:pt>
                <c:pt idx="23">
                  <c:v>13.290806769811731</c:v>
                </c:pt>
                <c:pt idx="24">
                  <c:v>13.306109848132461</c:v>
                </c:pt>
                <c:pt idx="25">
                  <c:v>13.32141292645319</c:v>
                </c:pt>
                <c:pt idx="26">
                  <c:v>13.336716004773919</c:v>
                </c:pt>
                <c:pt idx="27">
                  <c:v>13.35201908309465</c:v>
                </c:pt>
                <c:pt idx="28">
                  <c:v>13.367322161415379</c:v>
                </c:pt>
                <c:pt idx="29">
                  <c:v>13.382625239736109</c:v>
                </c:pt>
                <c:pt idx="30">
                  <c:v>13.397928318056838</c:v>
                </c:pt>
                <c:pt idx="31">
                  <c:v>13.413231396377569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EE-4467-911C-9395D61F82CD}"/>
            </c:ext>
          </c:extLst>
        </c:ser>
        <c:ser>
          <c:idx val="0"/>
          <c:order val="9"/>
          <c:tx>
            <c:strRef>
              <c:f>'2021 CENTRAL SCENARIO'!$B$104</c:f>
              <c:strCache>
                <c:ptCount val="1"/>
                <c:pt idx="0">
                  <c:v>Mortlake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SCENARIO'!$C$104:$AH$104</c:f>
              <c:numCache>
                <c:formatCode>"$"#,##0.00</c:formatCode>
                <c:ptCount val="32"/>
                <c:pt idx="0">
                  <c:v>9.4998133665534326</c:v>
                </c:pt>
                <c:pt idx="1">
                  <c:v>8.6631763861297983</c:v>
                </c:pt>
                <c:pt idx="2">
                  <c:v>9.9610668080806377</c:v>
                </c:pt>
                <c:pt idx="3">
                  <c:v>10.384524624511926</c:v>
                </c:pt>
                <c:pt idx="4">
                  <c:v>10.804337036184499</c:v>
                </c:pt>
                <c:pt idx="5">
                  <c:v>11.259604376192172</c:v>
                </c:pt>
                <c:pt idx="6">
                  <c:v>11.325731525403878</c:v>
                </c:pt>
                <c:pt idx="7">
                  <c:v>11.274745608476355</c:v>
                </c:pt>
                <c:pt idx="8">
                  <c:v>11.235208974395118</c:v>
                </c:pt>
                <c:pt idx="9">
                  <c:v>11.27154285853193</c:v>
                </c:pt>
                <c:pt idx="10">
                  <c:v>11.444774290621066</c:v>
                </c:pt>
                <c:pt idx="11">
                  <c:v>11.705911641875538</c:v>
                </c:pt>
                <c:pt idx="12">
                  <c:v>11.925022691772796</c:v>
                </c:pt>
                <c:pt idx="13">
                  <c:v>12.148603858350146</c:v>
                </c:pt>
                <c:pt idx="14">
                  <c:v>12.305256370526521</c:v>
                </c:pt>
                <c:pt idx="15">
                  <c:v>12.384441620522932</c:v>
                </c:pt>
                <c:pt idx="16">
                  <c:v>12.607385995236456</c:v>
                </c:pt>
                <c:pt idx="17">
                  <c:v>12.760008978681405</c:v>
                </c:pt>
                <c:pt idx="18">
                  <c:v>12.859438414551988</c:v>
                </c:pt>
                <c:pt idx="19">
                  <c:v>12.915415761136394</c:v>
                </c:pt>
                <c:pt idx="20">
                  <c:v>12.944897534849542</c:v>
                </c:pt>
                <c:pt idx="21">
                  <c:v>12.960200613170272</c:v>
                </c:pt>
                <c:pt idx="22">
                  <c:v>12.975503691490999</c:v>
                </c:pt>
                <c:pt idx="23">
                  <c:v>12.99080676981173</c:v>
                </c:pt>
                <c:pt idx="24">
                  <c:v>13.006109848132461</c:v>
                </c:pt>
                <c:pt idx="25">
                  <c:v>13.021412926453191</c:v>
                </c:pt>
                <c:pt idx="26">
                  <c:v>13.036716004773918</c:v>
                </c:pt>
                <c:pt idx="27">
                  <c:v>13.052019083094649</c:v>
                </c:pt>
                <c:pt idx="28">
                  <c:v>13.06732216141538</c:v>
                </c:pt>
                <c:pt idx="29">
                  <c:v>13.08262523973611</c:v>
                </c:pt>
                <c:pt idx="30">
                  <c:v>13.097928318056837</c:v>
                </c:pt>
                <c:pt idx="31">
                  <c:v>13.113231396377568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EE-4467-911C-9395D61F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SCENARIO'!$B$109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SCENARIO'!$C$109:$AH$109</c:f>
              <c:numCache>
                <c:formatCode>"$"#,##0.00</c:formatCode>
                <c:ptCount val="32"/>
                <c:pt idx="0">
                  <c:v>11.864603381759848</c:v>
                </c:pt>
                <c:pt idx="1">
                  <c:v>10.932842078792593</c:v>
                </c:pt>
                <c:pt idx="2">
                  <c:v>11.972623025733453</c:v>
                </c:pt>
                <c:pt idx="3">
                  <c:v>11.994268394477842</c:v>
                </c:pt>
                <c:pt idx="4">
                  <c:v>11.881897580876817</c:v>
                </c:pt>
                <c:pt idx="5">
                  <c:v>11.968404673789435</c:v>
                </c:pt>
                <c:pt idx="6">
                  <c:v>12.132961842542677</c:v>
                </c:pt>
                <c:pt idx="7">
                  <c:v>12.266028571479328</c:v>
                </c:pt>
                <c:pt idx="8">
                  <c:v>12.386476111326317</c:v>
                </c:pt>
                <c:pt idx="9">
                  <c:v>12.51385337337511</c:v>
                </c:pt>
                <c:pt idx="10">
                  <c:v>12.619282614636663</c:v>
                </c:pt>
                <c:pt idx="11">
                  <c:v>12.69930308895565</c:v>
                </c:pt>
                <c:pt idx="12">
                  <c:v>12.767531497707617</c:v>
                </c:pt>
                <c:pt idx="13">
                  <c:v>12.832719964745491</c:v>
                </c:pt>
                <c:pt idx="14">
                  <c:v>12.857983615344629</c:v>
                </c:pt>
                <c:pt idx="15">
                  <c:v>12.86371827606324</c:v>
                </c:pt>
                <c:pt idx="16">
                  <c:v>12.890952269568817</c:v>
                </c:pt>
                <c:pt idx="17">
                  <c:v>12.917571674455779</c:v>
                </c:pt>
                <c:pt idx="18">
                  <c:v>12.935982876258134</c:v>
                </c:pt>
                <c:pt idx="19">
                  <c:v>12.951092632824512</c:v>
                </c:pt>
                <c:pt idx="20">
                  <c:v>12.964778044659795</c:v>
                </c:pt>
                <c:pt idx="21">
                  <c:v>12.977146591308335</c:v>
                </c:pt>
                <c:pt idx="22">
                  <c:v>12.989515137956875</c:v>
                </c:pt>
                <c:pt idx="23">
                  <c:v>13.001883684605415</c:v>
                </c:pt>
                <c:pt idx="24">
                  <c:v>13.014252231253955</c:v>
                </c:pt>
                <c:pt idx="25">
                  <c:v>13.026620777902496</c:v>
                </c:pt>
                <c:pt idx="26">
                  <c:v>13.038989324551036</c:v>
                </c:pt>
                <c:pt idx="27">
                  <c:v>13.051357871199576</c:v>
                </c:pt>
                <c:pt idx="28">
                  <c:v>13.063726417848116</c:v>
                </c:pt>
                <c:pt idx="29">
                  <c:v>13.076094964496656</c:v>
                </c:pt>
                <c:pt idx="30">
                  <c:v>13.088463511145196</c:v>
                </c:pt>
                <c:pt idx="31">
                  <c:v>13.100832057793736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5-469A-AB1F-62C0DB940D04}"/>
            </c:ext>
          </c:extLst>
        </c:ser>
        <c:ser>
          <c:idx val="2"/>
          <c:order val="1"/>
          <c:tx>
            <c:strRef>
              <c:f>'2021 CENTRAL SCENARIO'!$B$110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SCENARIO'!$C$110:$AH$110</c:f>
              <c:numCache>
                <c:formatCode>"$"#,##0.00</c:formatCode>
                <c:ptCount val="32"/>
                <c:pt idx="0">
                  <c:v>11.364603381759848</c:v>
                </c:pt>
                <c:pt idx="1">
                  <c:v>10.432842078792593</c:v>
                </c:pt>
                <c:pt idx="2">
                  <c:v>11.472623025733453</c:v>
                </c:pt>
                <c:pt idx="3">
                  <c:v>11.494268394477842</c:v>
                </c:pt>
                <c:pt idx="4">
                  <c:v>11.381897580876817</c:v>
                </c:pt>
                <c:pt idx="5">
                  <c:v>11.468404673789435</c:v>
                </c:pt>
                <c:pt idx="6">
                  <c:v>11.632961842542677</c:v>
                </c:pt>
                <c:pt idx="7">
                  <c:v>11.766028571479328</c:v>
                </c:pt>
                <c:pt idx="8">
                  <c:v>11.886476111326317</c:v>
                </c:pt>
                <c:pt idx="9">
                  <c:v>12.01385337337511</c:v>
                </c:pt>
                <c:pt idx="10">
                  <c:v>12.119282614636663</c:v>
                </c:pt>
                <c:pt idx="11">
                  <c:v>12.19930308895565</c:v>
                </c:pt>
                <c:pt idx="12">
                  <c:v>12.267531497707617</c:v>
                </c:pt>
                <c:pt idx="13">
                  <c:v>12.332719964745491</c:v>
                </c:pt>
                <c:pt idx="14">
                  <c:v>12.357983615344629</c:v>
                </c:pt>
                <c:pt idx="15">
                  <c:v>12.36371827606324</c:v>
                </c:pt>
                <c:pt idx="16">
                  <c:v>12.390952269568817</c:v>
                </c:pt>
                <c:pt idx="17">
                  <c:v>12.417571674455779</c:v>
                </c:pt>
                <c:pt idx="18">
                  <c:v>12.435982876258134</c:v>
                </c:pt>
                <c:pt idx="19">
                  <c:v>12.451092632824512</c:v>
                </c:pt>
                <c:pt idx="20">
                  <c:v>12.464778044659795</c:v>
                </c:pt>
                <c:pt idx="21">
                  <c:v>12.477146591308335</c:v>
                </c:pt>
                <c:pt idx="22">
                  <c:v>12.489515137956875</c:v>
                </c:pt>
                <c:pt idx="23">
                  <c:v>12.501883684605415</c:v>
                </c:pt>
                <c:pt idx="24">
                  <c:v>12.514252231253955</c:v>
                </c:pt>
                <c:pt idx="25">
                  <c:v>12.526620777902496</c:v>
                </c:pt>
                <c:pt idx="26">
                  <c:v>12.538989324551036</c:v>
                </c:pt>
                <c:pt idx="27">
                  <c:v>12.551357871199576</c:v>
                </c:pt>
                <c:pt idx="28">
                  <c:v>12.563726417848116</c:v>
                </c:pt>
                <c:pt idx="29">
                  <c:v>12.576094964496656</c:v>
                </c:pt>
                <c:pt idx="30">
                  <c:v>12.588463511145196</c:v>
                </c:pt>
                <c:pt idx="31">
                  <c:v>12.600832057793736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5-469A-AB1F-62C0DB940D04}"/>
            </c:ext>
          </c:extLst>
        </c:ser>
        <c:ser>
          <c:idx val="3"/>
          <c:order val="2"/>
          <c:tx>
            <c:strRef>
              <c:f>'2021 CENTRAL SCENARIO'!$B$111</c:f>
              <c:strCache>
                <c:ptCount val="1"/>
                <c:pt idx="0">
                  <c:v>Colongra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SCENARIO'!$C$111:$AH$111</c:f>
              <c:numCache>
                <c:formatCode>"$"#,##0.00</c:formatCode>
                <c:ptCount val="32"/>
                <c:pt idx="0">
                  <c:v>11.114603381759848</c:v>
                </c:pt>
                <c:pt idx="1">
                  <c:v>10.182842078792593</c:v>
                </c:pt>
                <c:pt idx="2">
                  <c:v>11.222623025733453</c:v>
                </c:pt>
                <c:pt idx="3">
                  <c:v>11.244268394477842</c:v>
                </c:pt>
                <c:pt idx="4">
                  <c:v>11.131897580876817</c:v>
                </c:pt>
                <c:pt idx="5">
                  <c:v>11.218404673789435</c:v>
                </c:pt>
                <c:pt idx="6">
                  <c:v>11.382961842542677</c:v>
                </c:pt>
                <c:pt idx="7">
                  <c:v>11.516028571479328</c:v>
                </c:pt>
                <c:pt idx="8">
                  <c:v>11.636476111326317</c:v>
                </c:pt>
                <c:pt idx="9">
                  <c:v>11.76385337337511</c:v>
                </c:pt>
                <c:pt idx="10">
                  <c:v>11.869282614636663</c:v>
                </c:pt>
                <c:pt idx="11">
                  <c:v>11.94930308895565</c:v>
                </c:pt>
                <c:pt idx="12">
                  <c:v>12.017531497707617</c:v>
                </c:pt>
                <c:pt idx="13">
                  <c:v>12.082719964745491</c:v>
                </c:pt>
                <c:pt idx="14">
                  <c:v>12.107983615344629</c:v>
                </c:pt>
                <c:pt idx="15">
                  <c:v>12.11371827606324</c:v>
                </c:pt>
                <c:pt idx="16">
                  <c:v>12.140952269568817</c:v>
                </c:pt>
                <c:pt idx="17">
                  <c:v>12.167571674455779</c:v>
                </c:pt>
                <c:pt idx="18">
                  <c:v>12.185982876258134</c:v>
                </c:pt>
                <c:pt idx="19">
                  <c:v>12.201092632824512</c:v>
                </c:pt>
                <c:pt idx="20">
                  <c:v>12.214778044659795</c:v>
                </c:pt>
                <c:pt idx="21">
                  <c:v>12.227146591308335</c:v>
                </c:pt>
                <c:pt idx="22">
                  <c:v>12.239515137956875</c:v>
                </c:pt>
                <c:pt idx="23">
                  <c:v>12.251883684605415</c:v>
                </c:pt>
                <c:pt idx="24">
                  <c:v>12.264252231253955</c:v>
                </c:pt>
                <c:pt idx="25">
                  <c:v>12.276620777902496</c:v>
                </c:pt>
                <c:pt idx="26">
                  <c:v>12.288989324551036</c:v>
                </c:pt>
                <c:pt idx="27">
                  <c:v>12.301357871199576</c:v>
                </c:pt>
                <c:pt idx="28">
                  <c:v>12.313726417848116</c:v>
                </c:pt>
                <c:pt idx="29">
                  <c:v>12.326094964496656</c:v>
                </c:pt>
                <c:pt idx="30">
                  <c:v>12.338463511145196</c:v>
                </c:pt>
                <c:pt idx="31">
                  <c:v>12.350832057793736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5-469A-AB1F-62C0DB940D04}"/>
            </c:ext>
          </c:extLst>
        </c:ser>
        <c:ser>
          <c:idx val="4"/>
          <c:order val="3"/>
          <c:tx>
            <c:strRef>
              <c:f>'2021 CENTRAL SCENARIO'!$B$112</c:f>
              <c:strCache>
                <c:ptCount val="1"/>
                <c:pt idx="0">
                  <c:v>Smithfield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SCENARIO'!$C$112:$AH$112</c:f>
              <c:numCache>
                <c:formatCode>"$"#,##0.00</c:formatCode>
                <c:ptCount val="32"/>
                <c:pt idx="0">
                  <c:v>11.114603381759848</c:v>
                </c:pt>
                <c:pt idx="1">
                  <c:v>10.182842078792593</c:v>
                </c:pt>
                <c:pt idx="2">
                  <c:v>11.222623025733453</c:v>
                </c:pt>
                <c:pt idx="3">
                  <c:v>11.244268394477842</c:v>
                </c:pt>
                <c:pt idx="4">
                  <c:v>11.131897580876817</c:v>
                </c:pt>
                <c:pt idx="5">
                  <c:v>11.218404673789435</c:v>
                </c:pt>
                <c:pt idx="6">
                  <c:v>11.382961842542677</c:v>
                </c:pt>
                <c:pt idx="7">
                  <c:v>11.516028571479328</c:v>
                </c:pt>
                <c:pt idx="8">
                  <c:v>11.636476111326317</c:v>
                </c:pt>
                <c:pt idx="9">
                  <c:v>11.76385337337511</c:v>
                </c:pt>
                <c:pt idx="10">
                  <c:v>11.869282614636663</c:v>
                </c:pt>
                <c:pt idx="11">
                  <c:v>11.94930308895565</c:v>
                </c:pt>
                <c:pt idx="12">
                  <c:v>12.017531497707617</c:v>
                </c:pt>
                <c:pt idx="13">
                  <c:v>12.082719964745491</c:v>
                </c:pt>
                <c:pt idx="14">
                  <c:v>12.107983615344629</c:v>
                </c:pt>
                <c:pt idx="15">
                  <c:v>12.11371827606324</c:v>
                </c:pt>
                <c:pt idx="16">
                  <c:v>12.140952269568817</c:v>
                </c:pt>
                <c:pt idx="17">
                  <c:v>12.167571674455779</c:v>
                </c:pt>
                <c:pt idx="18">
                  <c:v>12.185982876258134</c:v>
                </c:pt>
                <c:pt idx="19">
                  <c:v>12.201092632824512</c:v>
                </c:pt>
                <c:pt idx="20">
                  <c:v>12.214778044659795</c:v>
                </c:pt>
                <c:pt idx="21">
                  <c:v>12.227146591308335</c:v>
                </c:pt>
                <c:pt idx="22">
                  <c:v>12.239515137956875</c:v>
                </c:pt>
                <c:pt idx="23">
                  <c:v>12.251883684605415</c:v>
                </c:pt>
                <c:pt idx="24">
                  <c:v>12.264252231253955</c:v>
                </c:pt>
                <c:pt idx="25">
                  <c:v>12.276620777902496</c:v>
                </c:pt>
                <c:pt idx="26">
                  <c:v>12.288989324551036</c:v>
                </c:pt>
                <c:pt idx="27">
                  <c:v>12.301357871199576</c:v>
                </c:pt>
                <c:pt idx="28">
                  <c:v>12.313726417848116</c:v>
                </c:pt>
                <c:pt idx="29">
                  <c:v>12.326094964496656</c:v>
                </c:pt>
                <c:pt idx="30">
                  <c:v>12.338463511145196</c:v>
                </c:pt>
                <c:pt idx="31">
                  <c:v>12.350832057793736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A5-469A-AB1F-62C0DB940D04}"/>
            </c:ext>
          </c:extLst>
        </c:ser>
        <c:ser>
          <c:idx val="6"/>
          <c:order val="4"/>
          <c:tx>
            <c:strRef>
              <c:f>'2021 CENTRAL SCENARIO'!$B$114</c:f>
              <c:strCache>
                <c:ptCount val="1"/>
                <c:pt idx="0">
                  <c:v>Uranquinty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SCENARIO'!$C$114:$AH$114</c:f>
              <c:numCache>
                <c:formatCode>"$"#,##0.00</c:formatCode>
                <c:ptCount val="32"/>
                <c:pt idx="0">
                  <c:v>10.714603381759847</c:v>
                </c:pt>
                <c:pt idx="1">
                  <c:v>9.7828420787925925</c:v>
                </c:pt>
                <c:pt idx="2">
                  <c:v>10.822623025733453</c:v>
                </c:pt>
                <c:pt idx="3">
                  <c:v>10.844268394477842</c:v>
                </c:pt>
                <c:pt idx="4">
                  <c:v>10.731897580876817</c:v>
                </c:pt>
                <c:pt idx="5">
                  <c:v>10.818404673789434</c:v>
                </c:pt>
                <c:pt idx="6">
                  <c:v>10.982961842542677</c:v>
                </c:pt>
                <c:pt idx="7">
                  <c:v>11.116028571479328</c:v>
                </c:pt>
                <c:pt idx="8">
                  <c:v>11.236476111326317</c:v>
                </c:pt>
                <c:pt idx="9">
                  <c:v>11.363853373375109</c:v>
                </c:pt>
                <c:pt idx="10">
                  <c:v>11.469282614636663</c:v>
                </c:pt>
                <c:pt idx="11">
                  <c:v>11.54930308895565</c:v>
                </c:pt>
                <c:pt idx="12">
                  <c:v>11.617531497707617</c:v>
                </c:pt>
                <c:pt idx="13">
                  <c:v>11.682719964745491</c:v>
                </c:pt>
                <c:pt idx="14">
                  <c:v>11.707983615344629</c:v>
                </c:pt>
                <c:pt idx="15">
                  <c:v>11.71371827606324</c:v>
                </c:pt>
                <c:pt idx="16">
                  <c:v>11.740952269568817</c:v>
                </c:pt>
                <c:pt idx="17">
                  <c:v>11.767571674455779</c:v>
                </c:pt>
                <c:pt idx="18">
                  <c:v>11.785982876258133</c:v>
                </c:pt>
                <c:pt idx="19">
                  <c:v>11.801092632824512</c:v>
                </c:pt>
                <c:pt idx="20">
                  <c:v>11.814778044659795</c:v>
                </c:pt>
                <c:pt idx="21">
                  <c:v>11.827146591308335</c:v>
                </c:pt>
                <c:pt idx="22">
                  <c:v>11.839515137956875</c:v>
                </c:pt>
                <c:pt idx="23">
                  <c:v>11.851883684605415</c:v>
                </c:pt>
                <c:pt idx="24">
                  <c:v>11.864252231253955</c:v>
                </c:pt>
                <c:pt idx="25">
                  <c:v>11.876620777902495</c:v>
                </c:pt>
                <c:pt idx="26">
                  <c:v>11.888989324551035</c:v>
                </c:pt>
                <c:pt idx="27">
                  <c:v>11.901357871199576</c:v>
                </c:pt>
                <c:pt idx="28">
                  <c:v>11.913726417848116</c:v>
                </c:pt>
                <c:pt idx="29">
                  <c:v>11.926094964496656</c:v>
                </c:pt>
                <c:pt idx="30">
                  <c:v>11.938463511145196</c:v>
                </c:pt>
                <c:pt idx="31">
                  <c:v>11.950832057793736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A5-469A-AB1F-62C0DB940D04}"/>
            </c:ext>
          </c:extLst>
        </c:ser>
        <c:ser>
          <c:idx val="5"/>
          <c:order val="5"/>
          <c:tx>
            <c:strRef>
              <c:f>'2021 CENTRAL SCENARIO'!$B$113</c:f>
              <c:strCache>
                <c:ptCount val="1"/>
                <c:pt idx="0">
                  <c:v>Tallawarra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SCENARIO'!$C$113:$AH$113</c:f>
              <c:numCache>
                <c:formatCode>"$"#,##0.00</c:formatCode>
                <c:ptCount val="32"/>
                <c:pt idx="0">
                  <c:v>10.664603381759848</c:v>
                </c:pt>
                <c:pt idx="1">
                  <c:v>9.7328420787925936</c:v>
                </c:pt>
                <c:pt idx="2">
                  <c:v>10.772623025733454</c:v>
                </c:pt>
                <c:pt idx="3">
                  <c:v>10.794268394477843</c:v>
                </c:pt>
                <c:pt idx="4">
                  <c:v>10.681897580876818</c:v>
                </c:pt>
                <c:pt idx="5">
                  <c:v>10.768404673789435</c:v>
                </c:pt>
                <c:pt idx="6">
                  <c:v>10.932961842542678</c:v>
                </c:pt>
                <c:pt idx="7">
                  <c:v>11.066028571479329</c:v>
                </c:pt>
                <c:pt idx="8">
                  <c:v>11.186476111326318</c:v>
                </c:pt>
                <c:pt idx="9">
                  <c:v>11.31385337337511</c:v>
                </c:pt>
                <c:pt idx="10">
                  <c:v>11.419282614636664</c:v>
                </c:pt>
                <c:pt idx="11">
                  <c:v>11.499303088955651</c:v>
                </c:pt>
                <c:pt idx="12">
                  <c:v>11.567531497707618</c:v>
                </c:pt>
                <c:pt idx="13">
                  <c:v>11.632719964745492</c:v>
                </c:pt>
                <c:pt idx="14">
                  <c:v>11.65798361534463</c:v>
                </c:pt>
                <c:pt idx="15">
                  <c:v>11.663718276063241</c:v>
                </c:pt>
                <c:pt idx="16">
                  <c:v>11.690952269568818</c:v>
                </c:pt>
                <c:pt idx="17">
                  <c:v>11.71757167445578</c:v>
                </c:pt>
                <c:pt idx="18">
                  <c:v>11.735982876258134</c:v>
                </c:pt>
                <c:pt idx="19">
                  <c:v>11.751092632824513</c:v>
                </c:pt>
                <c:pt idx="20">
                  <c:v>11.764778044659796</c:v>
                </c:pt>
                <c:pt idx="21">
                  <c:v>11.777146591308336</c:v>
                </c:pt>
                <c:pt idx="22">
                  <c:v>11.789515137956876</c:v>
                </c:pt>
                <c:pt idx="23">
                  <c:v>11.801883684605416</c:v>
                </c:pt>
                <c:pt idx="24">
                  <c:v>11.814252231253956</c:v>
                </c:pt>
                <c:pt idx="25">
                  <c:v>11.826620777902496</c:v>
                </c:pt>
                <c:pt idx="26">
                  <c:v>11.838989324551036</c:v>
                </c:pt>
                <c:pt idx="27">
                  <c:v>11.851357871199577</c:v>
                </c:pt>
                <c:pt idx="28">
                  <c:v>11.863726417848117</c:v>
                </c:pt>
                <c:pt idx="29">
                  <c:v>11.876094964496657</c:v>
                </c:pt>
                <c:pt idx="30">
                  <c:v>11.888463511145197</c:v>
                </c:pt>
                <c:pt idx="31">
                  <c:v>11.900832057793737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A5-469A-AB1F-62C0DB94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SCENARIO'!$B$116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SCENARIO'!$C$116:$AH$116</c:f>
              <c:numCache>
                <c:formatCode>"$"#,##0.00</c:formatCode>
                <c:ptCount val="32"/>
                <c:pt idx="0">
                  <c:v>12.11257698058273</c:v>
                </c:pt>
                <c:pt idx="1">
                  <c:v>11.441725679851093</c:v>
                </c:pt>
                <c:pt idx="2">
                  <c:v>12.601409441341028</c:v>
                </c:pt>
                <c:pt idx="3">
                  <c:v>12.516817813227636</c:v>
                </c:pt>
                <c:pt idx="4">
                  <c:v>12.340213538732833</c:v>
                </c:pt>
                <c:pt idx="5">
                  <c:v>12.416941650447086</c:v>
                </c:pt>
                <c:pt idx="6">
                  <c:v>12.612251720215248</c:v>
                </c:pt>
                <c:pt idx="7">
                  <c:v>12.672221201377248</c:v>
                </c:pt>
                <c:pt idx="8">
                  <c:v>12.708930163485917</c:v>
                </c:pt>
                <c:pt idx="9">
                  <c:v>12.77006219224892</c:v>
                </c:pt>
                <c:pt idx="10">
                  <c:v>12.801565782848661</c:v>
                </c:pt>
                <c:pt idx="11">
                  <c:v>12.82661658631058</c:v>
                </c:pt>
                <c:pt idx="12">
                  <c:v>12.889549994094402</c:v>
                </c:pt>
                <c:pt idx="13">
                  <c:v>12.993339882395194</c:v>
                </c:pt>
                <c:pt idx="14">
                  <c:v>13.052768836681379</c:v>
                </c:pt>
                <c:pt idx="15">
                  <c:v>13.083000729673007</c:v>
                </c:pt>
                <c:pt idx="16">
                  <c:v>13.123970762911012</c:v>
                </c:pt>
                <c:pt idx="17">
                  <c:v>13.165376172596236</c:v>
                </c:pt>
                <c:pt idx="18">
                  <c:v>13.192771062240485</c:v>
                </c:pt>
                <c:pt idx="19">
                  <c:v>13.212770114060838</c:v>
                </c:pt>
                <c:pt idx="20">
                  <c:v>13.228595477883358</c:v>
                </c:pt>
                <c:pt idx="21">
                  <c:v>13.241082122513875</c:v>
                </c:pt>
                <c:pt idx="22">
                  <c:v>13.253568767144394</c:v>
                </c:pt>
                <c:pt idx="23">
                  <c:v>13.266055411774911</c:v>
                </c:pt>
                <c:pt idx="24">
                  <c:v>13.27854205640543</c:v>
                </c:pt>
                <c:pt idx="25">
                  <c:v>13.291028701035946</c:v>
                </c:pt>
                <c:pt idx="26">
                  <c:v>13.303515345666465</c:v>
                </c:pt>
                <c:pt idx="27">
                  <c:v>13.316001990296982</c:v>
                </c:pt>
                <c:pt idx="28">
                  <c:v>13.328488634927501</c:v>
                </c:pt>
                <c:pt idx="29">
                  <c:v>13.34097527955802</c:v>
                </c:pt>
                <c:pt idx="30">
                  <c:v>13.353461924188537</c:v>
                </c:pt>
                <c:pt idx="31">
                  <c:v>13.365948568819055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3-413F-BDF0-E35DD03BB7DA}"/>
            </c:ext>
          </c:extLst>
        </c:ser>
        <c:ser>
          <c:idx val="2"/>
          <c:order val="1"/>
          <c:tx>
            <c:strRef>
              <c:f>'2021 CENTRAL SCENARIO'!$B$117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SCENARIO'!$C$117:$AH$117</c:f>
              <c:numCache>
                <c:formatCode>"$"#,##0.00</c:formatCode>
                <c:ptCount val="32"/>
                <c:pt idx="0">
                  <c:v>11.61257698058273</c:v>
                </c:pt>
                <c:pt idx="1">
                  <c:v>10.941725679851093</c:v>
                </c:pt>
                <c:pt idx="2">
                  <c:v>12.101409441341028</c:v>
                </c:pt>
                <c:pt idx="3">
                  <c:v>12.016817813227636</c:v>
                </c:pt>
                <c:pt idx="4">
                  <c:v>11.840213538732833</c:v>
                </c:pt>
                <c:pt idx="5">
                  <c:v>11.916941650447086</c:v>
                </c:pt>
                <c:pt idx="6">
                  <c:v>12.112251720215248</c:v>
                </c:pt>
                <c:pt idx="7">
                  <c:v>12.172221201377248</c:v>
                </c:pt>
                <c:pt idx="8">
                  <c:v>12.208930163485917</c:v>
                </c:pt>
                <c:pt idx="9">
                  <c:v>12.27006219224892</c:v>
                </c:pt>
                <c:pt idx="10">
                  <c:v>12.301565782848661</c:v>
                </c:pt>
                <c:pt idx="11">
                  <c:v>12.32661658631058</c:v>
                </c:pt>
                <c:pt idx="12">
                  <c:v>12.389549994094402</c:v>
                </c:pt>
                <c:pt idx="13">
                  <c:v>12.493339882395194</c:v>
                </c:pt>
                <c:pt idx="14">
                  <c:v>12.552768836681379</c:v>
                </c:pt>
                <c:pt idx="15">
                  <c:v>12.583000729673007</c:v>
                </c:pt>
                <c:pt idx="16">
                  <c:v>12.623970762911012</c:v>
                </c:pt>
                <c:pt idx="17">
                  <c:v>12.665376172596236</c:v>
                </c:pt>
                <c:pt idx="18">
                  <c:v>12.692771062240485</c:v>
                </c:pt>
                <c:pt idx="19">
                  <c:v>12.712770114060838</c:v>
                </c:pt>
                <c:pt idx="20">
                  <c:v>12.728595477883358</c:v>
                </c:pt>
                <c:pt idx="21">
                  <c:v>12.741082122513875</c:v>
                </c:pt>
                <c:pt idx="22">
                  <c:v>12.753568767144394</c:v>
                </c:pt>
                <c:pt idx="23">
                  <c:v>12.766055411774911</c:v>
                </c:pt>
                <c:pt idx="24">
                  <c:v>12.77854205640543</c:v>
                </c:pt>
                <c:pt idx="25">
                  <c:v>12.791028701035946</c:v>
                </c:pt>
                <c:pt idx="26">
                  <c:v>12.803515345666465</c:v>
                </c:pt>
                <c:pt idx="27">
                  <c:v>12.816001990296982</c:v>
                </c:pt>
                <c:pt idx="28">
                  <c:v>12.828488634927501</c:v>
                </c:pt>
                <c:pt idx="29">
                  <c:v>12.84097527955802</c:v>
                </c:pt>
                <c:pt idx="30">
                  <c:v>12.853461924188537</c:v>
                </c:pt>
                <c:pt idx="31">
                  <c:v>12.865948568819055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3-413F-BDF0-E35DD03BB7DA}"/>
            </c:ext>
          </c:extLst>
        </c:ser>
        <c:ser>
          <c:idx val="3"/>
          <c:order val="2"/>
          <c:tx>
            <c:strRef>
              <c:f>'2021 CENTRAL SCENARIO'!$B$118</c:f>
              <c:strCache>
                <c:ptCount val="1"/>
                <c:pt idx="0">
                  <c:v>Dry Creek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SCENARIO'!$C$118:$AH$118</c:f>
              <c:numCache>
                <c:formatCode>"$"#,##0.00</c:formatCode>
                <c:ptCount val="32"/>
                <c:pt idx="0">
                  <c:v>11.11257698058273</c:v>
                </c:pt>
                <c:pt idx="1">
                  <c:v>10.441725679851093</c:v>
                </c:pt>
                <c:pt idx="2">
                  <c:v>11.601409441341028</c:v>
                </c:pt>
                <c:pt idx="3">
                  <c:v>11.516817813227636</c:v>
                </c:pt>
                <c:pt idx="4">
                  <c:v>11.340213538732833</c:v>
                </c:pt>
                <c:pt idx="5">
                  <c:v>11.416941650447086</c:v>
                </c:pt>
                <c:pt idx="6">
                  <c:v>11.612251720215248</c:v>
                </c:pt>
                <c:pt idx="7">
                  <c:v>11.672221201377248</c:v>
                </c:pt>
                <c:pt idx="8">
                  <c:v>11.708930163485917</c:v>
                </c:pt>
                <c:pt idx="9">
                  <c:v>11.77006219224892</c:v>
                </c:pt>
                <c:pt idx="10">
                  <c:v>11.801565782848661</c:v>
                </c:pt>
                <c:pt idx="11">
                  <c:v>11.82661658631058</c:v>
                </c:pt>
                <c:pt idx="12">
                  <c:v>11.889549994094402</c:v>
                </c:pt>
                <c:pt idx="13">
                  <c:v>11.993339882395194</c:v>
                </c:pt>
                <c:pt idx="14">
                  <c:v>12.052768836681379</c:v>
                </c:pt>
                <c:pt idx="15">
                  <c:v>12.083000729673007</c:v>
                </c:pt>
                <c:pt idx="16">
                  <c:v>12.123970762911012</c:v>
                </c:pt>
                <c:pt idx="17">
                  <c:v>12.165376172596236</c:v>
                </c:pt>
                <c:pt idx="18">
                  <c:v>12.192771062240485</c:v>
                </c:pt>
                <c:pt idx="19">
                  <c:v>12.212770114060838</c:v>
                </c:pt>
                <c:pt idx="20">
                  <c:v>12.228595477883358</c:v>
                </c:pt>
                <c:pt idx="21">
                  <c:v>12.241082122513875</c:v>
                </c:pt>
                <c:pt idx="22">
                  <c:v>12.253568767144394</c:v>
                </c:pt>
                <c:pt idx="23">
                  <c:v>12.266055411774911</c:v>
                </c:pt>
                <c:pt idx="24">
                  <c:v>12.27854205640543</c:v>
                </c:pt>
                <c:pt idx="25">
                  <c:v>12.291028701035946</c:v>
                </c:pt>
                <c:pt idx="26">
                  <c:v>12.303515345666465</c:v>
                </c:pt>
                <c:pt idx="27">
                  <c:v>12.316001990296982</c:v>
                </c:pt>
                <c:pt idx="28">
                  <c:v>12.328488634927501</c:v>
                </c:pt>
                <c:pt idx="29">
                  <c:v>12.34097527955802</c:v>
                </c:pt>
                <c:pt idx="30">
                  <c:v>12.353461924188537</c:v>
                </c:pt>
                <c:pt idx="31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3-413F-BDF0-E35DD03BB7DA}"/>
            </c:ext>
          </c:extLst>
        </c:ser>
        <c:ser>
          <c:idx val="4"/>
          <c:order val="3"/>
          <c:tx>
            <c:strRef>
              <c:f>'2021 CENTRAL SCENARIO'!$B$119</c:f>
              <c:strCache>
                <c:ptCount val="1"/>
                <c:pt idx="0">
                  <c:v>Hallett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SCENARIO'!$C$119:$AH$119</c:f>
              <c:numCache>
                <c:formatCode>"$"#,##0.00</c:formatCode>
                <c:ptCount val="32"/>
                <c:pt idx="0">
                  <c:v>11.11257698058273</c:v>
                </c:pt>
                <c:pt idx="1">
                  <c:v>10.441725679851093</c:v>
                </c:pt>
                <c:pt idx="2">
                  <c:v>11.601409441341028</c:v>
                </c:pt>
                <c:pt idx="3">
                  <c:v>11.516817813227636</c:v>
                </c:pt>
                <c:pt idx="4">
                  <c:v>11.340213538732833</c:v>
                </c:pt>
                <c:pt idx="5">
                  <c:v>11.416941650447086</c:v>
                </c:pt>
                <c:pt idx="6">
                  <c:v>11.612251720215248</c:v>
                </c:pt>
                <c:pt idx="7">
                  <c:v>11.672221201377248</c:v>
                </c:pt>
                <c:pt idx="8">
                  <c:v>11.708930163485917</c:v>
                </c:pt>
                <c:pt idx="9">
                  <c:v>11.77006219224892</c:v>
                </c:pt>
                <c:pt idx="10">
                  <c:v>11.801565782848661</c:v>
                </c:pt>
                <c:pt idx="11">
                  <c:v>11.82661658631058</c:v>
                </c:pt>
                <c:pt idx="12">
                  <c:v>11.889549994094402</c:v>
                </c:pt>
                <c:pt idx="13">
                  <c:v>11.993339882395194</c:v>
                </c:pt>
                <c:pt idx="14">
                  <c:v>12.052768836681379</c:v>
                </c:pt>
                <c:pt idx="15">
                  <c:v>12.083000729673007</c:v>
                </c:pt>
                <c:pt idx="16">
                  <c:v>12.123970762911012</c:v>
                </c:pt>
                <c:pt idx="17">
                  <c:v>12.165376172596236</c:v>
                </c:pt>
                <c:pt idx="18">
                  <c:v>12.192771062240485</c:v>
                </c:pt>
                <c:pt idx="19">
                  <c:v>12.212770114060838</c:v>
                </c:pt>
                <c:pt idx="20">
                  <c:v>12.228595477883358</c:v>
                </c:pt>
                <c:pt idx="21">
                  <c:v>12.241082122513875</c:v>
                </c:pt>
                <c:pt idx="22">
                  <c:v>12.253568767144394</c:v>
                </c:pt>
                <c:pt idx="23">
                  <c:v>12.266055411774911</c:v>
                </c:pt>
                <c:pt idx="24">
                  <c:v>12.27854205640543</c:v>
                </c:pt>
                <c:pt idx="25">
                  <c:v>12.291028701035946</c:v>
                </c:pt>
                <c:pt idx="26">
                  <c:v>12.303515345666465</c:v>
                </c:pt>
                <c:pt idx="27">
                  <c:v>12.316001990296982</c:v>
                </c:pt>
                <c:pt idx="28">
                  <c:v>12.328488634927501</c:v>
                </c:pt>
                <c:pt idx="29">
                  <c:v>12.34097527955802</c:v>
                </c:pt>
                <c:pt idx="30">
                  <c:v>12.353461924188537</c:v>
                </c:pt>
                <c:pt idx="31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13-413F-BDF0-E35DD03BB7DA}"/>
            </c:ext>
          </c:extLst>
        </c:ser>
        <c:ser>
          <c:idx val="5"/>
          <c:order val="4"/>
          <c:tx>
            <c:strRef>
              <c:f>'2021 CENTRAL SCENARIO'!$B$120</c:f>
              <c:strCache>
                <c:ptCount val="1"/>
                <c:pt idx="0">
                  <c:v>Ladbroke Grove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SCENARIO'!$C$120:$AH$120</c:f>
              <c:numCache>
                <c:formatCode>"$"#,##0.00</c:formatCode>
                <c:ptCount val="32"/>
                <c:pt idx="0">
                  <c:v>11.11257698058273</c:v>
                </c:pt>
                <c:pt idx="1">
                  <c:v>10.441725679851093</c:v>
                </c:pt>
                <c:pt idx="2">
                  <c:v>11.601409441341028</c:v>
                </c:pt>
                <c:pt idx="3">
                  <c:v>11.516817813227636</c:v>
                </c:pt>
                <c:pt idx="4">
                  <c:v>11.340213538732833</c:v>
                </c:pt>
                <c:pt idx="5">
                  <c:v>11.416941650447086</c:v>
                </c:pt>
                <c:pt idx="6">
                  <c:v>11.612251720215248</c:v>
                </c:pt>
                <c:pt idx="7">
                  <c:v>11.672221201377248</c:v>
                </c:pt>
                <c:pt idx="8">
                  <c:v>11.708930163485917</c:v>
                </c:pt>
                <c:pt idx="9">
                  <c:v>11.77006219224892</c:v>
                </c:pt>
                <c:pt idx="10">
                  <c:v>11.801565782848661</c:v>
                </c:pt>
                <c:pt idx="11">
                  <c:v>11.82661658631058</c:v>
                </c:pt>
                <c:pt idx="12">
                  <c:v>11.889549994094402</c:v>
                </c:pt>
                <c:pt idx="13">
                  <c:v>11.993339882395194</c:v>
                </c:pt>
                <c:pt idx="14">
                  <c:v>12.052768836681379</c:v>
                </c:pt>
                <c:pt idx="15">
                  <c:v>12.083000729673007</c:v>
                </c:pt>
                <c:pt idx="16">
                  <c:v>12.123970762911012</c:v>
                </c:pt>
                <c:pt idx="17">
                  <c:v>12.165376172596236</c:v>
                </c:pt>
                <c:pt idx="18">
                  <c:v>12.192771062240485</c:v>
                </c:pt>
                <c:pt idx="19">
                  <c:v>12.212770114060838</c:v>
                </c:pt>
                <c:pt idx="20">
                  <c:v>12.228595477883358</c:v>
                </c:pt>
                <c:pt idx="21">
                  <c:v>12.241082122513875</c:v>
                </c:pt>
                <c:pt idx="22">
                  <c:v>12.253568767144394</c:v>
                </c:pt>
                <c:pt idx="23">
                  <c:v>12.266055411774911</c:v>
                </c:pt>
                <c:pt idx="24">
                  <c:v>12.27854205640543</c:v>
                </c:pt>
                <c:pt idx="25">
                  <c:v>12.291028701035946</c:v>
                </c:pt>
                <c:pt idx="26">
                  <c:v>12.303515345666465</c:v>
                </c:pt>
                <c:pt idx="27">
                  <c:v>12.316001990296982</c:v>
                </c:pt>
                <c:pt idx="28">
                  <c:v>12.328488634927501</c:v>
                </c:pt>
                <c:pt idx="29">
                  <c:v>12.34097527955802</c:v>
                </c:pt>
                <c:pt idx="30">
                  <c:v>12.353461924188537</c:v>
                </c:pt>
                <c:pt idx="31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13-413F-BDF0-E35DD03BB7DA}"/>
            </c:ext>
          </c:extLst>
        </c:ser>
        <c:ser>
          <c:idx val="6"/>
          <c:order val="5"/>
          <c:tx>
            <c:strRef>
              <c:f>'2021 CENTRAL SCENARIO'!$B$121</c:f>
              <c:strCache>
                <c:ptCount val="1"/>
                <c:pt idx="0">
                  <c:v>Mintaro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SCENARIO'!$C$121:$AH$121</c:f>
              <c:numCache>
                <c:formatCode>"$"#,##0.00</c:formatCode>
                <c:ptCount val="32"/>
                <c:pt idx="0">
                  <c:v>11.11257698058273</c:v>
                </c:pt>
                <c:pt idx="1">
                  <c:v>10.441725679851093</c:v>
                </c:pt>
                <c:pt idx="2">
                  <c:v>11.601409441341028</c:v>
                </c:pt>
                <c:pt idx="3">
                  <c:v>11.516817813227636</c:v>
                </c:pt>
                <c:pt idx="4">
                  <c:v>11.340213538732833</c:v>
                </c:pt>
                <c:pt idx="5">
                  <c:v>11.416941650447086</c:v>
                </c:pt>
                <c:pt idx="6">
                  <c:v>11.612251720215248</c:v>
                </c:pt>
                <c:pt idx="7">
                  <c:v>11.672221201377248</c:v>
                </c:pt>
                <c:pt idx="8">
                  <c:v>11.708930163485917</c:v>
                </c:pt>
                <c:pt idx="9">
                  <c:v>11.77006219224892</c:v>
                </c:pt>
                <c:pt idx="10">
                  <c:v>11.801565782848661</c:v>
                </c:pt>
                <c:pt idx="11">
                  <c:v>11.82661658631058</c:v>
                </c:pt>
                <c:pt idx="12">
                  <c:v>11.889549994094402</c:v>
                </c:pt>
                <c:pt idx="13">
                  <c:v>11.993339882395194</c:v>
                </c:pt>
                <c:pt idx="14">
                  <c:v>12.052768836681379</c:v>
                </c:pt>
                <c:pt idx="15">
                  <c:v>12.083000729673007</c:v>
                </c:pt>
                <c:pt idx="16">
                  <c:v>12.123970762911012</c:v>
                </c:pt>
                <c:pt idx="17">
                  <c:v>12.165376172596236</c:v>
                </c:pt>
                <c:pt idx="18">
                  <c:v>12.192771062240485</c:v>
                </c:pt>
                <c:pt idx="19">
                  <c:v>12.212770114060838</c:v>
                </c:pt>
                <c:pt idx="20">
                  <c:v>12.228595477883358</c:v>
                </c:pt>
                <c:pt idx="21">
                  <c:v>12.241082122513875</c:v>
                </c:pt>
                <c:pt idx="22">
                  <c:v>12.253568767144394</c:v>
                </c:pt>
                <c:pt idx="23">
                  <c:v>12.266055411774911</c:v>
                </c:pt>
                <c:pt idx="24">
                  <c:v>12.27854205640543</c:v>
                </c:pt>
                <c:pt idx="25">
                  <c:v>12.291028701035946</c:v>
                </c:pt>
                <c:pt idx="26">
                  <c:v>12.303515345666465</c:v>
                </c:pt>
                <c:pt idx="27">
                  <c:v>12.316001990296982</c:v>
                </c:pt>
                <c:pt idx="28">
                  <c:v>12.328488634927501</c:v>
                </c:pt>
                <c:pt idx="29">
                  <c:v>12.34097527955802</c:v>
                </c:pt>
                <c:pt idx="30">
                  <c:v>12.353461924188537</c:v>
                </c:pt>
                <c:pt idx="31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13-413F-BDF0-E35DD03BB7DA}"/>
            </c:ext>
          </c:extLst>
        </c:ser>
        <c:ser>
          <c:idx val="7"/>
          <c:order val="6"/>
          <c:tx>
            <c:strRef>
              <c:f>'2021 CENTRAL SCENARIO'!$B$123</c:f>
              <c:strCache>
                <c:ptCount val="1"/>
                <c:pt idx="0">
                  <c:v>Pelican Point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SCENARIO'!$C$123:$AH$123</c:f>
              <c:numCache>
                <c:formatCode>"$"#,##0.00</c:formatCode>
                <c:ptCount val="32"/>
                <c:pt idx="0">
                  <c:v>11.11257698058273</c:v>
                </c:pt>
                <c:pt idx="1">
                  <c:v>10.441725679851093</c:v>
                </c:pt>
                <c:pt idx="2">
                  <c:v>11.601409441341028</c:v>
                </c:pt>
                <c:pt idx="3">
                  <c:v>11.516817813227636</c:v>
                </c:pt>
                <c:pt idx="4">
                  <c:v>11.340213538732833</c:v>
                </c:pt>
                <c:pt idx="5">
                  <c:v>11.416941650447086</c:v>
                </c:pt>
                <c:pt idx="6">
                  <c:v>11.612251720215248</c:v>
                </c:pt>
                <c:pt idx="7">
                  <c:v>11.672221201377248</c:v>
                </c:pt>
                <c:pt idx="8">
                  <c:v>11.708930163485917</c:v>
                </c:pt>
                <c:pt idx="9">
                  <c:v>11.77006219224892</c:v>
                </c:pt>
                <c:pt idx="10">
                  <c:v>11.801565782848661</c:v>
                </c:pt>
                <c:pt idx="11">
                  <c:v>11.82661658631058</c:v>
                </c:pt>
                <c:pt idx="12">
                  <c:v>11.889549994094402</c:v>
                </c:pt>
                <c:pt idx="13">
                  <c:v>11.993339882395194</c:v>
                </c:pt>
                <c:pt idx="14">
                  <c:v>12.052768836681379</c:v>
                </c:pt>
                <c:pt idx="15">
                  <c:v>12.083000729673007</c:v>
                </c:pt>
                <c:pt idx="16">
                  <c:v>12.123970762911012</c:v>
                </c:pt>
                <c:pt idx="17">
                  <c:v>12.165376172596236</c:v>
                </c:pt>
                <c:pt idx="18">
                  <c:v>12.192771062240485</c:v>
                </c:pt>
                <c:pt idx="19">
                  <c:v>12.212770114060838</c:v>
                </c:pt>
                <c:pt idx="20">
                  <c:v>12.228595477883358</c:v>
                </c:pt>
                <c:pt idx="21">
                  <c:v>12.241082122513875</c:v>
                </c:pt>
                <c:pt idx="22">
                  <c:v>12.253568767144394</c:v>
                </c:pt>
                <c:pt idx="23">
                  <c:v>12.266055411774911</c:v>
                </c:pt>
                <c:pt idx="24">
                  <c:v>12.27854205640543</c:v>
                </c:pt>
                <c:pt idx="25">
                  <c:v>12.291028701035946</c:v>
                </c:pt>
                <c:pt idx="26">
                  <c:v>12.303515345666465</c:v>
                </c:pt>
                <c:pt idx="27">
                  <c:v>12.316001990296982</c:v>
                </c:pt>
                <c:pt idx="28">
                  <c:v>12.328488634927501</c:v>
                </c:pt>
                <c:pt idx="29">
                  <c:v>12.34097527955802</c:v>
                </c:pt>
                <c:pt idx="30">
                  <c:v>12.353461924188537</c:v>
                </c:pt>
                <c:pt idx="31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13-413F-BDF0-E35DD03BB7DA}"/>
            </c:ext>
          </c:extLst>
        </c:ser>
        <c:ser>
          <c:idx val="8"/>
          <c:order val="7"/>
          <c:tx>
            <c:strRef>
              <c:f>'2021 CENTRAL SCENARIO'!$B$124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SCENARIO'!$C$124:$AH$124</c:f>
              <c:numCache>
                <c:formatCode>"$"#,##0.00</c:formatCode>
                <c:ptCount val="32"/>
                <c:pt idx="0">
                  <c:v>11.11257698058273</c:v>
                </c:pt>
                <c:pt idx="1">
                  <c:v>10.441725679851093</c:v>
                </c:pt>
                <c:pt idx="2">
                  <c:v>11.601409441341028</c:v>
                </c:pt>
                <c:pt idx="3">
                  <c:v>11.516817813227636</c:v>
                </c:pt>
                <c:pt idx="4">
                  <c:v>11.340213538732833</c:v>
                </c:pt>
                <c:pt idx="5">
                  <c:v>11.416941650447086</c:v>
                </c:pt>
                <c:pt idx="6">
                  <c:v>11.612251720215248</c:v>
                </c:pt>
                <c:pt idx="7">
                  <c:v>11.672221201377248</c:v>
                </c:pt>
                <c:pt idx="8">
                  <c:v>11.708930163485917</c:v>
                </c:pt>
                <c:pt idx="9">
                  <c:v>11.77006219224892</c:v>
                </c:pt>
                <c:pt idx="10">
                  <c:v>11.801565782848661</c:v>
                </c:pt>
                <c:pt idx="11">
                  <c:v>11.82661658631058</c:v>
                </c:pt>
                <c:pt idx="12">
                  <c:v>11.889549994094402</c:v>
                </c:pt>
                <c:pt idx="13">
                  <c:v>11.993339882395194</c:v>
                </c:pt>
                <c:pt idx="14">
                  <c:v>12.052768836681379</c:v>
                </c:pt>
                <c:pt idx="15">
                  <c:v>12.083000729673007</c:v>
                </c:pt>
                <c:pt idx="16">
                  <c:v>12.123970762911012</c:v>
                </c:pt>
                <c:pt idx="17">
                  <c:v>12.165376172596236</c:v>
                </c:pt>
                <c:pt idx="18">
                  <c:v>12.192771062240485</c:v>
                </c:pt>
                <c:pt idx="19">
                  <c:v>12.212770114060838</c:v>
                </c:pt>
                <c:pt idx="20">
                  <c:v>12.228595477883358</c:v>
                </c:pt>
                <c:pt idx="21">
                  <c:v>12.241082122513875</c:v>
                </c:pt>
                <c:pt idx="22">
                  <c:v>12.253568767144394</c:v>
                </c:pt>
                <c:pt idx="23">
                  <c:v>12.266055411774911</c:v>
                </c:pt>
                <c:pt idx="24">
                  <c:v>12.27854205640543</c:v>
                </c:pt>
                <c:pt idx="25">
                  <c:v>12.291028701035946</c:v>
                </c:pt>
                <c:pt idx="26">
                  <c:v>12.303515345666465</c:v>
                </c:pt>
                <c:pt idx="27">
                  <c:v>12.316001990296982</c:v>
                </c:pt>
                <c:pt idx="28">
                  <c:v>12.328488634927501</c:v>
                </c:pt>
                <c:pt idx="29">
                  <c:v>12.34097527955802</c:v>
                </c:pt>
                <c:pt idx="30">
                  <c:v>12.353461924188537</c:v>
                </c:pt>
                <c:pt idx="31">
                  <c:v>12.365948568819055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13-413F-BDF0-E35DD03BB7DA}"/>
            </c:ext>
          </c:extLst>
        </c:ser>
        <c:ser>
          <c:idx val="0"/>
          <c:order val="8"/>
          <c:tx>
            <c:strRef>
              <c:f>'2021 CENTRAL SCENARIO'!$B$122</c:f>
              <c:strCache>
                <c:ptCount val="1"/>
                <c:pt idx="0">
                  <c:v>Osborne Power Station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SCENARIO'!$C$122:$AH$122</c:f>
              <c:numCache>
                <c:formatCode>"$"#,##0.00</c:formatCode>
                <c:ptCount val="32"/>
                <c:pt idx="0">
                  <c:v>10.912576980582731</c:v>
                </c:pt>
                <c:pt idx="1">
                  <c:v>10.241725679851093</c:v>
                </c:pt>
                <c:pt idx="2">
                  <c:v>11.401409441341029</c:v>
                </c:pt>
                <c:pt idx="3">
                  <c:v>11.316817813227637</c:v>
                </c:pt>
                <c:pt idx="4">
                  <c:v>11.140213538732834</c:v>
                </c:pt>
                <c:pt idx="5">
                  <c:v>11.216941650447087</c:v>
                </c:pt>
                <c:pt idx="6">
                  <c:v>11.412251720215249</c:v>
                </c:pt>
                <c:pt idx="7">
                  <c:v>11.472221201377248</c:v>
                </c:pt>
                <c:pt idx="8">
                  <c:v>11.508930163485918</c:v>
                </c:pt>
                <c:pt idx="9">
                  <c:v>11.570062192248921</c:v>
                </c:pt>
                <c:pt idx="10">
                  <c:v>11.601565782848661</c:v>
                </c:pt>
                <c:pt idx="11">
                  <c:v>11.626616586310581</c:v>
                </c:pt>
                <c:pt idx="12">
                  <c:v>11.689549994094403</c:v>
                </c:pt>
                <c:pt idx="13">
                  <c:v>11.793339882395195</c:v>
                </c:pt>
                <c:pt idx="14">
                  <c:v>11.852768836681379</c:v>
                </c:pt>
                <c:pt idx="15">
                  <c:v>11.883000729673007</c:v>
                </c:pt>
                <c:pt idx="16">
                  <c:v>11.923970762911013</c:v>
                </c:pt>
                <c:pt idx="17">
                  <c:v>11.965376172596237</c:v>
                </c:pt>
                <c:pt idx="18">
                  <c:v>11.992771062240486</c:v>
                </c:pt>
                <c:pt idx="19">
                  <c:v>12.012770114060839</c:v>
                </c:pt>
                <c:pt idx="20">
                  <c:v>12.028595477883359</c:v>
                </c:pt>
                <c:pt idx="21">
                  <c:v>12.041082122513876</c:v>
                </c:pt>
                <c:pt idx="22">
                  <c:v>12.053568767144395</c:v>
                </c:pt>
                <c:pt idx="23">
                  <c:v>12.066055411774911</c:v>
                </c:pt>
                <c:pt idx="24">
                  <c:v>12.07854205640543</c:v>
                </c:pt>
                <c:pt idx="25">
                  <c:v>12.091028701035947</c:v>
                </c:pt>
                <c:pt idx="26">
                  <c:v>12.103515345666466</c:v>
                </c:pt>
                <c:pt idx="27">
                  <c:v>12.116001990296983</c:v>
                </c:pt>
                <c:pt idx="28">
                  <c:v>12.128488634927502</c:v>
                </c:pt>
                <c:pt idx="29">
                  <c:v>12.14097527955802</c:v>
                </c:pt>
                <c:pt idx="30">
                  <c:v>12.153461924188537</c:v>
                </c:pt>
                <c:pt idx="31">
                  <c:v>12.165948568819056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13-413F-BDF0-E35DD03BB7DA}"/>
            </c:ext>
          </c:extLst>
        </c:ser>
        <c:ser>
          <c:idx val="9"/>
          <c:order val="9"/>
          <c:tx>
            <c:strRef>
              <c:f>'2021 CENTRAL SCENARIO'!$B$125</c:f>
              <c:strCache>
                <c:ptCount val="1"/>
                <c:pt idx="0">
                  <c:v>TIPS 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SCENARIO'!$C$125:$AH$125</c:f>
              <c:numCache>
                <c:formatCode>"$"#,##0.00</c:formatCode>
                <c:ptCount val="32"/>
                <c:pt idx="0">
                  <c:v>10.912576980582731</c:v>
                </c:pt>
                <c:pt idx="1">
                  <c:v>10.241725679851093</c:v>
                </c:pt>
                <c:pt idx="2">
                  <c:v>11.401409441341029</c:v>
                </c:pt>
                <c:pt idx="3">
                  <c:v>11.316817813227637</c:v>
                </c:pt>
                <c:pt idx="4">
                  <c:v>11.140213538732834</c:v>
                </c:pt>
                <c:pt idx="5">
                  <c:v>11.216941650447087</c:v>
                </c:pt>
                <c:pt idx="6">
                  <c:v>11.412251720215249</c:v>
                </c:pt>
                <c:pt idx="7">
                  <c:v>11.472221201377248</c:v>
                </c:pt>
                <c:pt idx="8">
                  <c:v>11.508930163485918</c:v>
                </c:pt>
                <c:pt idx="9">
                  <c:v>11.570062192248921</c:v>
                </c:pt>
                <c:pt idx="10">
                  <c:v>11.601565782848661</c:v>
                </c:pt>
                <c:pt idx="11">
                  <c:v>11.626616586310581</c:v>
                </c:pt>
                <c:pt idx="12">
                  <c:v>11.689549994094403</c:v>
                </c:pt>
                <c:pt idx="13">
                  <c:v>11.793339882395195</c:v>
                </c:pt>
                <c:pt idx="14">
                  <c:v>11.852768836681379</c:v>
                </c:pt>
                <c:pt idx="15">
                  <c:v>11.883000729673007</c:v>
                </c:pt>
                <c:pt idx="16">
                  <c:v>11.923970762911013</c:v>
                </c:pt>
                <c:pt idx="17">
                  <c:v>11.965376172596237</c:v>
                </c:pt>
                <c:pt idx="18">
                  <c:v>11.992771062240486</c:v>
                </c:pt>
                <c:pt idx="19">
                  <c:v>12.012770114060839</c:v>
                </c:pt>
                <c:pt idx="20">
                  <c:v>12.028595477883359</c:v>
                </c:pt>
                <c:pt idx="21">
                  <c:v>12.041082122513876</c:v>
                </c:pt>
                <c:pt idx="22">
                  <c:v>12.053568767144395</c:v>
                </c:pt>
                <c:pt idx="23">
                  <c:v>12.066055411774911</c:v>
                </c:pt>
                <c:pt idx="24">
                  <c:v>12.07854205640543</c:v>
                </c:pt>
                <c:pt idx="25">
                  <c:v>12.091028701035947</c:v>
                </c:pt>
                <c:pt idx="26">
                  <c:v>12.103515345666466</c:v>
                </c:pt>
                <c:pt idx="27">
                  <c:v>12.116001990296983</c:v>
                </c:pt>
                <c:pt idx="28">
                  <c:v>12.128488634927502</c:v>
                </c:pt>
                <c:pt idx="29">
                  <c:v>12.14097527955802</c:v>
                </c:pt>
                <c:pt idx="30">
                  <c:v>12.153461924188537</c:v>
                </c:pt>
                <c:pt idx="31">
                  <c:v>12.165948568819056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13-413F-BDF0-E35DD03BB7DA}"/>
            </c:ext>
          </c:extLst>
        </c:ser>
        <c:ser>
          <c:idx val="10"/>
          <c:order val="10"/>
          <c:tx>
            <c:strRef>
              <c:f>'2021 CENTRAL SCENARIO'!$B$126</c:f>
              <c:strCache>
                <c:ptCount val="1"/>
                <c:pt idx="0">
                  <c:v>TIPS B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SCENARIO'!$C$126:$AH$126</c:f>
              <c:numCache>
                <c:formatCode>"$"#,##0.00</c:formatCode>
                <c:ptCount val="32"/>
                <c:pt idx="0">
                  <c:v>10.912576980582731</c:v>
                </c:pt>
                <c:pt idx="1">
                  <c:v>10.241725679851093</c:v>
                </c:pt>
                <c:pt idx="2">
                  <c:v>11.401409441341029</c:v>
                </c:pt>
                <c:pt idx="3">
                  <c:v>11.316817813227637</c:v>
                </c:pt>
                <c:pt idx="4">
                  <c:v>11.140213538732834</c:v>
                </c:pt>
                <c:pt idx="5">
                  <c:v>11.216941650447087</c:v>
                </c:pt>
                <c:pt idx="6">
                  <c:v>11.412251720215249</c:v>
                </c:pt>
                <c:pt idx="7">
                  <c:v>11.472221201377248</c:v>
                </c:pt>
                <c:pt idx="8">
                  <c:v>11.508930163485918</c:v>
                </c:pt>
                <c:pt idx="9">
                  <c:v>11.570062192248921</c:v>
                </c:pt>
                <c:pt idx="10">
                  <c:v>11.601565782848661</c:v>
                </c:pt>
                <c:pt idx="11">
                  <c:v>11.626616586310581</c:v>
                </c:pt>
                <c:pt idx="12">
                  <c:v>11.689549994094403</c:v>
                </c:pt>
                <c:pt idx="13">
                  <c:v>11.793339882395195</c:v>
                </c:pt>
                <c:pt idx="14">
                  <c:v>11.852768836681379</c:v>
                </c:pt>
                <c:pt idx="15">
                  <c:v>11.883000729673007</c:v>
                </c:pt>
                <c:pt idx="16">
                  <c:v>11.923970762911013</c:v>
                </c:pt>
                <c:pt idx="17">
                  <c:v>11.965376172596237</c:v>
                </c:pt>
                <c:pt idx="18">
                  <c:v>11.992771062240486</c:v>
                </c:pt>
                <c:pt idx="19">
                  <c:v>12.012770114060839</c:v>
                </c:pt>
                <c:pt idx="20">
                  <c:v>12.028595477883359</c:v>
                </c:pt>
                <c:pt idx="21">
                  <c:v>12.041082122513876</c:v>
                </c:pt>
                <c:pt idx="22">
                  <c:v>12.053568767144395</c:v>
                </c:pt>
                <c:pt idx="23">
                  <c:v>12.066055411774911</c:v>
                </c:pt>
                <c:pt idx="24">
                  <c:v>12.07854205640543</c:v>
                </c:pt>
                <c:pt idx="25">
                  <c:v>12.091028701035947</c:v>
                </c:pt>
                <c:pt idx="26">
                  <c:v>12.103515345666466</c:v>
                </c:pt>
                <c:pt idx="27">
                  <c:v>12.116001990296983</c:v>
                </c:pt>
                <c:pt idx="28">
                  <c:v>12.128488634927502</c:v>
                </c:pt>
                <c:pt idx="29">
                  <c:v>12.14097527955802</c:v>
                </c:pt>
                <c:pt idx="30">
                  <c:v>12.153461924188537</c:v>
                </c:pt>
                <c:pt idx="31">
                  <c:v>12.165948568819056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13-413F-BDF0-E35DD03BB7DA}"/>
            </c:ext>
          </c:extLst>
        </c:ser>
        <c:ser>
          <c:idx val="11"/>
          <c:order val="11"/>
          <c:tx>
            <c:strRef>
              <c:f>'2021 CENTRAL SCENARIO'!$B$127</c:f>
              <c:strCache>
                <c:ptCount val="1"/>
                <c:pt idx="0">
                  <c:v>BIPS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SCENARIO'!$C$127:$AH$127</c:f>
              <c:numCache>
                <c:formatCode>"$"#,##0.00</c:formatCode>
                <c:ptCount val="32"/>
                <c:pt idx="0">
                  <c:v>11.012576980582731</c:v>
                </c:pt>
                <c:pt idx="1">
                  <c:v>10.341725679851093</c:v>
                </c:pt>
                <c:pt idx="2">
                  <c:v>11.501409441341028</c:v>
                </c:pt>
                <c:pt idx="3">
                  <c:v>11.416817813227636</c:v>
                </c:pt>
                <c:pt idx="4">
                  <c:v>11.240213538732833</c:v>
                </c:pt>
                <c:pt idx="5">
                  <c:v>11.316941650447086</c:v>
                </c:pt>
                <c:pt idx="6">
                  <c:v>11.512251720215248</c:v>
                </c:pt>
                <c:pt idx="7">
                  <c:v>11.572221201377248</c:v>
                </c:pt>
                <c:pt idx="8">
                  <c:v>11.608930163485917</c:v>
                </c:pt>
                <c:pt idx="9">
                  <c:v>11.67006219224892</c:v>
                </c:pt>
                <c:pt idx="10">
                  <c:v>11.701565782848661</c:v>
                </c:pt>
                <c:pt idx="11">
                  <c:v>11.72661658631058</c:v>
                </c:pt>
                <c:pt idx="12">
                  <c:v>11.789549994094402</c:v>
                </c:pt>
                <c:pt idx="13">
                  <c:v>11.893339882395194</c:v>
                </c:pt>
                <c:pt idx="14">
                  <c:v>11.952768836681379</c:v>
                </c:pt>
                <c:pt idx="15">
                  <c:v>11.983000729673007</c:v>
                </c:pt>
                <c:pt idx="16">
                  <c:v>12.023970762911013</c:v>
                </c:pt>
                <c:pt idx="17">
                  <c:v>12.065376172596237</c:v>
                </c:pt>
                <c:pt idx="18">
                  <c:v>12.092771062240486</c:v>
                </c:pt>
                <c:pt idx="19">
                  <c:v>12.112770114060838</c:v>
                </c:pt>
                <c:pt idx="20">
                  <c:v>12.128595477883358</c:v>
                </c:pt>
                <c:pt idx="21">
                  <c:v>12.141082122513875</c:v>
                </c:pt>
                <c:pt idx="22">
                  <c:v>12.153568767144394</c:v>
                </c:pt>
                <c:pt idx="23">
                  <c:v>12.166055411774911</c:v>
                </c:pt>
                <c:pt idx="24">
                  <c:v>12.17854205640543</c:v>
                </c:pt>
                <c:pt idx="25">
                  <c:v>12.191028701035947</c:v>
                </c:pt>
                <c:pt idx="26">
                  <c:v>12.203515345666466</c:v>
                </c:pt>
                <c:pt idx="27">
                  <c:v>12.216001990296983</c:v>
                </c:pt>
                <c:pt idx="28">
                  <c:v>12.228488634927501</c:v>
                </c:pt>
                <c:pt idx="29">
                  <c:v>12.24097527955802</c:v>
                </c:pt>
                <c:pt idx="30">
                  <c:v>12.253461924188537</c:v>
                </c:pt>
                <c:pt idx="31">
                  <c:v>12.265948568819056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13-413F-BDF0-E35DD03BB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Sydney Industrial Weighted Oil Indexed</a:t>
            </a:r>
          </a:p>
        </c:rich>
      </c:tx>
      <c:layout>
        <c:manualLayout>
          <c:xMode val="edge"/>
          <c:yMode val="edge"/>
          <c:x val="0.2950767252224313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'SCENARIO COMPARISON'!$B$58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COMPARISON'!$C$58:$AH$58</c15:sqref>
                  </c15:fullRef>
                </c:ext>
              </c:extLst>
              <c:f>'SCENARIO COMPARISON'!$D$58:$Z$58</c:f>
              <c:numCache>
                <c:formatCode>"$"#,##0.00</c:formatCode>
                <c:ptCount val="23"/>
                <c:pt idx="0">
                  <c:v>7.4807556327485027</c:v>
                </c:pt>
                <c:pt idx="1">
                  <c:v>10.383350732072058</c:v>
                </c:pt>
                <c:pt idx="2">
                  <c:v>15.981808815116363</c:v>
                </c:pt>
                <c:pt idx="3">
                  <c:v>19.39996949302877</c:v>
                </c:pt>
                <c:pt idx="4">
                  <c:v>19.146593737068738</c:v>
                </c:pt>
                <c:pt idx="5">
                  <c:v>17.082665550537147</c:v>
                </c:pt>
                <c:pt idx="6">
                  <c:v>14.491022244866116</c:v>
                </c:pt>
                <c:pt idx="7">
                  <c:v>11.548869172814676</c:v>
                </c:pt>
                <c:pt idx="8">
                  <c:v>10.564244768744253</c:v>
                </c:pt>
                <c:pt idx="9">
                  <c:v>10.805657379037497</c:v>
                </c:pt>
                <c:pt idx="10">
                  <c:v>10.959607268040479</c:v>
                </c:pt>
                <c:pt idx="11">
                  <c:v>11.10780527130939</c:v>
                </c:pt>
                <c:pt idx="12">
                  <c:v>11.148267631355553</c:v>
                </c:pt>
                <c:pt idx="13">
                  <c:v>10.826747330171695</c:v>
                </c:pt>
                <c:pt idx="14">
                  <c:v>10.13742622504072</c:v>
                </c:pt>
                <c:pt idx="15">
                  <c:v>9.8004273609734494</c:v>
                </c:pt>
                <c:pt idx="16">
                  <c:v>9.8795147018181027</c:v>
                </c:pt>
                <c:pt idx="17">
                  <c:v>9.843350375530358</c:v>
                </c:pt>
                <c:pt idx="18">
                  <c:v>9.8192750133832281</c:v>
                </c:pt>
                <c:pt idx="19">
                  <c:v>9.8506548750824674</c:v>
                </c:pt>
                <c:pt idx="20">
                  <c:v>9.8879718945667143</c:v>
                </c:pt>
                <c:pt idx="21">
                  <c:v>9.9384041548700051</c:v>
                </c:pt>
                <c:pt idx="22">
                  <c:v>9.9422225557822195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5-4D59-877C-8D4C834646B4}"/>
            </c:ext>
          </c:extLst>
        </c:ser>
        <c:ser>
          <c:idx val="0"/>
          <c:order val="1"/>
          <c:tx>
            <c:strRef>
              <c:f>'SCENARIO COMPARISON'!$B$54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COMPARISON'!$C$54:$AH$54</c15:sqref>
                  </c15:fullRef>
                </c:ext>
              </c:extLst>
              <c:f>'SCENARIO COMPARISON'!$D$54:$Z$54</c:f>
              <c:numCache>
                <c:formatCode>"$"#,##0.00</c:formatCode>
                <c:ptCount val="23"/>
                <c:pt idx="0">
                  <c:v>9.250505649435544</c:v>
                </c:pt>
                <c:pt idx="1">
                  <c:v>10.312863142609139</c:v>
                </c:pt>
                <c:pt idx="2">
                  <c:v>10.288398925747043</c:v>
                </c:pt>
                <c:pt idx="3">
                  <c:v>10.096572473543402</c:v>
                </c:pt>
                <c:pt idx="4">
                  <c:v>10.099401198698699</c:v>
                </c:pt>
                <c:pt idx="5">
                  <c:v>10.277340021811925</c:v>
                </c:pt>
                <c:pt idx="6">
                  <c:v>10.410769649562594</c:v>
                </c:pt>
                <c:pt idx="7">
                  <c:v>10.565978400741265</c:v>
                </c:pt>
                <c:pt idx="8">
                  <c:v>10.724383182613193</c:v>
                </c:pt>
                <c:pt idx="9">
                  <c:v>10.842850874075456</c:v>
                </c:pt>
                <c:pt idx="10">
                  <c:v>10.926312258690508</c:v>
                </c:pt>
                <c:pt idx="11">
                  <c:v>10.998764792847878</c:v>
                </c:pt>
                <c:pt idx="12">
                  <c:v>11.063659225693828</c:v>
                </c:pt>
                <c:pt idx="13">
                  <c:v>11.093863323485584</c:v>
                </c:pt>
                <c:pt idx="14">
                  <c:v>11.10606323479168</c:v>
                </c:pt>
                <c:pt idx="15">
                  <c:v>11.132282209657488</c:v>
                </c:pt>
                <c:pt idx="16">
                  <c:v>11.158583802936526</c:v>
                </c:pt>
                <c:pt idx="17">
                  <c:v>11.177053818113125</c:v>
                </c:pt>
                <c:pt idx="18">
                  <c:v>11.192979230513389</c:v>
                </c:pt>
                <c:pt idx="19">
                  <c:v>11.207918354705203</c:v>
                </c:pt>
                <c:pt idx="20">
                  <c:v>11.221551866351888</c:v>
                </c:pt>
                <c:pt idx="21">
                  <c:v>11.235185377998574</c:v>
                </c:pt>
                <c:pt idx="22">
                  <c:v>11.248818889645261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5-4D59-877C-8D4C834646B4}"/>
            </c:ext>
          </c:extLst>
        </c:ser>
        <c:ser>
          <c:idx val="1"/>
          <c:order val="2"/>
          <c:tx>
            <c:strRef>
              <c:f>'SCENARIO COMPARISON'!$B$55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COMPARISON'!$C$55:$AH$55</c15:sqref>
                  </c15:fullRef>
                </c:ext>
              </c:extLst>
              <c:f>'SCENARIO COMPARISON'!$D$55:$Z$55</c:f>
              <c:numCache>
                <c:formatCode>"$"#,##0.00</c:formatCode>
                <c:ptCount val="23"/>
                <c:pt idx="0">
                  <c:v>7.5967101940428083</c:v>
                </c:pt>
                <c:pt idx="1">
                  <c:v>10.450450084372049</c:v>
                </c:pt>
                <c:pt idx="2">
                  <c:v>16.024777948837947</c:v>
                </c:pt>
                <c:pt idx="3">
                  <c:v>19.293169871314984</c:v>
                </c:pt>
                <c:pt idx="4">
                  <c:v>21.508899313037588</c:v>
                </c:pt>
                <c:pt idx="5">
                  <c:v>20.716136985719199</c:v>
                </c:pt>
                <c:pt idx="6">
                  <c:v>17.491249938558973</c:v>
                </c:pt>
                <c:pt idx="7">
                  <c:v>14.778336008617973</c:v>
                </c:pt>
                <c:pt idx="8">
                  <c:v>13.136121453610308</c:v>
                </c:pt>
                <c:pt idx="9">
                  <c:v>12.819543687374454</c:v>
                </c:pt>
                <c:pt idx="10">
                  <c:v>12.903388056330805</c:v>
                </c:pt>
                <c:pt idx="11">
                  <c:v>12.970699001977174</c:v>
                </c:pt>
                <c:pt idx="12">
                  <c:v>13.044057775606698</c:v>
                </c:pt>
                <c:pt idx="13">
                  <c:v>13.091728336470402</c:v>
                </c:pt>
                <c:pt idx="14">
                  <c:v>13.137191165883486</c:v>
                </c:pt>
                <c:pt idx="15">
                  <c:v>13.194620568787444</c:v>
                </c:pt>
                <c:pt idx="16">
                  <c:v>13.253164648689049</c:v>
                </c:pt>
                <c:pt idx="17">
                  <c:v>13.351311483983451</c:v>
                </c:pt>
                <c:pt idx="18">
                  <c:v>13.456869947494827</c:v>
                </c:pt>
                <c:pt idx="19">
                  <c:v>13.357906680172183</c:v>
                </c:pt>
                <c:pt idx="20">
                  <c:v>13.068728957159614</c:v>
                </c:pt>
                <c:pt idx="21">
                  <c:v>12.981512053968194</c:v>
                </c:pt>
                <c:pt idx="22">
                  <c:v>13.240639306187543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45-4D59-877C-8D4C834646B4}"/>
            </c:ext>
          </c:extLst>
        </c:ser>
        <c:ser>
          <c:idx val="2"/>
          <c:order val="3"/>
          <c:tx>
            <c:strRef>
              <c:f>'SCENARIO COMPARISON'!$B$56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COMPARISON'!$C$56:$AH$56</c15:sqref>
                  </c15:fullRef>
                </c:ext>
              </c:extLst>
              <c:f>'SCENARIO COMPARISON'!$D$56:$Z$56</c:f>
              <c:numCache>
                <c:formatCode>"$"#,##0.00</c:formatCode>
                <c:ptCount val="23"/>
                <c:pt idx="0">
                  <c:v>7.8562599468864498</c:v>
                </c:pt>
                <c:pt idx="1">
                  <c:v>10.463732535554158</c:v>
                </c:pt>
                <c:pt idx="2">
                  <c:v>12.204617432005888</c:v>
                </c:pt>
                <c:pt idx="3">
                  <c:v>11.578617218390178</c:v>
                </c:pt>
                <c:pt idx="4">
                  <c:v>10.694844124767844</c:v>
                </c:pt>
                <c:pt idx="5">
                  <c:v>10.070996207277489</c:v>
                </c:pt>
                <c:pt idx="6">
                  <c:v>10.172522893934666</c:v>
                </c:pt>
                <c:pt idx="7">
                  <c:v>10.160814765353848</c:v>
                </c:pt>
                <c:pt idx="8">
                  <c:v>10.912124253068175</c:v>
                </c:pt>
                <c:pt idx="9">
                  <c:v>11.214839154793088</c:v>
                </c:pt>
                <c:pt idx="10">
                  <c:v>11.335867466127196</c:v>
                </c:pt>
                <c:pt idx="11">
                  <c:v>11.421974731019702</c:v>
                </c:pt>
                <c:pt idx="12">
                  <c:v>11.379156198310241</c:v>
                </c:pt>
                <c:pt idx="13">
                  <c:v>11.22294116986804</c:v>
                </c:pt>
                <c:pt idx="14">
                  <c:v>10.862302519755834</c:v>
                </c:pt>
                <c:pt idx="15">
                  <c:v>10.487866450860503</c:v>
                </c:pt>
                <c:pt idx="16">
                  <c:v>10.390911922358939</c:v>
                </c:pt>
                <c:pt idx="17">
                  <c:v>10.364397313615157</c:v>
                </c:pt>
                <c:pt idx="18">
                  <c:v>10.385082673618349</c:v>
                </c:pt>
                <c:pt idx="19">
                  <c:v>10.407360731405745</c:v>
                </c:pt>
                <c:pt idx="20">
                  <c:v>10.345749825502644</c:v>
                </c:pt>
                <c:pt idx="21">
                  <c:v>10.26106517687759</c:v>
                </c:pt>
                <c:pt idx="22">
                  <c:v>10.202835832024924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45-4D59-877C-8D4C834646B4}"/>
            </c:ext>
          </c:extLst>
        </c:ser>
        <c:ser>
          <c:idx val="5"/>
          <c:order val="4"/>
          <c:tx>
            <c:strRef>
              <c:f>'SCENARIO COMPARISON'!$B$59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COMPARISON'!$C$59:$AH$59</c15:sqref>
                  </c15:fullRef>
                </c:ext>
              </c:extLst>
              <c:f>'SCENARIO COMPARISON'!$D$59:$Z$59</c:f>
              <c:numCache>
                <c:formatCode>"$"#,##0.00</c:formatCode>
                <c:ptCount val="23"/>
                <c:pt idx="0">
                  <c:v>7.402842623442166</c:v>
                </c:pt>
                <c:pt idx="1">
                  <c:v>10.360999314969401</c:v>
                </c:pt>
                <c:pt idx="2">
                  <c:v>15.97570352760823</c:v>
                </c:pt>
                <c:pt idx="3">
                  <c:v>19.152090503886722</c:v>
                </c:pt>
                <c:pt idx="4">
                  <c:v>19.294152679068233</c:v>
                </c:pt>
                <c:pt idx="5">
                  <c:v>17.225731676123608</c:v>
                </c:pt>
                <c:pt idx="6">
                  <c:v>13.716640755702178</c:v>
                </c:pt>
                <c:pt idx="7">
                  <c:v>10.622409287722386</c:v>
                </c:pt>
                <c:pt idx="8">
                  <c:v>9.3060273892199614</c:v>
                </c:pt>
                <c:pt idx="9">
                  <c:v>9.2449174829681233</c:v>
                </c:pt>
                <c:pt idx="10">
                  <c:v>9.3421455025226141</c:v>
                </c:pt>
                <c:pt idx="11">
                  <c:v>9.4128130498531455</c:v>
                </c:pt>
                <c:pt idx="12">
                  <c:v>9.4253548456417242</c:v>
                </c:pt>
                <c:pt idx="13">
                  <c:v>9.4043403781615424</c:v>
                </c:pt>
                <c:pt idx="14">
                  <c:v>9.4044211292896271</c:v>
                </c:pt>
                <c:pt idx="15">
                  <c:v>9.4535967046234148</c:v>
                </c:pt>
                <c:pt idx="16">
                  <c:v>9.5431545801173385</c:v>
                </c:pt>
                <c:pt idx="17">
                  <c:v>9.6400237950456109</c:v>
                </c:pt>
                <c:pt idx="18">
                  <c:v>9.6815062765092126</c:v>
                </c:pt>
                <c:pt idx="19">
                  <c:v>9.4682761633657222</c:v>
                </c:pt>
                <c:pt idx="20">
                  <c:v>9.1142590431384534</c:v>
                </c:pt>
                <c:pt idx="21">
                  <c:v>9.0169533270892863</c:v>
                </c:pt>
                <c:pt idx="22">
                  <c:v>9.189467892354731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45-4D59-877C-8D4C834646B4}"/>
            </c:ext>
          </c:extLst>
        </c:ser>
        <c:ser>
          <c:idx val="3"/>
          <c:order val="5"/>
          <c:tx>
            <c:strRef>
              <c:f>'SCENARIO COMPARISON'!$B$57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COMPARISON'!$C$57:$AH$57</c15:sqref>
                  </c15:fullRef>
                </c:ext>
              </c:extLst>
              <c:f>'SCENARIO COMPARISON'!$D$57:$Z$57</c:f>
              <c:numCache>
                <c:formatCode>"$"#,##0.00</c:formatCode>
                <c:ptCount val="23"/>
                <c:pt idx="0">
                  <c:v>7.4996003501969479</c:v>
                </c:pt>
                <c:pt idx="1">
                  <c:v>10.400504508856013</c:v>
                </c:pt>
                <c:pt idx="2">
                  <c:v>15.762493148828939</c:v>
                </c:pt>
                <c:pt idx="3">
                  <c:v>18.719396425224442</c:v>
                </c:pt>
                <c:pt idx="4">
                  <c:v>18.046654969444589</c:v>
                </c:pt>
                <c:pt idx="5">
                  <c:v>15.765126817096398</c:v>
                </c:pt>
                <c:pt idx="6">
                  <c:v>13.210994731488304</c:v>
                </c:pt>
                <c:pt idx="7">
                  <c:v>10.692229881554795</c:v>
                </c:pt>
                <c:pt idx="8">
                  <c:v>9.978504026489377</c:v>
                </c:pt>
                <c:pt idx="9">
                  <c:v>10.209574010307545</c:v>
                </c:pt>
                <c:pt idx="10">
                  <c:v>10.390726458624837</c:v>
                </c:pt>
                <c:pt idx="11">
                  <c:v>10.541755739588098</c:v>
                </c:pt>
                <c:pt idx="12">
                  <c:v>10.605052259764648</c:v>
                </c:pt>
                <c:pt idx="13">
                  <c:v>10.37639690888674</c:v>
                </c:pt>
                <c:pt idx="14">
                  <c:v>9.8241445785051589</c:v>
                </c:pt>
                <c:pt idx="15">
                  <c:v>9.5818357443963986</c:v>
                </c:pt>
                <c:pt idx="16">
                  <c:v>9.6497014901987068</c:v>
                </c:pt>
                <c:pt idx="17">
                  <c:v>9.5199463305262455</c:v>
                </c:pt>
                <c:pt idx="18">
                  <c:v>9.4197785161277601</c:v>
                </c:pt>
                <c:pt idx="19">
                  <c:v>9.3680247920323332</c:v>
                </c:pt>
                <c:pt idx="20">
                  <c:v>9.3239778620035452</c:v>
                </c:pt>
                <c:pt idx="21">
                  <c:v>9.3429456305721352</c:v>
                </c:pt>
                <c:pt idx="22">
                  <c:v>9.349870776330377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45-4D59-877C-8D4C834646B4}"/>
            </c:ext>
          </c:extLst>
        </c:ser>
        <c:ser>
          <c:idx val="6"/>
          <c:order val="6"/>
          <c:tx>
            <c:strRef>
              <c:f>'SCENARIO COMPARISON'!$B$60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COMPARISON'!$C$60:$AH$60</c15:sqref>
                  </c15:fullRef>
                </c:ext>
              </c:extLst>
              <c:f>'SCENARIO COMPARISON'!$D$60:$Z$60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2-47B0-B829-0763C4BDF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3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$A2021/GJ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SCENARIO'!$B$129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SCENARIO'!$C$129:$AH$129</c:f>
              <c:numCache>
                <c:formatCode>"$"#,##0.00</c:formatCode>
                <c:ptCount val="32"/>
                <c:pt idx="0">
                  <c:v>10.785764454310982</c:v>
                </c:pt>
                <c:pt idx="1">
                  <c:v>9.4040933750038143</c:v>
                </c:pt>
                <c:pt idx="2">
                  <c:v>10.35337349995898</c:v>
                </c:pt>
                <c:pt idx="3">
                  <c:v>10.397321052961207</c:v>
                </c:pt>
                <c:pt idx="4">
                  <c:v>10.258759526430374</c:v>
                </c:pt>
                <c:pt idx="5">
                  <c:v>10.132921947071512</c:v>
                </c:pt>
                <c:pt idx="6">
                  <c:v>10.155267089759036</c:v>
                </c:pt>
                <c:pt idx="7">
                  <c:v>10.247194550629896</c:v>
                </c:pt>
                <c:pt idx="8">
                  <c:v>10.359128580427459</c:v>
                </c:pt>
                <c:pt idx="9">
                  <c:v>10.379721874032334</c:v>
                </c:pt>
                <c:pt idx="10">
                  <c:v>10.340247133793188</c:v>
                </c:pt>
                <c:pt idx="11">
                  <c:v>10.291377588672603</c:v>
                </c:pt>
                <c:pt idx="12">
                  <c:v>10.265480753462974</c:v>
                </c:pt>
                <c:pt idx="13">
                  <c:v>10.253835788086683</c:v>
                </c:pt>
                <c:pt idx="14">
                  <c:v>10.267178885773458</c:v>
                </c:pt>
                <c:pt idx="15">
                  <c:v>10.280930029084082</c:v>
                </c:pt>
                <c:pt idx="16">
                  <c:v>10.280478280216595</c:v>
                </c:pt>
                <c:pt idx="17">
                  <c:v>10.282923613375388</c:v>
                </c:pt>
                <c:pt idx="18">
                  <c:v>10.286439781833213</c:v>
                </c:pt>
                <c:pt idx="19">
                  <c:v>10.307666435243917</c:v>
                </c:pt>
                <c:pt idx="20">
                  <c:v>10.329076704442787</c:v>
                </c:pt>
                <c:pt idx="21">
                  <c:v>10.351221972054621</c:v>
                </c:pt>
                <c:pt idx="22">
                  <c:v>10.373367239666454</c:v>
                </c:pt>
                <c:pt idx="23">
                  <c:v>10.395512507278283</c:v>
                </c:pt>
                <c:pt idx="24">
                  <c:v>10.417657774890117</c:v>
                </c:pt>
                <c:pt idx="25">
                  <c:v>10.439803042501946</c:v>
                </c:pt>
                <c:pt idx="26">
                  <c:v>10.46194831011378</c:v>
                </c:pt>
                <c:pt idx="27">
                  <c:v>10.484093577725609</c:v>
                </c:pt>
                <c:pt idx="28">
                  <c:v>10.506238845337442</c:v>
                </c:pt>
                <c:pt idx="29">
                  <c:v>10.528384112949272</c:v>
                </c:pt>
                <c:pt idx="30">
                  <c:v>10.550529380561105</c:v>
                </c:pt>
                <c:pt idx="31">
                  <c:v>10.572674648172935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3-418B-8F2A-BD299CA98DF0}"/>
            </c:ext>
          </c:extLst>
        </c:ser>
        <c:ser>
          <c:idx val="2"/>
          <c:order val="1"/>
          <c:tx>
            <c:strRef>
              <c:f>'2021 CENTRAL SCENARIO'!$B$130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SCENARIO'!$C$130:$AH$130</c:f>
              <c:numCache>
                <c:formatCode>"$"#,##0.00</c:formatCode>
                <c:ptCount val="32"/>
                <c:pt idx="0">
                  <c:v>10.435764454310982</c:v>
                </c:pt>
                <c:pt idx="1">
                  <c:v>9.0540933750038146</c:v>
                </c:pt>
                <c:pt idx="2">
                  <c:v>10.003373499958981</c:v>
                </c:pt>
                <c:pt idx="3">
                  <c:v>10.047321052961207</c:v>
                </c:pt>
                <c:pt idx="4">
                  <c:v>9.9087595264303747</c:v>
                </c:pt>
                <c:pt idx="5">
                  <c:v>9.782921947071511</c:v>
                </c:pt>
                <c:pt idx="6">
                  <c:v>9.8052670897590346</c:v>
                </c:pt>
                <c:pt idx="7">
                  <c:v>9.8971945506298962</c:v>
                </c:pt>
                <c:pt idx="8">
                  <c:v>10.009128580427459</c:v>
                </c:pt>
                <c:pt idx="9">
                  <c:v>10.029721874032333</c:v>
                </c:pt>
                <c:pt idx="10">
                  <c:v>9.9902471337931882</c:v>
                </c:pt>
                <c:pt idx="11">
                  <c:v>9.9413775886726015</c:v>
                </c:pt>
                <c:pt idx="12">
                  <c:v>9.9154807534629725</c:v>
                </c:pt>
                <c:pt idx="13">
                  <c:v>9.903835788086683</c:v>
                </c:pt>
                <c:pt idx="14">
                  <c:v>9.9171788857734562</c:v>
                </c:pt>
                <c:pt idx="15">
                  <c:v>9.930930029084081</c:v>
                </c:pt>
                <c:pt idx="16">
                  <c:v>9.9304782802165938</c:v>
                </c:pt>
                <c:pt idx="17">
                  <c:v>9.9329236133753867</c:v>
                </c:pt>
                <c:pt idx="18">
                  <c:v>9.9364397818332133</c:v>
                </c:pt>
                <c:pt idx="19">
                  <c:v>9.9576664352439153</c:v>
                </c:pt>
                <c:pt idx="20">
                  <c:v>9.9790767044427877</c:v>
                </c:pt>
                <c:pt idx="21">
                  <c:v>10.001221972054621</c:v>
                </c:pt>
                <c:pt idx="22">
                  <c:v>10.023367239666452</c:v>
                </c:pt>
                <c:pt idx="23">
                  <c:v>10.045512507278284</c:v>
                </c:pt>
                <c:pt idx="24">
                  <c:v>10.067657774890115</c:v>
                </c:pt>
                <c:pt idx="25">
                  <c:v>10.089803042501947</c:v>
                </c:pt>
                <c:pt idx="26">
                  <c:v>10.11194831011378</c:v>
                </c:pt>
                <c:pt idx="27">
                  <c:v>10.13409357772561</c:v>
                </c:pt>
                <c:pt idx="28">
                  <c:v>10.156238845337443</c:v>
                </c:pt>
                <c:pt idx="29">
                  <c:v>10.178384112949272</c:v>
                </c:pt>
                <c:pt idx="30">
                  <c:v>10.200529380561106</c:v>
                </c:pt>
                <c:pt idx="31">
                  <c:v>10.222674648172935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3-418B-8F2A-BD299CA98DF0}"/>
            </c:ext>
          </c:extLst>
        </c:ser>
        <c:ser>
          <c:idx val="3"/>
          <c:order val="2"/>
          <c:tx>
            <c:strRef>
              <c:f>'2021 CENTRAL SCENARIO'!$B$131</c:f>
              <c:strCache>
                <c:ptCount val="1"/>
                <c:pt idx="0">
                  <c:v>Barcaldine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SCENARIO'!$C$131:$AH$131</c:f>
              <c:numCache>
                <c:formatCode>"$"#,##0.00</c:formatCode>
                <c:ptCount val="32"/>
                <c:pt idx="0">
                  <c:v>10.035764454310982</c:v>
                </c:pt>
                <c:pt idx="1">
                  <c:v>8.6540933750038143</c:v>
                </c:pt>
                <c:pt idx="2">
                  <c:v>9.6033734999589804</c:v>
                </c:pt>
                <c:pt idx="3">
                  <c:v>9.6473210529612068</c:v>
                </c:pt>
                <c:pt idx="4">
                  <c:v>9.5087595264303744</c:v>
                </c:pt>
                <c:pt idx="5">
                  <c:v>9.3829219470715106</c:v>
                </c:pt>
                <c:pt idx="6">
                  <c:v>9.4052670897590342</c:v>
                </c:pt>
                <c:pt idx="7">
                  <c:v>9.4971945506298958</c:v>
                </c:pt>
                <c:pt idx="8">
                  <c:v>9.6091285804274591</c:v>
                </c:pt>
                <c:pt idx="9">
                  <c:v>9.6297218740323327</c:v>
                </c:pt>
                <c:pt idx="10">
                  <c:v>9.5902471337931878</c:v>
                </c:pt>
                <c:pt idx="11">
                  <c:v>9.5413775886726011</c:v>
                </c:pt>
                <c:pt idx="12">
                  <c:v>9.5154807534629722</c:v>
                </c:pt>
                <c:pt idx="13">
                  <c:v>9.5038357880866826</c:v>
                </c:pt>
                <c:pt idx="14">
                  <c:v>9.5171788857734558</c:v>
                </c:pt>
                <c:pt idx="15">
                  <c:v>9.5309300290840806</c:v>
                </c:pt>
                <c:pt idx="16">
                  <c:v>9.5304782802165935</c:v>
                </c:pt>
                <c:pt idx="17">
                  <c:v>9.5329236133753863</c:v>
                </c:pt>
                <c:pt idx="18">
                  <c:v>9.5364397818332129</c:v>
                </c:pt>
                <c:pt idx="19">
                  <c:v>9.5576664352439149</c:v>
                </c:pt>
                <c:pt idx="20">
                  <c:v>9.5790767044427874</c:v>
                </c:pt>
                <c:pt idx="21">
                  <c:v>9.6012219720546206</c:v>
                </c:pt>
                <c:pt idx="22">
                  <c:v>9.623367239666452</c:v>
                </c:pt>
                <c:pt idx="23">
                  <c:v>9.6455125072782835</c:v>
                </c:pt>
                <c:pt idx="24">
                  <c:v>9.6676577748901149</c:v>
                </c:pt>
                <c:pt idx="25">
                  <c:v>9.6898030425019464</c:v>
                </c:pt>
                <c:pt idx="26">
                  <c:v>9.7119483101137796</c:v>
                </c:pt>
                <c:pt idx="27">
                  <c:v>9.7340935777256092</c:v>
                </c:pt>
                <c:pt idx="28">
                  <c:v>9.7562388453374425</c:v>
                </c:pt>
                <c:pt idx="29">
                  <c:v>9.7783841129492721</c:v>
                </c:pt>
                <c:pt idx="30">
                  <c:v>9.8005293805611053</c:v>
                </c:pt>
                <c:pt idx="31">
                  <c:v>9.822674648172935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63-418B-8F2A-BD299CA98DF0}"/>
            </c:ext>
          </c:extLst>
        </c:ser>
        <c:ser>
          <c:idx val="4"/>
          <c:order val="3"/>
          <c:tx>
            <c:strRef>
              <c:f>'2021 CENTRAL SCENARIO'!$B$132</c:f>
              <c:strCache>
                <c:ptCount val="1"/>
                <c:pt idx="0">
                  <c:v>Braemar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SCENARIO'!$C$132:$AH$132</c:f>
              <c:numCache>
                <c:formatCode>"$"#,##0.00</c:formatCode>
                <c:ptCount val="32"/>
                <c:pt idx="0">
                  <c:v>10.035764454310982</c:v>
                </c:pt>
                <c:pt idx="1">
                  <c:v>8.6540933750038143</c:v>
                </c:pt>
                <c:pt idx="2">
                  <c:v>9.6033734999589804</c:v>
                </c:pt>
                <c:pt idx="3">
                  <c:v>9.6473210529612068</c:v>
                </c:pt>
                <c:pt idx="4">
                  <c:v>9.5087595264303744</c:v>
                </c:pt>
                <c:pt idx="5">
                  <c:v>9.3829219470715106</c:v>
                </c:pt>
                <c:pt idx="6">
                  <c:v>9.4052670897590342</c:v>
                </c:pt>
                <c:pt idx="7">
                  <c:v>9.4971945506298958</c:v>
                </c:pt>
                <c:pt idx="8">
                  <c:v>9.6091285804274591</c:v>
                </c:pt>
                <c:pt idx="9">
                  <c:v>9.6297218740323327</c:v>
                </c:pt>
                <c:pt idx="10">
                  <c:v>9.5902471337931878</c:v>
                </c:pt>
                <c:pt idx="11">
                  <c:v>9.5413775886726011</c:v>
                </c:pt>
                <c:pt idx="12">
                  <c:v>9.5154807534629722</c:v>
                </c:pt>
                <c:pt idx="13">
                  <c:v>9.5038357880866826</c:v>
                </c:pt>
                <c:pt idx="14">
                  <c:v>9.5171788857734558</c:v>
                </c:pt>
                <c:pt idx="15">
                  <c:v>9.5309300290840806</c:v>
                </c:pt>
                <c:pt idx="16">
                  <c:v>9.5304782802165935</c:v>
                </c:pt>
                <c:pt idx="17">
                  <c:v>9.5329236133753863</c:v>
                </c:pt>
                <c:pt idx="18">
                  <c:v>9.5364397818332129</c:v>
                </c:pt>
                <c:pt idx="19">
                  <c:v>9.5576664352439149</c:v>
                </c:pt>
                <c:pt idx="20">
                  <c:v>9.5790767044427874</c:v>
                </c:pt>
                <c:pt idx="21">
                  <c:v>9.6012219720546206</c:v>
                </c:pt>
                <c:pt idx="22">
                  <c:v>9.623367239666452</c:v>
                </c:pt>
                <c:pt idx="23">
                  <c:v>9.6455125072782835</c:v>
                </c:pt>
                <c:pt idx="24">
                  <c:v>9.6676577748901149</c:v>
                </c:pt>
                <c:pt idx="25">
                  <c:v>9.6898030425019464</c:v>
                </c:pt>
                <c:pt idx="26">
                  <c:v>9.7119483101137796</c:v>
                </c:pt>
                <c:pt idx="27">
                  <c:v>9.7340935777256092</c:v>
                </c:pt>
                <c:pt idx="28">
                  <c:v>9.7562388453374425</c:v>
                </c:pt>
                <c:pt idx="29">
                  <c:v>9.7783841129492721</c:v>
                </c:pt>
                <c:pt idx="30">
                  <c:v>9.8005293805611053</c:v>
                </c:pt>
                <c:pt idx="31">
                  <c:v>9.822674648172935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63-418B-8F2A-BD299CA98DF0}"/>
            </c:ext>
          </c:extLst>
        </c:ser>
        <c:ser>
          <c:idx val="5"/>
          <c:order val="4"/>
          <c:tx>
            <c:strRef>
              <c:f>'2021 CENTRAL SCENARIO'!$B$133</c:f>
              <c:strCache>
                <c:ptCount val="1"/>
                <c:pt idx="0">
                  <c:v>Braemar 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SCENARIO'!$C$133:$AH$133</c:f>
              <c:numCache>
                <c:formatCode>"$"#,##0.00</c:formatCode>
                <c:ptCount val="32"/>
                <c:pt idx="0">
                  <c:v>10.035764454310982</c:v>
                </c:pt>
                <c:pt idx="1">
                  <c:v>8.6540933750038143</c:v>
                </c:pt>
                <c:pt idx="2">
                  <c:v>9.6033734999589804</c:v>
                </c:pt>
                <c:pt idx="3">
                  <c:v>9.6473210529612068</c:v>
                </c:pt>
                <c:pt idx="4">
                  <c:v>9.5087595264303744</c:v>
                </c:pt>
                <c:pt idx="5">
                  <c:v>9.3829219470715106</c:v>
                </c:pt>
                <c:pt idx="6">
                  <c:v>9.4052670897590342</c:v>
                </c:pt>
                <c:pt idx="7">
                  <c:v>9.4971945506298958</c:v>
                </c:pt>
                <c:pt idx="8">
                  <c:v>9.6091285804274591</c:v>
                </c:pt>
                <c:pt idx="9">
                  <c:v>9.6297218740323327</c:v>
                </c:pt>
                <c:pt idx="10">
                  <c:v>9.5902471337931878</c:v>
                </c:pt>
                <c:pt idx="11">
                  <c:v>9.5413775886726011</c:v>
                </c:pt>
                <c:pt idx="12">
                  <c:v>9.5154807534629722</c:v>
                </c:pt>
                <c:pt idx="13">
                  <c:v>9.5038357880866826</c:v>
                </c:pt>
                <c:pt idx="14">
                  <c:v>9.5171788857734558</c:v>
                </c:pt>
                <c:pt idx="15">
                  <c:v>9.5309300290840806</c:v>
                </c:pt>
                <c:pt idx="16">
                  <c:v>9.5304782802165935</c:v>
                </c:pt>
                <c:pt idx="17">
                  <c:v>9.5329236133753863</c:v>
                </c:pt>
                <c:pt idx="18">
                  <c:v>9.5364397818332129</c:v>
                </c:pt>
                <c:pt idx="19">
                  <c:v>9.5576664352439149</c:v>
                </c:pt>
                <c:pt idx="20">
                  <c:v>9.5790767044427874</c:v>
                </c:pt>
                <c:pt idx="21">
                  <c:v>9.6012219720546206</c:v>
                </c:pt>
                <c:pt idx="22">
                  <c:v>9.623367239666452</c:v>
                </c:pt>
                <c:pt idx="23">
                  <c:v>9.6455125072782835</c:v>
                </c:pt>
                <c:pt idx="24">
                  <c:v>9.6676577748901149</c:v>
                </c:pt>
                <c:pt idx="25">
                  <c:v>9.6898030425019464</c:v>
                </c:pt>
                <c:pt idx="26">
                  <c:v>9.7119483101137796</c:v>
                </c:pt>
                <c:pt idx="27">
                  <c:v>9.7340935777256092</c:v>
                </c:pt>
                <c:pt idx="28">
                  <c:v>9.7562388453374425</c:v>
                </c:pt>
                <c:pt idx="29">
                  <c:v>9.7783841129492721</c:v>
                </c:pt>
                <c:pt idx="30">
                  <c:v>9.8005293805611053</c:v>
                </c:pt>
                <c:pt idx="31">
                  <c:v>9.822674648172935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63-418B-8F2A-BD299CA98DF0}"/>
            </c:ext>
          </c:extLst>
        </c:ser>
        <c:ser>
          <c:idx val="0"/>
          <c:order val="5"/>
          <c:tx>
            <c:strRef>
              <c:f>'2021 CENTRAL SCENARIO'!$B$135</c:f>
              <c:strCache>
                <c:ptCount val="1"/>
                <c:pt idx="0">
                  <c:v>Darling Downs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SCENARIO'!$C$135:$AH$135</c:f>
              <c:numCache>
                <c:formatCode>"$"#,##0.00</c:formatCode>
                <c:ptCount val="32"/>
                <c:pt idx="0">
                  <c:v>8.7357644543109814</c:v>
                </c:pt>
                <c:pt idx="1">
                  <c:v>7.3540933750038144</c:v>
                </c:pt>
                <c:pt idx="2">
                  <c:v>8.3033734999589797</c:v>
                </c:pt>
                <c:pt idx="3">
                  <c:v>8.3473210529612061</c:v>
                </c:pt>
                <c:pt idx="4">
                  <c:v>8.2087595264303737</c:v>
                </c:pt>
                <c:pt idx="5">
                  <c:v>8.0829219470715117</c:v>
                </c:pt>
                <c:pt idx="6">
                  <c:v>8.1052670897590353</c:v>
                </c:pt>
                <c:pt idx="7">
                  <c:v>8.1971945506298951</c:v>
                </c:pt>
                <c:pt idx="8">
                  <c:v>9.6091285804274591</c:v>
                </c:pt>
                <c:pt idx="9">
                  <c:v>9.6297218740323327</c:v>
                </c:pt>
                <c:pt idx="10">
                  <c:v>9.5902471337931878</c:v>
                </c:pt>
                <c:pt idx="11">
                  <c:v>9.5413775886726011</c:v>
                </c:pt>
                <c:pt idx="12">
                  <c:v>9.5154807534629722</c:v>
                </c:pt>
                <c:pt idx="13">
                  <c:v>9.5038357880866826</c:v>
                </c:pt>
                <c:pt idx="14">
                  <c:v>9.5171788857734558</c:v>
                </c:pt>
                <c:pt idx="15">
                  <c:v>9.5309300290840806</c:v>
                </c:pt>
                <c:pt idx="16">
                  <c:v>9.5304782802165935</c:v>
                </c:pt>
                <c:pt idx="17">
                  <c:v>9.5329236133753863</c:v>
                </c:pt>
                <c:pt idx="18">
                  <c:v>9.5364397818332129</c:v>
                </c:pt>
                <c:pt idx="19">
                  <c:v>9.5576664352439149</c:v>
                </c:pt>
                <c:pt idx="20">
                  <c:v>9.5790767044427874</c:v>
                </c:pt>
                <c:pt idx="21">
                  <c:v>9.6012219720546206</c:v>
                </c:pt>
                <c:pt idx="22">
                  <c:v>9.623367239666452</c:v>
                </c:pt>
                <c:pt idx="23">
                  <c:v>9.6455125072782835</c:v>
                </c:pt>
                <c:pt idx="24">
                  <c:v>9.6676577748901149</c:v>
                </c:pt>
                <c:pt idx="25">
                  <c:v>9.6898030425019464</c:v>
                </c:pt>
                <c:pt idx="26">
                  <c:v>9.7119483101137796</c:v>
                </c:pt>
                <c:pt idx="27">
                  <c:v>9.7340935777256092</c:v>
                </c:pt>
                <c:pt idx="28">
                  <c:v>9.7562388453374425</c:v>
                </c:pt>
                <c:pt idx="29">
                  <c:v>9.7783841129492721</c:v>
                </c:pt>
                <c:pt idx="30">
                  <c:v>9.8005293805611053</c:v>
                </c:pt>
                <c:pt idx="31">
                  <c:v>9.822674648172935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63-418B-8F2A-BD299CA98DF0}"/>
            </c:ext>
          </c:extLst>
        </c:ser>
        <c:ser>
          <c:idx val="7"/>
          <c:order val="6"/>
          <c:tx>
            <c:strRef>
              <c:f>'2021 CENTRAL SCENARIO'!$B$136</c:f>
              <c:strCache>
                <c:ptCount val="1"/>
                <c:pt idx="0">
                  <c:v>Oakey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SCENARIO'!$C$136:$AH$136</c:f>
              <c:numCache>
                <c:formatCode>"$"#,##0.00</c:formatCode>
                <c:ptCount val="32"/>
                <c:pt idx="0">
                  <c:v>10.035764454310982</c:v>
                </c:pt>
                <c:pt idx="1">
                  <c:v>8.6540933750038143</c:v>
                </c:pt>
                <c:pt idx="2">
                  <c:v>9.6033734999589804</c:v>
                </c:pt>
                <c:pt idx="3">
                  <c:v>9.6473210529612068</c:v>
                </c:pt>
                <c:pt idx="4">
                  <c:v>9.5087595264303744</c:v>
                </c:pt>
                <c:pt idx="5">
                  <c:v>9.3829219470715106</c:v>
                </c:pt>
                <c:pt idx="6">
                  <c:v>9.4052670897590342</c:v>
                </c:pt>
                <c:pt idx="7">
                  <c:v>9.4971945506298958</c:v>
                </c:pt>
                <c:pt idx="8">
                  <c:v>9.6091285804274591</c:v>
                </c:pt>
                <c:pt idx="9">
                  <c:v>9.6297218740323327</c:v>
                </c:pt>
                <c:pt idx="10">
                  <c:v>9.5902471337931878</c:v>
                </c:pt>
                <c:pt idx="11">
                  <c:v>9.5413775886726011</c:v>
                </c:pt>
                <c:pt idx="12">
                  <c:v>9.5154807534629722</c:v>
                </c:pt>
                <c:pt idx="13">
                  <c:v>9.5038357880866826</c:v>
                </c:pt>
                <c:pt idx="14">
                  <c:v>9.5171788857734558</c:v>
                </c:pt>
                <c:pt idx="15">
                  <c:v>9.5309300290840806</c:v>
                </c:pt>
                <c:pt idx="16">
                  <c:v>9.5304782802165935</c:v>
                </c:pt>
                <c:pt idx="17">
                  <c:v>9.5329236133753863</c:v>
                </c:pt>
                <c:pt idx="18">
                  <c:v>9.5364397818332129</c:v>
                </c:pt>
                <c:pt idx="19">
                  <c:v>9.5576664352439149</c:v>
                </c:pt>
                <c:pt idx="20">
                  <c:v>9.5790767044427874</c:v>
                </c:pt>
                <c:pt idx="21">
                  <c:v>9.6012219720546206</c:v>
                </c:pt>
                <c:pt idx="22">
                  <c:v>9.623367239666452</c:v>
                </c:pt>
                <c:pt idx="23">
                  <c:v>9.6455125072782835</c:v>
                </c:pt>
                <c:pt idx="24">
                  <c:v>9.6676577748901149</c:v>
                </c:pt>
                <c:pt idx="25">
                  <c:v>9.6898030425019464</c:v>
                </c:pt>
                <c:pt idx="26">
                  <c:v>9.7119483101137796</c:v>
                </c:pt>
                <c:pt idx="27">
                  <c:v>9.7340935777256092</c:v>
                </c:pt>
                <c:pt idx="28">
                  <c:v>9.7562388453374425</c:v>
                </c:pt>
                <c:pt idx="29">
                  <c:v>9.7783841129492721</c:v>
                </c:pt>
                <c:pt idx="30">
                  <c:v>9.8005293805611053</c:v>
                </c:pt>
                <c:pt idx="31">
                  <c:v>9.822674648172935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63-418B-8F2A-BD299CA98DF0}"/>
            </c:ext>
          </c:extLst>
        </c:ser>
        <c:ser>
          <c:idx val="8"/>
          <c:order val="7"/>
          <c:tx>
            <c:strRef>
              <c:f>'2021 CENTRAL SCENARIO'!$B$137</c:f>
              <c:strCache>
                <c:ptCount val="1"/>
                <c:pt idx="0">
                  <c:v>Roma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SCENARIO'!$C$137:$AH$137</c:f>
              <c:numCache>
                <c:formatCode>"$"#,##0.00</c:formatCode>
                <c:ptCount val="32"/>
                <c:pt idx="0">
                  <c:v>10.035764454310982</c:v>
                </c:pt>
                <c:pt idx="1">
                  <c:v>8.6540933750038143</c:v>
                </c:pt>
                <c:pt idx="2">
                  <c:v>9.6033734999589804</c:v>
                </c:pt>
                <c:pt idx="3">
                  <c:v>9.6473210529612068</c:v>
                </c:pt>
                <c:pt idx="4">
                  <c:v>9.5087595264303744</c:v>
                </c:pt>
                <c:pt idx="5">
                  <c:v>9.3829219470715106</c:v>
                </c:pt>
                <c:pt idx="6">
                  <c:v>9.4052670897590342</c:v>
                </c:pt>
                <c:pt idx="7">
                  <c:v>9.4971945506298958</c:v>
                </c:pt>
                <c:pt idx="8">
                  <c:v>9.6091285804274591</c:v>
                </c:pt>
                <c:pt idx="9">
                  <c:v>9.6297218740323327</c:v>
                </c:pt>
                <c:pt idx="10">
                  <c:v>9.5902471337931878</c:v>
                </c:pt>
                <c:pt idx="11">
                  <c:v>9.5413775886726011</c:v>
                </c:pt>
                <c:pt idx="12">
                  <c:v>9.5154807534629722</c:v>
                </c:pt>
                <c:pt idx="13">
                  <c:v>9.5038357880866826</c:v>
                </c:pt>
                <c:pt idx="14">
                  <c:v>9.5171788857734558</c:v>
                </c:pt>
                <c:pt idx="15">
                  <c:v>9.5309300290840806</c:v>
                </c:pt>
                <c:pt idx="16">
                  <c:v>9.5304782802165935</c:v>
                </c:pt>
                <c:pt idx="17">
                  <c:v>9.5329236133753863</c:v>
                </c:pt>
                <c:pt idx="18">
                  <c:v>9.5364397818332129</c:v>
                </c:pt>
                <c:pt idx="19">
                  <c:v>9.5576664352439149</c:v>
                </c:pt>
                <c:pt idx="20">
                  <c:v>9.5790767044427874</c:v>
                </c:pt>
                <c:pt idx="21">
                  <c:v>9.6012219720546206</c:v>
                </c:pt>
                <c:pt idx="22">
                  <c:v>9.623367239666452</c:v>
                </c:pt>
                <c:pt idx="23">
                  <c:v>9.6455125072782835</c:v>
                </c:pt>
                <c:pt idx="24">
                  <c:v>9.6676577748901149</c:v>
                </c:pt>
                <c:pt idx="25">
                  <c:v>9.6898030425019464</c:v>
                </c:pt>
                <c:pt idx="26">
                  <c:v>9.7119483101137796</c:v>
                </c:pt>
                <c:pt idx="27">
                  <c:v>9.7340935777256092</c:v>
                </c:pt>
                <c:pt idx="28">
                  <c:v>9.7562388453374425</c:v>
                </c:pt>
                <c:pt idx="29">
                  <c:v>9.7783841129492721</c:v>
                </c:pt>
                <c:pt idx="30">
                  <c:v>9.8005293805611053</c:v>
                </c:pt>
                <c:pt idx="31">
                  <c:v>9.822674648172935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63-418B-8F2A-BD299CA98DF0}"/>
            </c:ext>
          </c:extLst>
        </c:ser>
        <c:ser>
          <c:idx val="9"/>
          <c:order val="8"/>
          <c:tx>
            <c:strRef>
              <c:f>'2021 CENTRAL SCENARIO'!$B$138</c:f>
              <c:strCache>
                <c:ptCount val="1"/>
                <c:pt idx="0">
                  <c:v>Swanbank 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SCENARIO'!$C$138:$AH$138</c:f>
              <c:numCache>
                <c:formatCode>"$"#,##0.00</c:formatCode>
                <c:ptCount val="32"/>
                <c:pt idx="0">
                  <c:v>9.4997327080988203</c:v>
                </c:pt>
                <c:pt idx="1">
                  <c:v>8.2072473124794794</c:v>
                </c:pt>
                <c:pt idx="2">
                  <c:v>9.2025603930060402</c:v>
                </c:pt>
                <c:pt idx="3">
                  <c:v>9.2670147409099144</c:v>
                </c:pt>
                <c:pt idx="4">
                  <c:v>9.1523066655241383</c:v>
                </c:pt>
                <c:pt idx="5">
                  <c:v>9.0356714099261968</c:v>
                </c:pt>
                <c:pt idx="6">
                  <c:v>9.0605509953774277</c:v>
                </c:pt>
                <c:pt idx="7">
                  <c:v>9.1515122839780858</c:v>
                </c:pt>
                <c:pt idx="8">
                  <c:v>9.2625286359410168</c:v>
                </c:pt>
                <c:pt idx="9">
                  <c:v>9.2816140469484392</c:v>
                </c:pt>
                <c:pt idx="10">
                  <c:v>9.2411226154366801</c:v>
                </c:pt>
                <c:pt idx="11">
                  <c:v>9.1954793151473009</c:v>
                </c:pt>
                <c:pt idx="12">
                  <c:v>9.1708593197360724</c:v>
                </c:pt>
                <c:pt idx="13">
                  <c:v>9.1596957422440006</c:v>
                </c:pt>
                <c:pt idx="14">
                  <c:v>9.1735745609301329</c:v>
                </c:pt>
                <c:pt idx="15">
                  <c:v>9.1876094689003587</c:v>
                </c:pt>
                <c:pt idx="16">
                  <c:v>9.1850500369306776</c:v>
                </c:pt>
                <c:pt idx="17">
                  <c:v>9.1858092236077145</c:v>
                </c:pt>
                <c:pt idx="18">
                  <c:v>9.1883137041764869</c:v>
                </c:pt>
                <c:pt idx="19">
                  <c:v>9.2091356824315671</c:v>
                </c:pt>
                <c:pt idx="20">
                  <c:v>9.2304650165993163</c:v>
                </c:pt>
                <c:pt idx="21">
                  <c:v>9.2526102842111477</c:v>
                </c:pt>
                <c:pt idx="22">
                  <c:v>9.2747555518229809</c:v>
                </c:pt>
                <c:pt idx="23">
                  <c:v>9.2969008194348124</c:v>
                </c:pt>
                <c:pt idx="24">
                  <c:v>9.3190460870466438</c:v>
                </c:pt>
                <c:pt idx="25">
                  <c:v>9.3411913546584753</c:v>
                </c:pt>
                <c:pt idx="26">
                  <c:v>9.3633366222703067</c:v>
                </c:pt>
                <c:pt idx="27">
                  <c:v>9.3854818898821382</c:v>
                </c:pt>
                <c:pt idx="28">
                  <c:v>9.4076271574939696</c:v>
                </c:pt>
                <c:pt idx="29">
                  <c:v>9.429772425105801</c:v>
                </c:pt>
                <c:pt idx="30">
                  <c:v>9.4519176927176325</c:v>
                </c:pt>
                <c:pt idx="31">
                  <c:v>9.4740629603294639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63-418B-8F2A-BD299CA98DF0}"/>
            </c:ext>
          </c:extLst>
        </c:ser>
        <c:ser>
          <c:idx val="6"/>
          <c:order val="9"/>
          <c:tx>
            <c:strRef>
              <c:f>'2021 CENTRAL SCENARIO'!$B$134</c:f>
              <c:strCache>
                <c:ptCount val="1"/>
                <c:pt idx="0">
                  <c:v>Condamine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SCENARIO'!$C$134:$AH$134</c:f>
              <c:numCache>
                <c:formatCode>"$"#,##0.00</c:formatCode>
                <c:ptCount val="32"/>
                <c:pt idx="0">
                  <c:v>8.6672942893949454</c:v>
                </c:pt>
                <c:pt idx="1">
                  <c:v>7.3748088937756053</c:v>
                </c:pt>
                <c:pt idx="2">
                  <c:v>8.3701219743021653</c:v>
                </c:pt>
                <c:pt idx="3">
                  <c:v>8.4345763222060395</c:v>
                </c:pt>
                <c:pt idx="4">
                  <c:v>8.3198682468202634</c:v>
                </c:pt>
                <c:pt idx="5">
                  <c:v>8.2032329912223219</c:v>
                </c:pt>
                <c:pt idx="6">
                  <c:v>8.2281125766735528</c:v>
                </c:pt>
                <c:pt idx="7">
                  <c:v>8.3190738652742109</c:v>
                </c:pt>
                <c:pt idx="8">
                  <c:v>8.4300902172371419</c:v>
                </c:pt>
                <c:pt idx="9">
                  <c:v>8.4491756282445643</c:v>
                </c:pt>
                <c:pt idx="10">
                  <c:v>8.4086841967328052</c:v>
                </c:pt>
                <c:pt idx="11">
                  <c:v>8.363040896443426</c:v>
                </c:pt>
                <c:pt idx="12">
                  <c:v>8.3384209010321975</c:v>
                </c:pt>
                <c:pt idx="13">
                  <c:v>8.3272573235401257</c:v>
                </c:pt>
                <c:pt idx="14">
                  <c:v>8.341136142226258</c:v>
                </c:pt>
                <c:pt idx="15">
                  <c:v>8.3551710501964838</c:v>
                </c:pt>
                <c:pt idx="16">
                  <c:v>8.3526116182268026</c:v>
                </c:pt>
                <c:pt idx="17">
                  <c:v>8.3533708049038395</c:v>
                </c:pt>
                <c:pt idx="18">
                  <c:v>8.3558752854726119</c:v>
                </c:pt>
                <c:pt idx="19">
                  <c:v>8.3766972637276922</c:v>
                </c:pt>
                <c:pt idx="20">
                  <c:v>8.3980265978954414</c:v>
                </c:pt>
                <c:pt idx="21">
                  <c:v>8.4201718655072728</c:v>
                </c:pt>
                <c:pt idx="22">
                  <c:v>8.442317133119106</c:v>
                </c:pt>
                <c:pt idx="23">
                  <c:v>8.4644624007309375</c:v>
                </c:pt>
                <c:pt idx="24">
                  <c:v>8.4866076683427689</c:v>
                </c:pt>
                <c:pt idx="25">
                  <c:v>8.5087529359546004</c:v>
                </c:pt>
                <c:pt idx="26">
                  <c:v>8.5308982035664318</c:v>
                </c:pt>
                <c:pt idx="27">
                  <c:v>8.5530434711782632</c:v>
                </c:pt>
                <c:pt idx="28">
                  <c:v>8.5751887387900947</c:v>
                </c:pt>
                <c:pt idx="29">
                  <c:v>8.5973340064019261</c:v>
                </c:pt>
                <c:pt idx="30">
                  <c:v>8.6194792740137576</c:v>
                </c:pt>
                <c:pt idx="31">
                  <c:v>8.641624541625589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63-418B-8F2A-BD299CA9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SCENARIO'!$B$142</c:f>
              <c:strCache>
                <c:ptCount val="1"/>
                <c:pt idx="0">
                  <c:v>New OCGT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SCENARIO'!$C$142:$AH$142</c:f>
              <c:numCache>
                <c:formatCode>"$"#,##0.00</c:formatCode>
                <c:ptCount val="32"/>
                <c:pt idx="0">
                  <c:v>12.42244179012539</c:v>
                </c:pt>
                <c:pt idx="1">
                  <c:v>11.536620474863057</c:v>
                </c:pt>
                <c:pt idx="2">
                  <c:v>12.73065789820499</c:v>
                </c:pt>
                <c:pt idx="3">
                  <c:v>13.102784344945166</c:v>
                </c:pt>
                <c:pt idx="4">
                  <c:v>13.475086164743569</c:v>
                </c:pt>
                <c:pt idx="5">
                  <c:v>13.874925992871926</c:v>
                </c:pt>
                <c:pt idx="6">
                  <c:v>13.999523113994005</c:v>
                </c:pt>
                <c:pt idx="7">
                  <c:v>13.982960777656718</c:v>
                </c:pt>
                <c:pt idx="8">
                  <c:v>14.000156924962468</c:v>
                </c:pt>
                <c:pt idx="9">
                  <c:v>14.075575750045903</c:v>
                </c:pt>
                <c:pt idx="10">
                  <c:v>14.2410250306012</c:v>
                </c:pt>
                <c:pt idx="11">
                  <c:v>14.477964883747546</c:v>
                </c:pt>
                <c:pt idx="12">
                  <c:v>14.682644288956947</c:v>
                </c:pt>
                <c:pt idx="13">
                  <c:v>14.880769498755589</c:v>
                </c:pt>
                <c:pt idx="14">
                  <c:v>15.025464477660398</c:v>
                </c:pt>
                <c:pt idx="15">
                  <c:v>15.107269406273481</c:v>
                </c:pt>
                <c:pt idx="16">
                  <c:v>15.293351207611833</c:v>
                </c:pt>
                <c:pt idx="17">
                  <c:v>15.416482969691007</c:v>
                </c:pt>
                <c:pt idx="18">
                  <c:v>15.498218040459605</c:v>
                </c:pt>
                <c:pt idx="19">
                  <c:v>15.547118397421094</c:v>
                </c:pt>
                <c:pt idx="20">
                  <c:v>15.575185629987578</c:v>
                </c:pt>
                <c:pt idx="21">
                  <c:v>15.590489426682964</c:v>
                </c:pt>
                <c:pt idx="22">
                  <c:v>15.605793223378351</c:v>
                </c:pt>
                <c:pt idx="23">
                  <c:v>15.621097020073735</c:v>
                </c:pt>
                <c:pt idx="24">
                  <c:v>15.636400816769122</c:v>
                </c:pt>
                <c:pt idx="25">
                  <c:v>15.651704613464508</c:v>
                </c:pt>
                <c:pt idx="26">
                  <c:v>15.667008410159895</c:v>
                </c:pt>
                <c:pt idx="27">
                  <c:v>15.682312206855279</c:v>
                </c:pt>
                <c:pt idx="28">
                  <c:v>15.697616003550666</c:v>
                </c:pt>
                <c:pt idx="29">
                  <c:v>15.712919800246052</c:v>
                </c:pt>
                <c:pt idx="30">
                  <c:v>15.728223596941437</c:v>
                </c:pt>
                <c:pt idx="31">
                  <c:v>15.743527393636823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6-411D-95A0-7CDC00A1DAA8}"/>
            </c:ext>
          </c:extLst>
        </c:ser>
        <c:ser>
          <c:idx val="2"/>
          <c:order val="1"/>
          <c:tx>
            <c:strRef>
              <c:f>'2021 CENTRAL SCENARIO'!$B$143</c:f>
              <c:strCache>
                <c:ptCount val="1"/>
                <c:pt idx="0">
                  <c:v>New CCGT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SCENARIO'!$C$143:$AH$143</c:f>
              <c:numCache>
                <c:formatCode>"$"#,##0.00</c:formatCode>
                <c:ptCount val="32"/>
                <c:pt idx="0">
                  <c:v>11.92244179012539</c:v>
                </c:pt>
                <c:pt idx="1">
                  <c:v>11.036620474863057</c:v>
                </c:pt>
                <c:pt idx="2">
                  <c:v>12.23065789820499</c:v>
                </c:pt>
                <c:pt idx="3">
                  <c:v>12.602784344945166</c:v>
                </c:pt>
                <c:pt idx="4">
                  <c:v>12.975086164743569</c:v>
                </c:pt>
                <c:pt idx="5">
                  <c:v>13.374925992871926</c:v>
                </c:pt>
                <c:pt idx="6">
                  <c:v>13.499523113994005</c:v>
                </c:pt>
                <c:pt idx="7">
                  <c:v>13.482960777656718</c:v>
                </c:pt>
                <c:pt idx="8">
                  <c:v>13.500156924962468</c:v>
                </c:pt>
                <c:pt idx="9">
                  <c:v>13.575575750045903</c:v>
                </c:pt>
                <c:pt idx="10">
                  <c:v>13.7410250306012</c:v>
                </c:pt>
                <c:pt idx="11">
                  <c:v>13.977964883747546</c:v>
                </c:pt>
                <c:pt idx="12">
                  <c:v>14.182644288956947</c:v>
                </c:pt>
                <c:pt idx="13">
                  <c:v>14.380769498755589</c:v>
                </c:pt>
                <c:pt idx="14">
                  <c:v>14.525464477660398</c:v>
                </c:pt>
                <c:pt idx="15">
                  <c:v>14.607269406273481</c:v>
                </c:pt>
                <c:pt idx="16">
                  <c:v>14.793351207611833</c:v>
                </c:pt>
                <c:pt idx="17">
                  <c:v>14.916482969691007</c:v>
                </c:pt>
                <c:pt idx="18">
                  <c:v>14.998218040459605</c:v>
                </c:pt>
                <c:pt idx="19">
                  <c:v>15.047118397421094</c:v>
                </c:pt>
                <c:pt idx="20">
                  <c:v>15.075185629987578</c:v>
                </c:pt>
                <c:pt idx="21">
                  <c:v>15.090489426682964</c:v>
                </c:pt>
                <c:pt idx="22">
                  <c:v>15.105793223378351</c:v>
                </c:pt>
                <c:pt idx="23">
                  <c:v>15.121097020073735</c:v>
                </c:pt>
                <c:pt idx="24">
                  <c:v>15.136400816769122</c:v>
                </c:pt>
                <c:pt idx="25">
                  <c:v>15.151704613464508</c:v>
                </c:pt>
                <c:pt idx="26">
                  <c:v>15.167008410159895</c:v>
                </c:pt>
                <c:pt idx="27">
                  <c:v>15.182312206855279</c:v>
                </c:pt>
                <c:pt idx="28">
                  <c:v>15.197616003550666</c:v>
                </c:pt>
                <c:pt idx="29">
                  <c:v>15.212919800246052</c:v>
                </c:pt>
                <c:pt idx="30">
                  <c:v>15.228223596941437</c:v>
                </c:pt>
                <c:pt idx="31">
                  <c:v>15.243527393636823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6-411D-95A0-7CDC00A1DAA8}"/>
            </c:ext>
          </c:extLst>
        </c:ser>
        <c:ser>
          <c:idx val="3"/>
          <c:order val="2"/>
          <c:tx>
            <c:strRef>
              <c:f>'2021 CENTRAL SCENARIO'!$B$144</c:f>
              <c:strCache>
                <c:ptCount val="1"/>
                <c:pt idx="0">
                  <c:v>Tamar Valley OCGT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SCENARIO'!$C$144:$AH$144</c:f>
              <c:numCache>
                <c:formatCode>"$"#,##0.00</c:formatCode>
                <c:ptCount val="32"/>
                <c:pt idx="0">
                  <c:v>11.42244179012539</c:v>
                </c:pt>
                <c:pt idx="1">
                  <c:v>10.536620474863057</c:v>
                </c:pt>
                <c:pt idx="2">
                  <c:v>11.73065789820499</c:v>
                </c:pt>
                <c:pt idx="3">
                  <c:v>12.102784344945166</c:v>
                </c:pt>
                <c:pt idx="4">
                  <c:v>12.475086164743569</c:v>
                </c:pt>
                <c:pt idx="5">
                  <c:v>12.874925992871926</c:v>
                </c:pt>
                <c:pt idx="6">
                  <c:v>12.999523113994005</c:v>
                </c:pt>
                <c:pt idx="7">
                  <c:v>12.982960777656718</c:v>
                </c:pt>
                <c:pt idx="8">
                  <c:v>13.000156924962468</c:v>
                </c:pt>
                <c:pt idx="9">
                  <c:v>13.075575750045903</c:v>
                </c:pt>
                <c:pt idx="10">
                  <c:v>13.2410250306012</c:v>
                </c:pt>
                <c:pt idx="11">
                  <c:v>13.477964883747546</c:v>
                </c:pt>
                <c:pt idx="12">
                  <c:v>13.682644288956947</c:v>
                </c:pt>
                <c:pt idx="13">
                  <c:v>13.880769498755589</c:v>
                </c:pt>
                <c:pt idx="14">
                  <c:v>14.025464477660398</c:v>
                </c:pt>
                <c:pt idx="15">
                  <c:v>14.107269406273481</c:v>
                </c:pt>
                <c:pt idx="16">
                  <c:v>14.293351207611833</c:v>
                </c:pt>
                <c:pt idx="17">
                  <c:v>14.416482969691007</c:v>
                </c:pt>
                <c:pt idx="18">
                  <c:v>14.498218040459605</c:v>
                </c:pt>
                <c:pt idx="19">
                  <c:v>14.547118397421094</c:v>
                </c:pt>
                <c:pt idx="20">
                  <c:v>14.575185629987578</c:v>
                </c:pt>
                <c:pt idx="21">
                  <c:v>14.590489426682964</c:v>
                </c:pt>
                <c:pt idx="22">
                  <c:v>14.605793223378351</c:v>
                </c:pt>
                <c:pt idx="23">
                  <c:v>14.621097020073735</c:v>
                </c:pt>
                <c:pt idx="24">
                  <c:v>14.636400816769122</c:v>
                </c:pt>
                <c:pt idx="25">
                  <c:v>14.651704613464508</c:v>
                </c:pt>
                <c:pt idx="26">
                  <c:v>14.667008410159895</c:v>
                </c:pt>
                <c:pt idx="27">
                  <c:v>14.682312206855279</c:v>
                </c:pt>
                <c:pt idx="28">
                  <c:v>14.697616003550666</c:v>
                </c:pt>
                <c:pt idx="29">
                  <c:v>14.712919800246052</c:v>
                </c:pt>
                <c:pt idx="30">
                  <c:v>14.728223596941437</c:v>
                </c:pt>
                <c:pt idx="31">
                  <c:v>14.743527393636823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6-411D-95A0-7CDC00A1DAA8}"/>
            </c:ext>
          </c:extLst>
        </c:ser>
        <c:ser>
          <c:idx val="4"/>
          <c:order val="3"/>
          <c:tx>
            <c:strRef>
              <c:f>'2021 CENTRAL SCENARIO'!$B$145</c:f>
              <c:strCache>
                <c:ptCount val="1"/>
                <c:pt idx="0">
                  <c:v>Tamar Valley CCGT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SCENARIO'!$C$29:$AH$29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'2021 CENTRAL SCENARIO'!$C$145:$AH$145</c:f>
              <c:numCache>
                <c:formatCode>"$"#,##0.00</c:formatCode>
                <c:ptCount val="32"/>
                <c:pt idx="0">
                  <c:v>11.42244179012539</c:v>
                </c:pt>
                <c:pt idx="1">
                  <c:v>10.536620474863057</c:v>
                </c:pt>
                <c:pt idx="2">
                  <c:v>11.73065789820499</c:v>
                </c:pt>
                <c:pt idx="3">
                  <c:v>12.102784344945166</c:v>
                </c:pt>
                <c:pt idx="4">
                  <c:v>12.475086164743569</c:v>
                </c:pt>
                <c:pt idx="5">
                  <c:v>12.874925992871926</c:v>
                </c:pt>
                <c:pt idx="6">
                  <c:v>12.999523113994005</c:v>
                </c:pt>
                <c:pt idx="7">
                  <c:v>12.982960777656718</c:v>
                </c:pt>
                <c:pt idx="8">
                  <c:v>13.000156924962468</c:v>
                </c:pt>
                <c:pt idx="9">
                  <c:v>13.075575750045903</c:v>
                </c:pt>
                <c:pt idx="10">
                  <c:v>13.2410250306012</c:v>
                </c:pt>
                <c:pt idx="11">
                  <c:v>13.477964883747546</c:v>
                </c:pt>
                <c:pt idx="12">
                  <c:v>13.682644288956947</c:v>
                </c:pt>
                <c:pt idx="13">
                  <c:v>13.880769498755589</c:v>
                </c:pt>
                <c:pt idx="14">
                  <c:v>14.025464477660398</c:v>
                </c:pt>
                <c:pt idx="15">
                  <c:v>14.107269406273481</c:v>
                </c:pt>
                <c:pt idx="16">
                  <c:v>14.293351207611833</c:v>
                </c:pt>
                <c:pt idx="17">
                  <c:v>14.416482969691007</c:v>
                </c:pt>
                <c:pt idx="18">
                  <c:v>14.498218040459605</c:v>
                </c:pt>
                <c:pt idx="19">
                  <c:v>14.547118397421094</c:v>
                </c:pt>
                <c:pt idx="20">
                  <c:v>14.575185629987578</c:v>
                </c:pt>
                <c:pt idx="21">
                  <c:v>14.590489426682964</c:v>
                </c:pt>
                <c:pt idx="22">
                  <c:v>14.605793223378351</c:v>
                </c:pt>
                <c:pt idx="23">
                  <c:v>14.621097020073735</c:v>
                </c:pt>
                <c:pt idx="24">
                  <c:v>14.636400816769122</c:v>
                </c:pt>
                <c:pt idx="25">
                  <c:v>14.651704613464508</c:v>
                </c:pt>
                <c:pt idx="26">
                  <c:v>14.667008410159895</c:v>
                </c:pt>
                <c:pt idx="27">
                  <c:v>14.682312206855279</c:v>
                </c:pt>
                <c:pt idx="28">
                  <c:v>14.697616003550666</c:v>
                </c:pt>
                <c:pt idx="29">
                  <c:v>14.712919800246052</c:v>
                </c:pt>
                <c:pt idx="30">
                  <c:v>14.728223596941437</c:v>
                </c:pt>
                <c:pt idx="31">
                  <c:v>14.743527393636823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26-411D-95A0-7CDC00A1D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Non Oil</a:t>
            </a:r>
            <a:r>
              <a:rPr lang="en-US" baseline="0"/>
              <a:t> </a:t>
            </a:r>
            <a:r>
              <a:rPr lang="en-US"/>
              <a:t>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SCENARIO'!$B$30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SCENARIO'!$E$30:$AH$30</c:f>
              <c:numCache>
                <c:formatCode>"$"#,##0.00</c:formatCode>
                <c:ptCount val="30"/>
                <c:pt idx="0">
                  <c:v>8.7084493062282142</c:v>
                </c:pt>
                <c:pt idx="1">
                  <c:v>8.8570157582806015</c:v>
                </c:pt>
                <c:pt idx="2">
                  <c:v>9.1759382230710074</c:v>
                </c:pt>
                <c:pt idx="3">
                  <c:v>9.5496520746093694</c:v>
                </c:pt>
                <c:pt idx="4">
                  <c:v>9.7605559940907618</c:v>
                </c:pt>
                <c:pt idx="5">
                  <c:v>9.824548606548003</c:v>
                </c:pt>
                <c:pt idx="6">
                  <c:v>9.8871075474893466</c:v>
                </c:pt>
                <c:pt idx="7">
                  <c:v>9.9884018681511755</c:v>
                </c:pt>
                <c:pt idx="8">
                  <c:v>10.131232802007148</c:v>
                </c:pt>
                <c:pt idx="9">
                  <c:v>10.330972680646088</c:v>
                </c:pt>
                <c:pt idx="10">
                  <c:v>10.513506813482316</c:v>
                </c:pt>
                <c:pt idx="11">
                  <c:v>10.667325107430536</c:v>
                </c:pt>
                <c:pt idx="12">
                  <c:v>10.782641619474955</c:v>
                </c:pt>
                <c:pt idx="13">
                  <c:v>10.851321498147493</c:v>
                </c:pt>
                <c:pt idx="14">
                  <c:v>10.980199195069927</c:v>
                </c:pt>
                <c:pt idx="15">
                  <c:v>11.054869976123944</c:v>
                </c:pt>
                <c:pt idx="16">
                  <c:v>11.101375360367154</c:v>
                </c:pt>
                <c:pt idx="17">
                  <c:v>11.12687405963853</c:v>
                </c:pt>
                <c:pt idx="18">
                  <c:v>11.137896162098171</c:v>
                </c:pt>
                <c:pt idx="19">
                  <c:v>11.137896162098171</c:v>
                </c:pt>
                <c:pt idx="20">
                  <c:v>11.137896162098171</c:v>
                </c:pt>
                <c:pt idx="21">
                  <c:v>11.137896162098171</c:v>
                </c:pt>
                <c:pt idx="22">
                  <c:v>11.137896162098171</c:v>
                </c:pt>
                <c:pt idx="23">
                  <c:v>11.137896162098171</c:v>
                </c:pt>
                <c:pt idx="24">
                  <c:v>11.137896162098171</c:v>
                </c:pt>
                <c:pt idx="25">
                  <c:v>11.137896162098171</c:v>
                </c:pt>
                <c:pt idx="26">
                  <c:v>11.137896162098171</c:v>
                </c:pt>
                <c:pt idx="27">
                  <c:v>11.137896162098171</c:v>
                </c:pt>
                <c:pt idx="28">
                  <c:v>11.137896162098171</c:v>
                </c:pt>
                <c:pt idx="29">
                  <c:v>11.137896162098171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8-4FAD-A84F-2865BA51F66A}"/>
            </c:ext>
          </c:extLst>
        </c:ser>
        <c:ser>
          <c:idx val="2"/>
          <c:order val="1"/>
          <c:tx>
            <c:strRef>
              <c:f>'2021 CENTRAL SCENARIO'!$B$31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SCENARIO'!$E$31:$AH$31</c:f>
              <c:numCache>
                <c:formatCode>"$"#,##0.00</c:formatCode>
                <c:ptCount val="30"/>
                <c:pt idx="0">
                  <c:v>9.4786580705435206</c:v>
                </c:pt>
                <c:pt idx="1">
                  <c:v>9.2883019272789831</c:v>
                </c:pt>
                <c:pt idx="2">
                  <c:v>9.1147464810615819</c:v>
                </c:pt>
                <c:pt idx="3">
                  <c:v>9.148211192038934</c:v>
                </c:pt>
                <c:pt idx="4">
                  <c:v>9.3256569029944529</c:v>
                </c:pt>
                <c:pt idx="5">
                  <c:v>9.4790568338990369</c:v>
                </c:pt>
                <c:pt idx="6">
                  <c:v>9.6012702608391418</c:v>
                </c:pt>
                <c:pt idx="7">
                  <c:v>9.7264948170733305</c:v>
                </c:pt>
                <c:pt idx="8">
                  <c:v>9.8185306764567244</c:v>
                </c:pt>
                <c:pt idx="9">
                  <c:v>9.8822496439429734</c:v>
                </c:pt>
                <c:pt idx="10">
                  <c:v>9.9395039409104733</c:v>
                </c:pt>
                <c:pt idx="11">
                  <c:v>9.9858980551318961</c:v>
                </c:pt>
                <c:pt idx="12">
                  <c:v>10.000848836070645</c:v>
                </c:pt>
                <c:pt idx="13">
                  <c:v>9.9995135780374031</c:v>
                </c:pt>
                <c:pt idx="14">
                  <c:v>10.010893345319348</c:v>
                </c:pt>
                <c:pt idx="15">
                  <c:v>10.022315650024767</c:v>
                </c:pt>
                <c:pt idx="16">
                  <c:v>10.026685761411912</c:v>
                </c:pt>
                <c:pt idx="17">
                  <c:v>10.028752715439213</c:v>
                </c:pt>
                <c:pt idx="18">
                  <c:v>10.029922280935285</c:v>
                </c:pt>
                <c:pt idx="19">
                  <c:v>10.029922280935285</c:v>
                </c:pt>
                <c:pt idx="20">
                  <c:v>10.029922280935285</c:v>
                </c:pt>
                <c:pt idx="21">
                  <c:v>10.029922280935285</c:v>
                </c:pt>
                <c:pt idx="22">
                  <c:v>10.029922280935285</c:v>
                </c:pt>
                <c:pt idx="23">
                  <c:v>10.029922280935285</c:v>
                </c:pt>
                <c:pt idx="24">
                  <c:v>10.029922280935285</c:v>
                </c:pt>
                <c:pt idx="25">
                  <c:v>10.029922280935285</c:v>
                </c:pt>
                <c:pt idx="26">
                  <c:v>10.029922280935285</c:v>
                </c:pt>
                <c:pt idx="27">
                  <c:v>10.029922280935285</c:v>
                </c:pt>
                <c:pt idx="28">
                  <c:v>10.029922280935285</c:v>
                </c:pt>
                <c:pt idx="29">
                  <c:v>10.029922280935285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8-4FAD-A84F-2865BA51F66A}"/>
            </c:ext>
          </c:extLst>
        </c:ser>
        <c:ser>
          <c:idx val="3"/>
          <c:order val="2"/>
          <c:tx>
            <c:strRef>
              <c:f>'2021 CENTRAL SCENARIO'!$B$32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SCENARIO'!$E$32:$AH$32</c:f>
              <c:numCache>
                <c:formatCode>"$"#,##0.00</c:formatCode>
                <c:ptCount val="30"/>
                <c:pt idx="0">
                  <c:v>9.4787975095072614</c:v>
                </c:pt>
                <c:pt idx="1">
                  <c:v>9.1494333917310851</c:v>
                </c:pt>
                <c:pt idx="2">
                  <c:v>8.8771128555724736</c:v>
                </c:pt>
                <c:pt idx="3">
                  <c:v>8.9047507701222379</c:v>
                </c:pt>
                <c:pt idx="4">
                  <c:v>9.1054836205882719</c:v>
                </c:pt>
                <c:pt idx="5">
                  <c:v>9.2526545350585288</c:v>
                </c:pt>
                <c:pt idx="6">
                  <c:v>9.3434559797874126</c:v>
                </c:pt>
                <c:pt idx="7">
                  <c:v>9.449078073053478</c:v>
                </c:pt>
                <c:pt idx="8">
                  <c:v>9.5059157358785402</c:v>
                </c:pt>
                <c:pt idx="9">
                  <c:v>9.5370337974330539</c:v>
                </c:pt>
                <c:pt idx="10">
                  <c:v>9.6110284709524585</c:v>
                </c:pt>
                <c:pt idx="11">
                  <c:v>9.6990859413619521</c:v>
                </c:pt>
                <c:pt idx="12">
                  <c:v>9.7479432438180158</c:v>
                </c:pt>
                <c:pt idx="13">
                  <c:v>9.7689973529242238</c:v>
                </c:pt>
                <c:pt idx="14">
                  <c:v>9.7991732967370169</c:v>
                </c:pt>
                <c:pt idx="15">
                  <c:v>9.8292764688625454</c:v>
                </c:pt>
                <c:pt idx="16">
                  <c:v>9.8448993321626173</c:v>
                </c:pt>
                <c:pt idx="17">
                  <c:v>9.8526558192301845</c:v>
                </c:pt>
                <c:pt idx="18">
                  <c:v>9.8560021578824237</c:v>
                </c:pt>
                <c:pt idx="19">
                  <c:v>9.8560021578824237</c:v>
                </c:pt>
                <c:pt idx="20">
                  <c:v>9.8560021578824237</c:v>
                </c:pt>
                <c:pt idx="21">
                  <c:v>9.8560021578824237</c:v>
                </c:pt>
                <c:pt idx="22">
                  <c:v>9.8560021578824237</c:v>
                </c:pt>
                <c:pt idx="23">
                  <c:v>9.8560021578824237</c:v>
                </c:pt>
                <c:pt idx="24">
                  <c:v>9.8560021578824237</c:v>
                </c:pt>
                <c:pt idx="25">
                  <c:v>9.8560021578824237</c:v>
                </c:pt>
                <c:pt idx="26">
                  <c:v>9.8560021578824237</c:v>
                </c:pt>
                <c:pt idx="27">
                  <c:v>9.8560021578824237</c:v>
                </c:pt>
                <c:pt idx="28">
                  <c:v>9.8560021578824237</c:v>
                </c:pt>
                <c:pt idx="29">
                  <c:v>9.8560021578824237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8-4FAD-A84F-2865BA51F66A}"/>
            </c:ext>
          </c:extLst>
        </c:ser>
        <c:ser>
          <c:idx val="4"/>
          <c:order val="3"/>
          <c:tx>
            <c:strRef>
              <c:f>'2021 CENTRAL SCENARIO'!$B$33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SCENARIO'!$E$33:$AH$33</c:f>
              <c:numCache>
                <c:formatCode>"$"#,##0.00</c:formatCode>
                <c:ptCount val="30"/>
                <c:pt idx="0">
                  <c:v>8.2695023692036678</c:v>
                </c:pt>
                <c:pt idx="1">
                  <c:v>8.1475073407281329</c:v>
                </c:pt>
                <c:pt idx="2">
                  <c:v>8.0307364410670843</c:v>
                </c:pt>
                <c:pt idx="3">
                  <c:v>7.9551316789846434</c:v>
                </c:pt>
                <c:pt idx="4">
                  <c:v>8.0012532392720495</c:v>
                </c:pt>
                <c:pt idx="5">
                  <c:v>8.1408520654636902</c:v>
                </c:pt>
                <c:pt idx="6">
                  <c:v>8.2247872407728764</c:v>
                </c:pt>
                <c:pt idx="7">
                  <c:v>8.2161167077034509</c:v>
                </c:pt>
                <c:pt idx="8">
                  <c:v>8.1511149922022597</c:v>
                </c:pt>
                <c:pt idx="9">
                  <c:v>8.0825148761745158</c:v>
                </c:pt>
                <c:pt idx="10">
                  <c:v>8.0357582926162436</c:v>
                </c:pt>
                <c:pt idx="11">
                  <c:v>8.0096588826294557</c:v>
                </c:pt>
                <c:pt idx="12">
                  <c:v>8.0098273731345895</c:v>
                </c:pt>
                <c:pt idx="13">
                  <c:v>8.0123916576159182</c:v>
                </c:pt>
                <c:pt idx="14">
                  <c:v>8.0015319049281484</c:v>
                </c:pt>
                <c:pt idx="15">
                  <c:v>7.9960556828980529</c:v>
                </c:pt>
                <c:pt idx="16">
                  <c:v>7.9944232989302844</c:v>
                </c:pt>
                <c:pt idx="17">
                  <c:v>7.9931909729939399</c:v>
                </c:pt>
                <c:pt idx="18">
                  <c:v>7.9924229456090607</c:v>
                </c:pt>
                <c:pt idx="19">
                  <c:v>7.9924229456090607</c:v>
                </c:pt>
                <c:pt idx="20">
                  <c:v>7.9924229456090607</c:v>
                </c:pt>
                <c:pt idx="21">
                  <c:v>7.9924229456090607</c:v>
                </c:pt>
                <c:pt idx="22">
                  <c:v>7.9924229456090607</c:v>
                </c:pt>
                <c:pt idx="23">
                  <c:v>7.9924229456090607</c:v>
                </c:pt>
                <c:pt idx="24">
                  <c:v>7.9924229456090607</c:v>
                </c:pt>
                <c:pt idx="25">
                  <c:v>7.9924229456090607</c:v>
                </c:pt>
                <c:pt idx="26">
                  <c:v>7.9924229456090607</c:v>
                </c:pt>
                <c:pt idx="27">
                  <c:v>7.9924229456090607</c:v>
                </c:pt>
                <c:pt idx="28">
                  <c:v>7.9924229456090607</c:v>
                </c:pt>
                <c:pt idx="29">
                  <c:v>7.9924229456090607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8-4FAD-A84F-2865BA51F66A}"/>
            </c:ext>
          </c:extLst>
        </c:ser>
        <c:ser>
          <c:idx val="5"/>
          <c:order val="4"/>
          <c:tx>
            <c:strRef>
              <c:f>'2021 CENTRAL SCENARIO'!$B$34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SCENARIO'!$E$34:$AH$34</c:f>
              <c:numCache>
                <c:formatCode>"$"#,##0.00</c:formatCode>
                <c:ptCount val="30"/>
                <c:pt idx="0">
                  <c:v>9.3821222737767762</c:v>
                </c:pt>
                <c:pt idx="1">
                  <c:v>9.1917661305122387</c:v>
                </c:pt>
                <c:pt idx="2">
                  <c:v>9.0182106842948375</c:v>
                </c:pt>
                <c:pt idx="3">
                  <c:v>9.0516753952721896</c:v>
                </c:pt>
                <c:pt idx="4">
                  <c:v>9.2291211062277085</c:v>
                </c:pt>
                <c:pt idx="5">
                  <c:v>9.3825210371322925</c:v>
                </c:pt>
                <c:pt idx="6">
                  <c:v>9.5047344640723974</c:v>
                </c:pt>
                <c:pt idx="7">
                  <c:v>9.6299590203065861</c:v>
                </c:pt>
                <c:pt idx="8">
                  <c:v>9.72199487968998</c:v>
                </c:pt>
                <c:pt idx="9">
                  <c:v>9.7857138471762291</c:v>
                </c:pt>
                <c:pt idx="10">
                  <c:v>9.8429681441437289</c:v>
                </c:pt>
                <c:pt idx="11">
                  <c:v>9.8893622583651517</c:v>
                </c:pt>
                <c:pt idx="12">
                  <c:v>9.9043130393039007</c:v>
                </c:pt>
                <c:pt idx="13">
                  <c:v>9.9029777812706588</c:v>
                </c:pt>
                <c:pt idx="14">
                  <c:v>9.9143575485526032</c:v>
                </c:pt>
                <c:pt idx="15">
                  <c:v>9.9257798532580228</c:v>
                </c:pt>
                <c:pt idx="16">
                  <c:v>9.9301499646451674</c:v>
                </c:pt>
                <c:pt idx="17">
                  <c:v>9.9322169186724683</c:v>
                </c:pt>
                <c:pt idx="18">
                  <c:v>9.9333864841685404</c:v>
                </c:pt>
                <c:pt idx="19">
                  <c:v>9.9333864841685404</c:v>
                </c:pt>
                <c:pt idx="20">
                  <c:v>9.9333864841685404</c:v>
                </c:pt>
                <c:pt idx="21">
                  <c:v>9.9333864841685404</c:v>
                </c:pt>
                <c:pt idx="22">
                  <c:v>9.9333864841685404</c:v>
                </c:pt>
                <c:pt idx="23">
                  <c:v>9.9333864841685404</c:v>
                </c:pt>
                <c:pt idx="24">
                  <c:v>9.9333864841685404</c:v>
                </c:pt>
                <c:pt idx="25">
                  <c:v>9.9333864841685404</c:v>
                </c:pt>
                <c:pt idx="26">
                  <c:v>9.9333864841685404</c:v>
                </c:pt>
                <c:pt idx="27">
                  <c:v>9.9333864841685404</c:v>
                </c:pt>
                <c:pt idx="28">
                  <c:v>9.9333864841685404</c:v>
                </c:pt>
                <c:pt idx="29">
                  <c:v>9.9333864841685404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D8-4FAD-A84F-2865BA51F66A}"/>
            </c:ext>
          </c:extLst>
        </c:ser>
        <c:ser>
          <c:idx val="6"/>
          <c:order val="5"/>
          <c:tx>
            <c:strRef>
              <c:f>'2021 CENTRAL SCENARIO'!$B$35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SCENARIO'!$E$35:$AH$35</c:f>
              <c:numCache>
                <c:formatCode>"$"#,##0.00</c:formatCode>
                <c:ptCount val="30"/>
                <c:pt idx="0">
                  <c:v>10.576802247404684</c:v>
                </c:pt>
                <c:pt idx="1">
                  <c:v>10.725368699457071</c:v>
                </c:pt>
                <c:pt idx="2">
                  <c:v>11.044291164247477</c:v>
                </c:pt>
                <c:pt idx="3">
                  <c:v>11.418005015785839</c:v>
                </c:pt>
                <c:pt idx="4">
                  <c:v>11.628908935267232</c:v>
                </c:pt>
                <c:pt idx="5">
                  <c:v>11.692901547724473</c:v>
                </c:pt>
                <c:pt idx="6">
                  <c:v>11.755460488665816</c:v>
                </c:pt>
                <c:pt idx="7">
                  <c:v>11.856754809327645</c:v>
                </c:pt>
                <c:pt idx="8">
                  <c:v>11.999585743183617</c:v>
                </c:pt>
                <c:pt idx="9">
                  <c:v>12.199325621822558</c:v>
                </c:pt>
                <c:pt idx="10">
                  <c:v>12.381859754658786</c:v>
                </c:pt>
                <c:pt idx="11">
                  <c:v>12.535678048607005</c:v>
                </c:pt>
                <c:pt idx="12">
                  <c:v>12.650994560651425</c:v>
                </c:pt>
                <c:pt idx="13">
                  <c:v>12.719674439323963</c:v>
                </c:pt>
                <c:pt idx="14">
                  <c:v>12.848552136246397</c:v>
                </c:pt>
                <c:pt idx="15">
                  <c:v>12.923222917300414</c:v>
                </c:pt>
                <c:pt idx="16">
                  <c:v>12.969728301543624</c:v>
                </c:pt>
                <c:pt idx="17">
                  <c:v>12.995227000814999</c:v>
                </c:pt>
                <c:pt idx="18">
                  <c:v>13.006249103274641</c:v>
                </c:pt>
                <c:pt idx="19">
                  <c:v>13.006249103274641</c:v>
                </c:pt>
                <c:pt idx="20">
                  <c:v>13.006249103274641</c:v>
                </c:pt>
                <c:pt idx="21">
                  <c:v>13.006249103274641</c:v>
                </c:pt>
                <c:pt idx="22">
                  <c:v>13.006249103274641</c:v>
                </c:pt>
                <c:pt idx="23">
                  <c:v>13.006249103274641</c:v>
                </c:pt>
                <c:pt idx="24">
                  <c:v>13.006249103274641</c:v>
                </c:pt>
                <c:pt idx="25">
                  <c:v>13.006249103274641</c:v>
                </c:pt>
                <c:pt idx="26">
                  <c:v>13.006249103274641</c:v>
                </c:pt>
                <c:pt idx="27">
                  <c:v>13.006249103274641</c:v>
                </c:pt>
                <c:pt idx="28">
                  <c:v>13.006249103274641</c:v>
                </c:pt>
                <c:pt idx="29">
                  <c:v>13.006249103274641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8-4FAD-A84F-2865BA51F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Weighted Oil Indexed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'2021 CENTRAL SCENARIO'!$B$79</c:f>
              <c:strCache>
                <c:ptCount val="1"/>
                <c:pt idx="0">
                  <c:v>Melbourne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SCENARIO'!$E$79:$AH$79</c:f>
              <c:numCache>
                <c:formatCode>"$"#,##0.00</c:formatCode>
                <c:ptCount val="30"/>
                <c:pt idx="0">
                  <c:v>8.6548901007694266</c:v>
                </c:pt>
                <c:pt idx="1">
                  <c:v>8.9695590792620408</c:v>
                </c:pt>
                <c:pt idx="2">
                  <c:v>9.28865114090652</c:v>
                </c:pt>
                <c:pt idx="3">
                  <c:v>9.6264041754357645</c:v>
                </c:pt>
                <c:pt idx="4">
                  <c:v>9.8166118897581462</c:v>
                </c:pt>
                <c:pt idx="5">
                  <c:v>9.8387421503063095</c:v>
                </c:pt>
                <c:pt idx="6">
                  <c:v>9.9196386001683159</c:v>
                </c:pt>
                <c:pt idx="7">
                  <c:v>10.038975298050275</c:v>
                </c:pt>
                <c:pt idx="8">
                  <c:v>10.195806124673268</c:v>
                </c:pt>
                <c:pt idx="9">
                  <c:v>10.405723403232638</c:v>
                </c:pt>
                <c:pt idx="10">
                  <c:v>10.59433391247302</c:v>
                </c:pt>
                <c:pt idx="11">
                  <c:v>10.763906269398886</c:v>
                </c:pt>
                <c:pt idx="12">
                  <c:v>10.895184038917355</c:v>
                </c:pt>
                <c:pt idx="13">
                  <c:v>10.979917559562464</c:v>
                </c:pt>
                <c:pt idx="14">
                  <c:v>11.124661520811481</c:v>
                </c:pt>
                <c:pt idx="15">
                  <c:v>11.214724173484822</c:v>
                </c:pt>
                <c:pt idx="16">
                  <c:v>11.27661741089244</c:v>
                </c:pt>
                <c:pt idx="17">
                  <c:v>11.317580278091661</c:v>
                </c:pt>
                <c:pt idx="18">
                  <c:v>11.344059155927772</c:v>
                </c:pt>
                <c:pt idx="19">
                  <c:v>11.359362234248502</c:v>
                </c:pt>
                <c:pt idx="20">
                  <c:v>11.374665312569231</c:v>
                </c:pt>
                <c:pt idx="21">
                  <c:v>11.389968390889962</c:v>
                </c:pt>
                <c:pt idx="22">
                  <c:v>11.405271469210691</c:v>
                </c:pt>
                <c:pt idx="23">
                  <c:v>11.42057454753142</c:v>
                </c:pt>
                <c:pt idx="24">
                  <c:v>11.43587762585215</c:v>
                </c:pt>
                <c:pt idx="25">
                  <c:v>11.451180704172881</c:v>
                </c:pt>
                <c:pt idx="26">
                  <c:v>11.46648378249361</c:v>
                </c:pt>
                <c:pt idx="27">
                  <c:v>11.481786860814339</c:v>
                </c:pt>
                <c:pt idx="28">
                  <c:v>11.497089939135069</c:v>
                </c:pt>
                <c:pt idx="29">
                  <c:v>11.512393017455798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7-4226-9940-C2DDA47592C7}"/>
            </c:ext>
          </c:extLst>
        </c:ser>
        <c:ser>
          <c:idx val="2"/>
          <c:order val="1"/>
          <c:tx>
            <c:strRef>
              <c:f>'2021 CENTRAL SCENARIO'!$B$80</c:f>
              <c:strCache>
                <c:ptCount val="1"/>
                <c:pt idx="0">
                  <c:v>Sydney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SCENARIO'!$E$80:$AH$80</c:f>
              <c:numCache>
                <c:formatCode>"$"#,##0.00</c:formatCode>
                <c:ptCount val="30"/>
                <c:pt idx="0">
                  <c:v>9.3559995520577779</c:v>
                </c:pt>
                <c:pt idx="1">
                  <c:v>9.3338052109870091</c:v>
                </c:pt>
                <c:pt idx="2">
                  <c:v>9.1597770894002011</c:v>
                </c:pt>
                <c:pt idx="3">
                  <c:v>9.1623433555204699</c:v>
                </c:pt>
                <c:pt idx="4">
                  <c:v>9.3237723909221604</c:v>
                </c:pt>
                <c:pt idx="5">
                  <c:v>9.4448219501186443</c:v>
                </c:pt>
                <c:pt idx="6">
                  <c:v>9.5856298893322833</c:v>
                </c:pt>
                <c:pt idx="7">
                  <c:v>9.7293373203088791</c:v>
                </c:pt>
                <c:pt idx="8">
                  <c:v>9.8368131641096941</c:v>
                </c:pt>
                <c:pt idx="9">
                  <c:v>9.9125307089151029</c:v>
                </c:pt>
                <c:pt idx="10">
                  <c:v>9.9782608429960149</c:v>
                </c:pt>
                <c:pt idx="11">
                  <c:v>10.037134142897495</c:v>
                </c:pt>
                <c:pt idx="12">
                  <c:v>10.064535798626098</c:v>
                </c:pt>
                <c:pt idx="13">
                  <c:v>10.075603759398639</c:v>
                </c:pt>
                <c:pt idx="14">
                  <c:v>10.099390045874836</c:v>
                </c:pt>
                <c:pt idx="15">
                  <c:v>10.123251285138293</c:v>
                </c:pt>
                <c:pt idx="16">
                  <c:v>10.140007587566547</c:v>
                </c:pt>
                <c:pt idx="17">
                  <c:v>10.154455384383283</c:v>
                </c:pt>
                <c:pt idx="18">
                  <c:v>10.16800840426864</c:v>
                </c:pt>
                <c:pt idx="19">
                  <c:v>10.180376950917179</c:v>
                </c:pt>
                <c:pt idx="20">
                  <c:v>10.192745497565719</c:v>
                </c:pt>
                <c:pt idx="21">
                  <c:v>10.205114044214259</c:v>
                </c:pt>
                <c:pt idx="22">
                  <c:v>10.217482590862799</c:v>
                </c:pt>
                <c:pt idx="23">
                  <c:v>10.229851137511339</c:v>
                </c:pt>
                <c:pt idx="24">
                  <c:v>10.242219684159879</c:v>
                </c:pt>
                <c:pt idx="25">
                  <c:v>10.25458823080842</c:v>
                </c:pt>
                <c:pt idx="26">
                  <c:v>10.26695677745696</c:v>
                </c:pt>
                <c:pt idx="27">
                  <c:v>10.2793253241055</c:v>
                </c:pt>
                <c:pt idx="28">
                  <c:v>10.29169387075404</c:v>
                </c:pt>
                <c:pt idx="29">
                  <c:v>10.30406241740258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7-4226-9940-C2DDA47592C7}"/>
            </c:ext>
          </c:extLst>
        </c:ser>
        <c:ser>
          <c:idx val="3"/>
          <c:order val="2"/>
          <c:tx>
            <c:strRef>
              <c:f>'2021 CENTRAL SCENARIO'!$B$81</c:f>
              <c:strCache>
                <c:ptCount val="1"/>
                <c:pt idx="0">
                  <c:v>Adelaide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SCENARIO'!$E$81:$AH$81</c:f>
              <c:numCache>
                <c:formatCode>"$"#,##0.00</c:formatCode>
                <c:ptCount val="30"/>
                <c:pt idx="0">
                  <c:v>9.447670234878272</c:v>
                </c:pt>
                <c:pt idx="1">
                  <c:v>9.2747313364520139</c:v>
                </c:pt>
                <c:pt idx="2">
                  <c:v>8.9914188246238247</c:v>
                </c:pt>
                <c:pt idx="3">
                  <c:v>8.9839523322135548</c:v>
                </c:pt>
                <c:pt idx="4">
                  <c:v>9.166265391263277</c:v>
                </c:pt>
                <c:pt idx="5">
                  <c:v>9.2789087322542265</c:v>
                </c:pt>
                <c:pt idx="6">
                  <c:v>9.3839879847917871</c:v>
                </c:pt>
                <c:pt idx="7">
                  <c:v>9.503699467292801</c:v>
                </c:pt>
                <c:pt idx="8">
                  <c:v>9.570993237837893</c:v>
                </c:pt>
                <c:pt idx="9">
                  <c:v>9.6086945732216513</c:v>
                </c:pt>
                <c:pt idx="10">
                  <c:v>9.6861938356346844</c:v>
                </c:pt>
                <c:pt idx="11">
                  <c:v>9.787297392672194</c:v>
                </c:pt>
                <c:pt idx="12">
                  <c:v>9.8490447677418711</c:v>
                </c:pt>
                <c:pt idx="13">
                  <c:v>9.8827707091159045</c:v>
                </c:pt>
                <c:pt idx="14">
                  <c:v>9.9258165678422543</c:v>
                </c:pt>
                <c:pt idx="15">
                  <c:v>9.9688826379181528</c:v>
                </c:pt>
                <c:pt idx="16">
                  <c:v>9.9972739237968096</c:v>
                </c:pt>
                <c:pt idx="17">
                  <c:v>10.017671534110923</c:v>
                </c:pt>
                <c:pt idx="18">
                  <c:v>10.033576609632195</c:v>
                </c:pt>
                <c:pt idx="19">
                  <c:v>10.046063254262714</c:v>
                </c:pt>
                <c:pt idx="20">
                  <c:v>10.058549898893233</c:v>
                </c:pt>
                <c:pt idx="21">
                  <c:v>10.07103654352375</c:v>
                </c:pt>
                <c:pt idx="22">
                  <c:v>10.083523188154269</c:v>
                </c:pt>
                <c:pt idx="23">
                  <c:v>10.096009832784786</c:v>
                </c:pt>
                <c:pt idx="24">
                  <c:v>10.108496477415304</c:v>
                </c:pt>
                <c:pt idx="25">
                  <c:v>10.120983122045821</c:v>
                </c:pt>
                <c:pt idx="26">
                  <c:v>10.13346976667634</c:v>
                </c:pt>
                <c:pt idx="27">
                  <c:v>10.145956411306857</c:v>
                </c:pt>
                <c:pt idx="28">
                  <c:v>10.158443055937376</c:v>
                </c:pt>
                <c:pt idx="29">
                  <c:v>10.170929700567893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7-4226-9940-C2DDA47592C7}"/>
            </c:ext>
          </c:extLst>
        </c:ser>
        <c:ser>
          <c:idx val="4"/>
          <c:order val="3"/>
          <c:tx>
            <c:strRef>
              <c:f>'2021 CENTRAL SCENARIO'!$B$82</c:f>
              <c:strCache>
                <c:ptCount val="1"/>
                <c:pt idx="0">
                  <c:v>Brisbane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SCENARIO'!$E$82:$AH$82</c:f>
              <c:numCache>
                <c:formatCode>"$"#,##0.00</c:formatCode>
                <c:ptCount val="30"/>
                <c:pt idx="0">
                  <c:v>8.3701219743021653</c:v>
                </c:pt>
                <c:pt idx="1">
                  <c:v>8.4345763222060395</c:v>
                </c:pt>
                <c:pt idx="2">
                  <c:v>8.3198682468202634</c:v>
                </c:pt>
                <c:pt idx="3">
                  <c:v>8.2032329912223219</c:v>
                </c:pt>
                <c:pt idx="4">
                  <c:v>8.2281125766735528</c:v>
                </c:pt>
                <c:pt idx="5">
                  <c:v>8.3190738652742109</c:v>
                </c:pt>
                <c:pt idx="6">
                  <c:v>8.4300902172371419</c:v>
                </c:pt>
                <c:pt idx="7">
                  <c:v>8.4491756282445643</c:v>
                </c:pt>
                <c:pt idx="8">
                  <c:v>8.4086841967328052</c:v>
                </c:pt>
                <c:pt idx="9">
                  <c:v>8.363040896443426</c:v>
                </c:pt>
                <c:pt idx="10">
                  <c:v>8.3384209010321975</c:v>
                </c:pt>
                <c:pt idx="11">
                  <c:v>8.3272573235401257</c:v>
                </c:pt>
                <c:pt idx="12">
                  <c:v>8.341136142226258</c:v>
                </c:pt>
                <c:pt idx="13">
                  <c:v>8.3551710501964838</c:v>
                </c:pt>
                <c:pt idx="14">
                  <c:v>8.3526116182268026</c:v>
                </c:pt>
                <c:pt idx="15">
                  <c:v>8.3533708049038395</c:v>
                </c:pt>
                <c:pt idx="16">
                  <c:v>8.3558752854726119</c:v>
                </c:pt>
                <c:pt idx="17">
                  <c:v>8.3766972637276922</c:v>
                </c:pt>
                <c:pt idx="18">
                  <c:v>8.3980265978954414</c:v>
                </c:pt>
                <c:pt idx="19">
                  <c:v>8.4201718655072728</c:v>
                </c:pt>
                <c:pt idx="20">
                  <c:v>8.442317133119106</c:v>
                </c:pt>
                <c:pt idx="21">
                  <c:v>8.4644624007309375</c:v>
                </c:pt>
                <c:pt idx="22">
                  <c:v>8.4866076683427689</c:v>
                </c:pt>
                <c:pt idx="23">
                  <c:v>8.5087529359546004</c:v>
                </c:pt>
                <c:pt idx="24">
                  <c:v>8.5308982035664318</c:v>
                </c:pt>
                <c:pt idx="25">
                  <c:v>8.5530434711782632</c:v>
                </c:pt>
                <c:pt idx="26">
                  <c:v>8.5751887387900947</c:v>
                </c:pt>
                <c:pt idx="27">
                  <c:v>8.5973340064019261</c:v>
                </c:pt>
                <c:pt idx="28">
                  <c:v>8.6194792740137576</c:v>
                </c:pt>
                <c:pt idx="29">
                  <c:v>8.641624541625589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7-4226-9940-C2DDA47592C7}"/>
            </c:ext>
          </c:extLst>
        </c:ser>
        <c:ser>
          <c:idx val="5"/>
          <c:order val="4"/>
          <c:tx>
            <c:strRef>
              <c:f>'2021 CENTRAL SCENARIO'!$B$83</c:f>
              <c:strCache>
                <c:ptCount val="1"/>
                <c:pt idx="0">
                  <c:v>Canberra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SCENARIO'!$E$83:$AH$83</c:f>
              <c:numCache>
                <c:formatCode>"$"#,##0.00</c:formatCode>
                <c:ptCount val="30"/>
                <c:pt idx="0">
                  <c:v>9.2577316536744068</c:v>
                </c:pt>
                <c:pt idx="1">
                  <c:v>9.2356970186113791</c:v>
                </c:pt>
                <c:pt idx="2">
                  <c:v>9.0618241241773259</c:v>
                </c:pt>
                <c:pt idx="3">
                  <c:v>9.0645054191687695</c:v>
                </c:pt>
                <c:pt idx="4">
                  <c:v>9.2259999590076305</c:v>
                </c:pt>
                <c:pt idx="5">
                  <c:v>9.3471256601611934</c:v>
                </c:pt>
                <c:pt idx="6">
                  <c:v>9.4880113001164226</c:v>
                </c:pt>
                <c:pt idx="7">
                  <c:v>9.6318007179978142</c:v>
                </c:pt>
                <c:pt idx="8">
                  <c:v>9.7393689581222329</c:v>
                </c:pt>
                <c:pt idx="9">
                  <c:v>9.8151853641284355</c:v>
                </c:pt>
                <c:pt idx="10">
                  <c:v>9.8810161533868275</c:v>
                </c:pt>
                <c:pt idx="11">
                  <c:v>9.9398860220652701</c:v>
                </c:pt>
                <c:pt idx="12">
                  <c:v>9.967285818305383</c:v>
                </c:pt>
                <c:pt idx="13">
                  <c:v>9.9783529226288774</c:v>
                </c:pt>
                <c:pt idx="14">
                  <c:v>10.002138510602148</c:v>
                </c:pt>
                <c:pt idx="15">
                  <c:v>10.025998931550259</c:v>
                </c:pt>
                <c:pt idx="16">
                  <c:v>10.042754905612631</c:v>
                </c:pt>
                <c:pt idx="17">
                  <c:v>10.057202435597365</c:v>
                </c:pt>
                <c:pt idx="18">
                  <c:v>10.070755189516239</c:v>
                </c:pt>
                <c:pt idx="19">
                  <c:v>10.083123561650471</c:v>
                </c:pt>
                <c:pt idx="20">
                  <c:v>10.095491933784702</c:v>
                </c:pt>
                <c:pt idx="21">
                  <c:v>10.107860305918933</c:v>
                </c:pt>
                <c:pt idx="22">
                  <c:v>10.120228678053167</c:v>
                </c:pt>
                <c:pt idx="23">
                  <c:v>10.132597050187398</c:v>
                </c:pt>
                <c:pt idx="24">
                  <c:v>10.144965422321629</c:v>
                </c:pt>
                <c:pt idx="25">
                  <c:v>10.157333794455862</c:v>
                </c:pt>
                <c:pt idx="26">
                  <c:v>10.169702166590094</c:v>
                </c:pt>
                <c:pt idx="27">
                  <c:v>10.182070538724325</c:v>
                </c:pt>
                <c:pt idx="28">
                  <c:v>10.194438910858556</c:v>
                </c:pt>
                <c:pt idx="29">
                  <c:v>10.206807282992788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17-4226-9940-C2DDA47592C7}"/>
            </c:ext>
          </c:extLst>
        </c:ser>
        <c:ser>
          <c:idx val="6"/>
          <c:order val="5"/>
          <c:tx>
            <c:strRef>
              <c:f>'2021 CENTRAL SCENARIO'!$B$84</c:f>
              <c:strCache>
                <c:ptCount val="1"/>
                <c:pt idx="0">
                  <c:v>Hobart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'2021 CENTRAL SCENARIO'!$E$29:$AH$29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'2021 CENTRAL SCENARIO'!$E$84:$AH$84</c:f>
              <c:numCache>
                <c:formatCode>"$"#,##0.00</c:formatCode>
                <c:ptCount val="30"/>
                <c:pt idx="0">
                  <c:v>10.524066571357661</c:v>
                </c:pt>
                <c:pt idx="1">
                  <c:v>10.838689651470384</c:v>
                </c:pt>
                <c:pt idx="2">
                  <c:v>11.157752928379159</c:v>
                </c:pt>
                <c:pt idx="3">
                  <c:v>11.495477301283099</c:v>
                </c:pt>
                <c:pt idx="4">
                  <c:v>11.685660656821273</c:v>
                </c:pt>
                <c:pt idx="5">
                  <c:v>11.707745910066222</c:v>
                </c:pt>
                <c:pt idx="6">
                  <c:v>11.788600314149811</c:v>
                </c:pt>
                <c:pt idx="7">
                  <c:v>11.907892585446433</c:v>
                </c:pt>
                <c:pt idx="8">
                  <c:v>12.064672869743461</c:v>
                </c:pt>
                <c:pt idx="9">
                  <c:v>12.274538928604665</c:v>
                </c:pt>
                <c:pt idx="10">
                  <c:v>12.46309642457264</c:v>
                </c:pt>
                <c:pt idx="11">
                  <c:v>12.63267377558955</c:v>
                </c:pt>
                <c:pt idx="12">
                  <c:v>12.763956228376951</c:v>
                </c:pt>
                <c:pt idx="13">
                  <c:v>12.848693849785601</c:v>
                </c:pt>
                <c:pt idx="14">
                  <c:v>12.993440647174344</c:v>
                </c:pt>
                <c:pt idx="15">
                  <c:v>13.083504406093837</c:v>
                </c:pt>
                <c:pt idx="16">
                  <c:v>13.145398674966623</c:v>
                </c:pt>
                <c:pt idx="17">
                  <c:v>13.186362711169789</c:v>
                </c:pt>
                <c:pt idx="18">
                  <c:v>13.212842679584609</c:v>
                </c:pt>
                <c:pt idx="19">
                  <c:v>13.228146476279996</c:v>
                </c:pt>
                <c:pt idx="20">
                  <c:v>13.24345027297538</c:v>
                </c:pt>
                <c:pt idx="21">
                  <c:v>13.258754069670767</c:v>
                </c:pt>
                <c:pt idx="22">
                  <c:v>13.274057866366153</c:v>
                </c:pt>
                <c:pt idx="23">
                  <c:v>13.289361663061538</c:v>
                </c:pt>
                <c:pt idx="24">
                  <c:v>13.304665459756924</c:v>
                </c:pt>
                <c:pt idx="25">
                  <c:v>13.31996925645231</c:v>
                </c:pt>
                <c:pt idx="26">
                  <c:v>13.335273053147697</c:v>
                </c:pt>
                <c:pt idx="27">
                  <c:v>13.350576849843081</c:v>
                </c:pt>
                <c:pt idx="28">
                  <c:v>13.365880646538468</c:v>
                </c:pt>
                <c:pt idx="29">
                  <c:v>13.381184443233854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17-4226-9940-C2DDA4759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89928"/>
        <c:axId val="578187632"/>
      </c:lineChart>
      <c:catAx>
        <c:axId val="57818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7632"/>
        <c:crosses val="autoZero"/>
        <c:auto val="1"/>
        <c:lblAlgn val="ctr"/>
        <c:lblOffset val="100"/>
        <c:noMultiLvlLbl val="0"/>
      </c:catAx>
      <c:valAx>
        <c:axId val="578187632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$A2020/GJ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18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'Oil Price Projections'!$C$5</c:f>
              <c:strCache>
                <c:ptCount val="1"/>
                <c:pt idx="0">
                  <c:v>5%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Projections'!$E$4:$AL$4</c:f>
              <c:numCache>
                <c:formatCode>General</c:formatCode>
                <c:ptCount val="3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'Oil Price Projections'!$E$5:$AL$5</c:f>
              <c:numCache>
                <c:formatCode>"$"#,##0.00</c:formatCode>
                <c:ptCount val="34"/>
                <c:pt idx="0">
                  <c:v>41.76</c:v>
                </c:pt>
                <c:pt idx="1">
                  <c:v>71.599999999999994</c:v>
                </c:pt>
                <c:pt idx="2">
                  <c:v>105.1</c:v>
                </c:pt>
                <c:pt idx="3">
                  <c:v>105.8</c:v>
                </c:pt>
                <c:pt idx="4">
                  <c:v>102.62411523702758</c:v>
                </c:pt>
                <c:pt idx="5">
                  <c:v>99.457283585669984</c:v>
                </c:pt>
                <c:pt idx="6">
                  <c:v>96.298231701785724</c:v>
                </c:pt>
                <c:pt idx="7">
                  <c:v>93.145906891513619</c:v>
                </c:pt>
                <c:pt idx="8">
                  <c:v>94.715715857589174</c:v>
                </c:pt>
                <c:pt idx="9">
                  <c:v>96.290641256695437</c:v>
                </c:pt>
                <c:pt idx="10">
                  <c:v>97.870063855821414</c:v>
                </c:pt>
                <c:pt idx="11">
                  <c:v>99.453458345978618</c:v>
                </c:pt>
                <c:pt idx="12">
                  <c:v>101.04037656496966</c:v>
                </c:pt>
                <c:pt idx="13">
                  <c:v>102.63043411359253</c:v>
                </c:pt>
                <c:pt idx="14">
                  <c:v>104.22329960862001</c:v>
                </c:pt>
                <c:pt idx="15">
                  <c:v>105.8186859990647</c:v>
                </c:pt>
                <c:pt idx="16">
                  <c:v>107.41407238950939</c:v>
                </c:pt>
                <c:pt idx="17">
                  <c:v>109.00945877995407</c:v>
                </c:pt>
                <c:pt idx="18">
                  <c:v>110.60484517039876</c:v>
                </c:pt>
                <c:pt idx="19">
                  <c:v>112.20023156084345</c:v>
                </c:pt>
                <c:pt idx="20">
                  <c:v>113.79561795128814</c:v>
                </c:pt>
                <c:pt idx="21">
                  <c:v>115.39100434173282</c:v>
                </c:pt>
                <c:pt idx="22">
                  <c:v>116.98639073217751</c:v>
                </c:pt>
                <c:pt idx="23">
                  <c:v>118.5817771226222</c:v>
                </c:pt>
                <c:pt idx="24">
                  <c:v>120.17716351306689</c:v>
                </c:pt>
                <c:pt idx="25">
                  <c:v>121.77254990351157</c:v>
                </c:pt>
                <c:pt idx="26">
                  <c:v>123.36793629395626</c:v>
                </c:pt>
                <c:pt idx="27">
                  <c:v>124.96332268440095</c:v>
                </c:pt>
                <c:pt idx="28">
                  <c:v>126.55870907484564</c:v>
                </c:pt>
                <c:pt idx="29">
                  <c:v>128.15409546529031</c:v>
                </c:pt>
                <c:pt idx="30">
                  <c:v>129.74948185573498</c:v>
                </c:pt>
                <c:pt idx="31">
                  <c:v>131.34486824617966</c:v>
                </c:pt>
                <c:pt idx="32">
                  <c:v>132.94025463662433</c:v>
                </c:pt>
                <c:pt idx="33">
                  <c:v>134.535641027069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C-4F23-9F12-2E31ED2CED79}"/>
            </c:ext>
          </c:extLst>
        </c:ser>
        <c:ser>
          <c:idx val="1"/>
          <c:order val="1"/>
          <c:tx>
            <c:strRef>
              <c:f>'Oil Price Projections'!$C$6</c:f>
              <c:strCache>
                <c:ptCount val="1"/>
                <c:pt idx="0">
                  <c:v>25%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Projections'!$E$4:$AL$4</c:f>
              <c:numCache>
                <c:formatCode>General</c:formatCode>
                <c:ptCount val="3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'Oil Price Projections'!$E$6:$AL$6</c:f>
              <c:numCache>
                <c:formatCode>"$"#,##0.00</c:formatCode>
                <c:ptCount val="34"/>
                <c:pt idx="0">
                  <c:v>41.76</c:v>
                </c:pt>
                <c:pt idx="1">
                  <c:v>71.599999999999994</c:v>
                </c:pt>
                <c:pt idx="2">
                  <c:v>105.1</c:v>
                </c:pt>
                <c:pt idx="3">
                  <c:v>105.8</c:v>
                </c:pt>
                <c:pt idx="4">
                  <c:v>100.2264056181337</c:v>
                </c:pt>
                <c:pt idx="5">
                  <c:v>94.657969069887173</c:v>
                </c:pt>
                <c:pt idx="6">
                  <c:v>89.093964892292419</c:v>
                </c:pt>
                <c:pt idx="7">
                  <c:v>83.533793333571225</c:v>
                </c:pt>
                <c:pt idx="8">
                  <c:v>84.664636304190381</c:v>
                </c:pt>
                <c:pt idx="9">
                  <c:v>85.798394262652607</c:v>
                </c:pt>
                <c:pt idx="10">
                  <c:v>86.93471441303781</c:v>
                </c:pt>
                <c:pt idx="11">
                  <c:v>88.073297470804093</c:v>
                </c:pt>
                <c:pt idx="12">
                  <c:v>89.213888104287818</c:v>
                </c:pt>
                <c:pt idx="13">
                  <c:v>90.356267309547462</c:v>
                </c:pt>
                <c:pt idx="14">
                  <c:v>91.500246287458253</c:v>
                </c:pt>
                <c:pt idx="15">
                  <c:v>92.645661496323427</c:v>
                </c:pt>
                <c:pt idx="16">
                  <c:v>93.791076705188601</c:v>
                </c:pt>
                <c:pt idx="17">
                  <c:v>94.936491914053775</c:v>
                </c:pt>
                <c:pt idx="18">
                  <c:v>96.081907122918949</c:v>
                </c:pt>
                <c:pt idx="19">
                  <c:v>97.227322331784123</c:v>
                </c:pt>
                <c:pt idx="20">
                  <c:v>98.372737540649297</c:v>
                </c:pt>
                <c:pt idx="21">
                  <c:v>99.518152749514471</c:v>
                </c:pt>
                <c:pt idx="22">
                  <c:v>100.66356795837964</c:v>
                </c:pt>
                <c:pt idx="23">
                  <c:v>101.80898316724482</c:v>
                </c:pt>
                <c:pt idx="24">
                  <c:v>102.95439837610999</c:v>
                </c:pt>
                <c:pt idx="25">
                  <c:v>104.09981358497517</c:v>
                </c:pt>
                <c:pt idx="26">
                  <c:v>105.24522879384034</c:v>
                </c:pt>
                <c:pt idx="27">
                  <c:v>106.39064400270551</c:v>
                </c:pt>
                <c:pt idx="28">
                  <c:v>107.53605921157069</c:v>
                </c:pt>
                <c:pt idx="29">
                  <c:v>108.68147442043586</c:v>
                </c:pt>
                <c:pt idx="30">
                  <c:v>109.82688962930104</c:v>
                </c:pt>
                <c:pt idx="31">
                  <c:v>110.97230483816621</c:v>
                </c:pt>
                <c:pt idx="32">
                  <c:v>112.11772004703138</c:v>
                </c:pt>
                <c:pt idx="33">
                  <c:v>113.26313525589656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3C-4F23-9F12-2E31ED2CED79}"/>
            </c:ext>
          </c:extLst>
        </c:ser>
        <c:ser>
          <c:idx val="2"/>
          <c:order val="2"/>
          <c:tx>
            <c:strRef>
              <c:f>'Oil Price Projections'!$C$7</c:f>
              <c:strCache>
                <c:ptCount val="1"/>
                <c:pt idx="0">
                  <c:v>50%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Projections'!$E$4:$AL$4</c:f>
              <c:numCache>
                <c:formatCode>General</c:formatCode>
                <c:ptCount val="3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'Oil Price Projections'!$E$7:$AL$7</c:f>
              <c:numCache>
                <c:formatCode>"$"#,##0.00</c:formatCode>
                <c:ptCount val="34"/>
                <c:pt idx="0">
                  <c:v>41.76</c:v>
                </c:pt>
                <c:pt idx="1">
                  <c:v>71.599999999999994</c:v>
                </c:pt>
                <c:pt idx="2">
                  <c:v>105.1</c:v>
                </c:pt>
                <c:pt idx="3">
                  <c:v>105.8</c:v>
                </c:pt>
                <c:pt idx="4">
                  <c:v>97.051539203349847</c:v>
                </c:pt>
                <c:pt idx="5">
                  <c:v>88.303078406699711</c:v>
                </c:pt>
                <c:pt idx="6">
                  <c:v>79.554617610049789</c:v>
                </c:pt>
                <c:pt idx="7">
                  <c:v>70.806156813399866</c:v>
                </c:pt>
                <c:pt idx="8">
                  <c:v>71.355754088032882</c:v>
                </c:pt>
                <c:pt idx="9">
                  <c:v>71.905351362665897</c:v>
                </c:pt>
                <c:pt idx="10">
                  <c:v>72.45494863729914</c:v>
                </c:pt>
                <c:pt idx="11">
                  <c:v>73.004545911932382</c:v>
                </c:pt>
                <c:pt idx="12">
                  <c:v>73.554143186565398</c:v>
                </c:pt>
                <c:pt idx="13">
                  <c:v>74.103740461198413</c:v>
                </c:pt>
                <c:pt idx="14">
                  <c:v>74.653337735831656</c:v>
                </c:pt>
                <c:pt idx="15">
                  <c:v>75.202935010464898</c:v>
                </c:pt>
                <c:pt idx="16">
                  <c:v>75.752532285098141</c:v>
                </c:pt>
                <c:pt idx="17">
                  <c:v>76.302129559731384</c:v>
                </c:pt>
                <c:pt idx="18">
                  <c:v>76.851726834364626</c:v>
                </c:pt>
                <c:pt idx="19">
                  <c:v>77.401324108997869</c:v>
                </c:pt>
                <c:pt idx="20">
                  <c:v>77.950921383631112</c:v>
                </c:pt>
                <c:pt idx="21">
                  <c:v>78.500518658264355</c:v>
                </c:pt>
                <c:pt idx="22">
                  <c:v>79.050115932897597</c:v>
                </c:pt>
                <c:pt idx="23">
                  <c:v>79.59971320753084</c:v>
                </c:pt>
                <c:pt idx="24">
                  <c:v>80.149310482164083</c:v>
                </c:pt>
                <c:pt idx="25">
                  <c:v>80.698907756797325</c:v>
                </c:pt>
                <c:pt idx="26">
                  <c:v>81.248505031430568</c:v>
                </c:pt>
                <c:pt idx="27">
                  <c:v>81.798102306063811</c:v>
                </c:pt>
                <c:pt idx="28">
                  <c:v>82.347699580697054</c:v>
                </c:pt>
                <c:pt idx="29">
                  <c:v>82.897296855330296</c:v>
                </c:pt>
                <c:pt idx="30">
                  <c:v>83.446894129963539</c:v>
                </c:pt>
                <c:pt idx="31">
                  <c:v>83.996491404596782</c:v>
                </c:pt>
                <c:pt idx="32">
                  <c:v>84.546088679230024</c:v>
                </c:pt>
                <c:pt idx="33">
                  <c:v>85.095685953863267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C-4F23-9F12-2E31ED2CED79}"/>
            </c:ext>
          </c:extLst>
        </c:ser>
        <c:ser>
          <c:idx val="3"/>
          <c:order val="3"/>
          <c:tx>
            <c:strRef>
              <c:f>'Oil Price Projections'!$C$8</c:f>
              <c:strCache>
                <c:ptCount val="1"/>
                <c:pt idx="0">
                  <c:v>75%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Projections'!$E$4:$AL$4</c:f>
              <c:numCache>
                <c:formatCode>General</c:formatCode>
                <c:ptCount val="3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'Oil Price Projections'!$E$8:$AL$8</c:f>
              <c:numCache>
                <c:formatCode>"$"#,##0.00</c:formatCode>
                <c:ptCount val="34"/>
                <c:pt idx="0">
                  <c:v>41.76</c:v>
                </c:pt>
                <c:pt idx="1">
                  <c:v>71.599999999999994</c:v>
                </c:pt>
                <c:pt idx="2">
                  <c:v>105.1</c:v>
                </c:pt>
                <c:pt idx="3">
                  <c:v>105.8</c:v>
                </c:pt>
                <c:pt idx="4">
                  <c:v>93.876672788565998</c:v>
                </c:pt>
                <c:pt idx="5">
                  <c:v>81.94818774351225</c:v>
                </c:pt>
                <c:pt idx="6">
                  <c:v>70.015270327807158</c:v>
                </c:pt>
                <c:pt idx="7">
                  <c:v>58.078520293228507</c:v>
                </c:pt>
                <c:pt idx="8">
                  <c:v>58.046871871875382</c:v>
                </c:pt>
                <c:pt idx="9">
                  <c:v>58.012308462679187</c:v>
                </c:pt>
                <c:pt idx="10">
                  <c:v>57.975182861560469</c:v>
                </c:pt>
                <c:pt idx="11">
                  <c:v>57.935794353060672</c:v>
                </c:pt>
                <c:pt idx="12">
                  <c:v>57.894398268842977</c:v>
                </c:pt>
                <c:pt idx="13">
                  <c:v>57.851213612849364</c:v>
                </c:pt>
                <c:pt idx="14">
                  <c:v>57.806429184205058</c:v>
                </c:pt>
                <c:pt idx="15">
                  <c:v>57.760208524606369</c:v>
                </c:pt>
                <c:pt idx="16">
                  <c:v>57.713987865007681</c:v>
                </c:pt>
                <c:pt idx="17">
                  <c:v>57.667767205408992</c:v>
                </c:pt>
                <c:pt idx="18">
                  <c:v>57.621546545810304</c:v>
                </c:pt>
                <c:pt idx="19">
                  <c:v>57.575325886211616</c:v>
                </c:pt>
                <c:pt idx="20">
                  <c:v>57.529105226612927</c:v>
                </c:pt>
                <c:pt idx="21">
                  <c:v>57.482884567014239</c:v>
                </c:pt>
                <c:pt idx="22">
                  <c:v>57.43666390741555</c:v>
                </c:pt>
                <c:pt idx="23">
                  <c:v>57.390443247816862</c:v>
                </c:pt>
                <c:pt idx="24">
                  <c:v>57.344222588218173</c:v>
                </c:pt>
                <c:pt idx="25">
                  <c:v>57.298001928619485</c:v>
                </c:pt>
                <c:pt idx="26">
                  <c:v>57.251781269020796</c:v>
                </c:pt>
                <c:pt idx="27">
                  <c:v>57.205560609422108</c:v>
                </c:pt>
                <c:pt idx="28">
                  <c:v>57.159339949823419</c:v>
                </c:pt>
                <c:pt idx="29">
                  <c:v>57.113119290224731</c:v>
                </c:pt>
                <c:pt idx="30">
                  <c:v>57.066898630626042</c:v>
                </c:pt>
                <c:pt idx="31">
                  <c:v>57.020677971027354</c:v>
                </c:pt>
                <c:pt idx="32">
                  <c:v>56.974457311428665</c:v>
                </c:pt>
                <c:pt idx="33">
                  <c:v>56.928236651829977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3C-4F23-9F12-2E31ED2CED79}"/>
            </c:ext>
          </c:extLst>
        </c:ser>
        <c:ser>
          <c:idx val="4"/>
          <c:order val="4"/>
          <c:tx>
            <c:strRef>
              <c:f>'Oil Price Projections'!$C$9</c:f>
              <c:strCache>
                <c:ptCount val="1"/>
                <c:pt idx="0">
                  <c:v>95%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Projections'!$E$4:$AL$4</c:f>
              <c:numCache>
                <c:formatCode>General</c:formatCode>
                <c:ptCount val="3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'Oil Price Projections'!$E$9:$AL$9</c:f>
              <c:numCache>
                <c:formatCode>"$"#,##0.00</c:formatCode>
                <c:ptCount val="34"/>
                <c:pt idx="0">
                  <c:v>41.76</c:v>
                </c:pt>
                <c:pt idx="1">
                  <c:v>71.599999999999994</c:v>
                </c:pt>
                <c:pt idx="2">
                  <c:v>105.1</c:v>
                </c:pt>
                <c:pt idx="3">
                  <c:v>105.8</c:v>
                </c:pt>
                <c:pt idx="4">
                  <c:v>91.478963169672113</c:v>
                </c:pt>
                <c:pt idx="5">
                  <c:v>77.148873227729425</c:v>
                </c:pt>
                <c:pt idx="6">
                  <c:v>62.811003518313854</c:v>
                </c:pt>
                <c:pt idx="7">
                  <c:v>48.466406735286107</c:v>
                </c:pt>
                <c:pt idx="8">
                  <c:v>47.995792318476589</c:v>
                </c:pt>
                <c:pt idx="9">
                  <c:v>47.520061468636349</c:v>
                </c:pt>
                <c:pt idx="10">
                  <c:v>47.039833418776865</c:v>
                </c:pt>
                <c:pt idx="11">
                  <c:v>46.555633477886147</c:v>
                </c:pt>
                <c:pt idx="12">
                  <c:v>46.067909808161133</c:v>
                </c:pt>
                <c:pt idx="13">
                  <c:v>45.577046808804297</c:v>
                </c:pt>
                <c:pt idx="14">
                  <c:v>45.083375863043308</c:v>
                </c:pt>
                <c:pt idx="15">
                  <c:v>44.587184021865099</c:v>
                </c:pt>
                <c:pt idx="16">
                  <c:v>44.090992180686889</c:v>
                </c:pt>
                <c:pt idx="17">
                  <c:v>43.59480033950868</c:v>
                </c:pt>
                <c:pt idx="18">
                  <c:v>43.098608498330471</c:v>
                </c:pt>
                <c:pt idx="19">
                  <c:v>42.602416657152261</c:v>
                </c:pt>
                <c:pt idx="20">
                  <c:v>42.106224815974052</c:v>
                </c:pt>
                <c:pt idx="21">
                  <c:v>41.610032974795843</c:v>
                </c:pt>
                <c:pt idx="22">
                  <c:v>41.113841133617633</c:v>
                </c:pt>
                <c:pt idx="23">
                  <c:v>40.617649292439424</c:v>
                </c:pt>
                <c:pt idx="24">
                  <c:v>40.121457451261215</c:v>
                </c:pt>
                <c:pt idx="25">
                  <c:v>39.625265610083005</c:v>
                </c:pt>
                <c:pt idx="26">
                  <c:v>39.129073768904796</c:v>
                </c:pt>
                <c:pt idx="27">
                  <c:v>38.632881927726586</c:v>
                </c:pt>
                <c:pt idx="28">
                  <c:v>38.136690086548377</c:v>
                </c:pt>
                <c:pt idx="29">
                  <c:v>37.640498245370168</c:v>
                </c:pt>
                <c:pt idx="30">
                  <c:v>37.144306404191958</c:v>
                </c:pt>
                <c:pt idx="31">
                  <c:v>36.648114563013749</c:v>
                </c:pt>
                <c:pt idx="32">
                  <c:v>36.15192272183554</c:v>
                </c:pt>
                <c:pt idx="33">
                  <c:v>35.65573088065733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3C-4F23-9F12-2E31ED2CE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444984"/>
        <c:axId val="381445312"/>
      </c:lineChart>
      <c:catAx>
        <c:axId val="381444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% Confidence Above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45312"/>
        <c:crosses val="autoZero"/>
        <c:auto val="1"/>
        <c:lblAlgn val="ctr"/>
        <c:lblOffset val="100"/>
        <c:noMultiLvlLbl val="0"/>
      </c:catAx>
      <c:valAx>
        <c:axId val="38144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ln>
                      <a:solidFill>
                        <a:sysClr val="windowText" lastClr="000000"/>
                      </a:solidFill>
                    </a:ln>
                  </a:rPr>
                  <a:t>$US/bbl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4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'Oil Price Projections'!$C$6</c:f>
              <c:strCache>
                <c:ptCount val="1"/>
                <c:pt idx="0">
                  <c:v>25%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Projections'!$D$4:$AI$4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'Oil Price Projections'!$D$6:$AI$6</c:f>
              <c:numCache>
                <c:formatCode>"$"#,##0.00</c:formatCode>
                <c:ptCount val="32"/>
                <c:pt idx="0">
                  <c:v>64.37</c:v>
                </c:pt>
                <c:pt idx="1">
                  <c:v>41.76</c:v>
                </c:pt>
                <c:pt idx="2">
                  <c:v>71.599999999999994</c:v>
                </c:pt>
                <c:pt idx="3">
                  <c:v>105.1</c:v>
                </c:pt>
                <c:pt idx="4">
                  <c:v>105.8</c:v>
                </c:pt>
                <c:pt idx="5">
                  <c:v>100.2264056181337</c:v>
                </c:pt>
                <c:pt idx="6">
                  <c:v>94.657969069887173</c:v>
                </c:pt>
                <c:pt idx="7">
                  <c:v>89.093964892292419</c:v>
                </c:pt>
                <c:pt idx="8">
                  <c:v>83.533793333571225</c:v>
                </c:pt>
                <c:pt idx="9">
                  <c:v>84.664636304190381</c:v>
                </c:pt>
                <c:pt idx="10">
                  <c:v>85.798394262652607</c:v>
                </c:pt>
                <c:pt idx="11">
                  <c:v>86.93471441303781</c:v>
                </c:pt>
                <c:pt idx="12">
                  <c:v>88.073297470804093</c:v>
                </c:pt>
                <c:pt idx="13">
                  <c:v>89.213888104287818</c:v>
                </c:pt>
                <c:pt idx="14">
                  <c:v>90.356267309547462</c:v>
                </c:pt>
                <c:pt idx="15">
                  <c:v>91.500246287458253</c:v>
                </c:pt>
                <c:pt idx="16">
                  <c:v>92.645661496323427</c:v>
                </c:pt>
                <c:pt idx="17">
                  <c:v>93.791076705188601</c:v>
                </c:pt>
                <c:pt idx="18">
                  <c:v>94.936491914053775</c:v>
                </c:pt>
                <c:pt idx="19">
                  <c:v>96.081907122918949</c:v>
                </c:pt>
                <c:pt idx="20">
                  <c:v>97.227322331784123</c:v>
                </c:pt>
                <c:pt idx="21">
                  <c:v>98.372737540649297</c:v>
                </c:pt>
                <c:pt idx="22">
                  <c:v>99.518152749514471</c:v>
                </c:pt>
                <c:pt idx="23">
                  <c:v>100.66356795837964</c:v>
                </c:pt>
                <c:pt idx="24">
                  <c:v>101.80898316724482</c:v>
                </c:pt>
                <c:pt idx="25">
                  <c:v>102.95439837610999</c:v>
                </c:pt>
                <c:pt idx="26">
                  <c:v>104.09981358497517</c:v>
                </c:pt>
                <c:pt idx="27">
                  <c:v>105.24522879384034</c:v>
                </c:pt>
                <c:pt idx="28">
                  <c:v>106.39064400270551</c:v>
                </c:pt>
                <c:pt idx="29">
                  <c:v>107.53605921157069</c:v>
                </c:pt>
                <c:pt idx="30">
                  <c:v>108.68147442043586</c:v>
                </c:pt>
                <c:pt idx="31">
                  <c:v>109.82688962930104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B-4DDF-82BC-2BFE68513206}"/>
            </c:ext>
          </c:extLst>
        </c:ser>
        <c:ser>
          <c:idx val="2"/>
          <c:order val="1"/>
          <c:tx>
            <c:strRef>
              <c:f>'Oil Price Projections'!$C$7</c:f>
              <c:strCache>
                <c:ptCount val="1"/>
                <c:pt idx="0">
                  <c:v>50%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Projections'!$D$4:$AI$4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'Oil Price Projections'!$D$7:$AI$7</c:f>
              <c:numCache>
                <c:formatCode>"$"#,##0.00</c:formatCode>
                <c:ptCount val="32"/>
                <c:pt idx="0">
                  <c:v>64.37</c:v>
                </c:pt>
                <c:pt idx="1">
                  <c:v>41.76</c:v>
                </c:pt>
                <c:pt idx="2">
                  <c:v>71.599999999999994</c:v>
                </c:pt>
                <c:pt idx="3">
                  <c:v>105.1</c:v>
                </c:pt>
                <c:pt idx="4">
                  <c:v>105.8</c:v>
                </c:pt>
                <c:pt idx="5">
                  <c:v>97.051539203349847</c:v>
                </c:pt>
                <c:pt idx="6">
                  <c:v>88.303078406699711</c:v>
                </c:pt>
                <c:pt idx="7">
                  <c:v>79.554617610049789</c:v>
                </c:pt>
                <c:pt idx="8">
                  <c:v>70.806156813399866</c:v>
                </c:pt>
                <c:pt idx="9">
                  <c:v>71.355754088032882</c:v>
                </c:pt>
                <c:pt idx="10">
                  <c:v>71.905351362665897</c:v>
                </c:pt>
                <c:pt idx="11">
                  <c:v>72.45494863729914</c:v>
                </c:pt>
                <c:pt idx="12">
                  <c:v>73.004545911932382</c:v>
                </c:pt>
                <c:pt idx="13">
                  <c:v>73.554143186565398</c:v>
                </c:pt>
                <c:pt idx="14">
                  <c:v>74.103740461198413</c:v>
                </c:pt>
                <c:pt idx="15">
                  <c:v>74.653337735831656</c:v>
                </c:pt>
                <c:pt idx="16">
                  <c:v>75.202935010464898</c:v>
                </c:pt>
                <c:pt idx="17">
                  <c:v>75.752532285098141</c:v>
                </c:pt>
                <c:pt idx="18">
                  <c:v>76.302129559731384</c:v>
                </c:pt>
                <c:pt idx="19">
                  <c:v>76.851726834364626</c:v>
                </c:pt>
                <c:pt idx="20">
                  <c:v>77.401324108997869</c:v>
                </c:pt>
                <c:pt idx="21">
                  <c:v>77.950921383631112</c:v>
                </c:pt>
                <c:pt idx="22">
                  <c:v>78.500518658264355</c:v>
                </c:pt>
                <c:pt idx="23">
                  <c:v>79.050115932897597</c:v>
                </c:pt>
                <c:pt idx="24">
                  <c:v>79.59971320753084</c:v>
                </c:pt>
                <c:pt idx="25">
                  <c:v>80.149310482164083</c:v>
                </c:pt>
                <c:pt idx="26">
                  <c:v>80.698907756797325</c:v>
                </c:pt>
                <c:pt idx="27">
                  <c:v>81.248505031430568</c:v>
                </c:pt>
                <c:pt idx="28">
                  <c:v>81.798102306063811</c:v>
                </c:pt>
                <c:pt idx="29">
                  <c:v>82.347699580697054</c:v>
                </c:pt>
                <c:pt idx="30">
                  <c:v>82.897296855330296</c:v>
                </c:pt>
                <c:pt idx="31">
                  <c:v>83.446894129963539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6B-4DDF-82BC-2BFE68513206}"/>
            </c:ext>
          </c:extLst>
        </c:ser>
        <c:ser>
          <c:idx val="3"/>
          <c:order val="2"/>
          <c:tx>
            <c:strRef>
              <c:f>'Oil Price Projections'!$C$8</c:f>
              <c:strCache>
                <c:ptCount val="1"/>
                <c:pt idx="0">
                  <c:v>75%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Projections'!$D$4:$AI$4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'Oil Price Projections'!$D$8:$AI$8</c:f>
              <c:numCache>
                <c:formatCode>"$"#,##0.00</c:formatCode>
                <c:ptCount val="32"/>
                <c:pt idx="0">
                  <c:v>64.37</c:v>
                </c:pt>
                <c:pt idx="1">
                  <c:v>41.76</c:v>
                </c:pt>
                <c:pt idx="2">
                  <c:v>71.599999999999994</c:v>
                </c:pt>
                <c:pt idx="3">
                  <c:v>105.1</c:v>
                </c:pt>
                <c:pt idx="4">
                  <c:v>105.8</c:v>
                </c:pt>
                <c:pt idx="5">
                  <c:v>93.876672788565998</c:v>
                </c:pt>
                <c:pt idx="6">
                  <c:v>81.94818774351225</c:v>
                </c:pt>
                <c:pt idx="7">
                  <c:v>70.015270327807158</c:v>
                </c:pt>
                <c:pt idx="8">
                  <c:v>58.078520293228507</c:v>
                </c:pt>
                <c:pt idx="9">
                  <c:v>58.046871871875382</c:v>
                </c:pt>
                <c:pt idx="10">
                  <c:v>58.012308462679187</c:v>
                </c:pt>
                <c:pt idx="11">
                  <c:v>57.975182861560469</c:v>
                </c:pt>
                <c:pt idx="12">
                  <c:v>57.935794353060672</c:v>
                </c:pt>
                <c:pt idx="13">
                  <c:v>57.894398268842977</c:v>
                </c:pt>
                <c:pt idx="14">
                  <c:v>57.851213612849364</c:v>
                </c:pt>
                <c:pt idx="15">
                  <c:v>57.806429184205058</c:v>
                </c:pt>
                <c:pt idx="16">
                  <c:v>57.760208524606369</c:v>
                </c:pt>
                <c:pt idx="17">
                  <c:v>57.713987865007681</c:v>
                </c:pt>
                <c:pt idx="18">
                  <c:v>57.667767205408992</c:v>
                </c:pt>
                <c:pt idx="19">
                  <c:v>57.621546545810304</c:v>
                </c:pt>
                <c:pt idx="20">
                  <c:v>57.575325886211616</c:v>
                </c:pt>
                <c:pt idx="21">
                  <c:v>57.529105226612927</c:v>
                </c:pt>
                <c:pt idx="22">
                  <c:v>57.482884567014239</c:v>
                </c:pt>
                <c:pt idx="23">
                  <c:v>57.43666390741555</c:v>
                </c:pt>
                <c:pt idx="24">
                  <c:v>57.390443247816862</c:v>
                </c:pt>
                <c:pt idx="25">
                  <c:v>57.344222588218173</c:v>
                </c:pt>
                <c:pt idx="26">
                  <c:v>57.298001928619485</c:v>
                </c:pt>
                <c:pt idx="27">
                  <c:v>57.251781269020796</c:v>
                </c:pt>
                <c:pt idx="28">
                  <c:v>57.205560609422108</c:v>
                </c:pt>
                <c:pt idx="29">
                  <c:v>57.159339949823419</c:v>
                </c:pt>
                <c:pt idx="30">
                  <c:v>57.113119290224731</c:v>
                </c:pt>
                <c:pt idx="31">
                  <c:v>57.066898630626042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6B-4DDF-82BC-2BFE6851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444984"/>
        <c:axId val="381445312"/>
      </c:lineChart>
      <c:catAx>
        <c:axId val="381444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Confidence Above</a:t>
                </a:r>
              </a:p>
            </c:rich>
          </c:tx>
          <c:layout>
            <c:manualLayout>
              <c:xMode val="edge"/>
              <c:yMode val="edge"/>
              <c:x val="0.40090558198941711"/>
              <c:y val="0.853336688594209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45312"/>
        <c:crosses val="autoZero"/>
        <c:auto val="1"/>
        <c:lblAlgn val="ctr"/>
        <c:lblOffset val="100"/>
        <c:noMultiLvlLbl val="0"/>
      </c:catAx>
      <c:valAx>
        <c:axId val="38144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$US/bbl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4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'Oil Price Projections'!$D$12</c:f>
              <c:strCache>
                <c:ptCount val="1"/>
                <c:pt idx="0">
                  <c:v>IEA STEPS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Projections'!$E$4:$AI$4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Price Projections'!$E$12:$AI$12</c:f>
              <c:numCache>
                <c:formatCode>"$"#,##0.00</c:formatCode>
                <c:ptCount val="31"/>
                <c:pt idx="0">
                  <c:v>42</c:v>
                </c:pt>
                <c:pt idx="1">
                  <c:v>71.599999999999994</c:v>
                </c:pt>
                <c:pt idx="2">
                  <c:v>100</c:v>
                </c:pt>
                <c:pt idx="3">
                  <c:v>97.5</c:v>
                </c:pt>
                <c:pt idx="4">
                  <c:v>95</c:v>
                </c:pt>
                <c:pt idx="5">
                  <c:v>92.5</c:v>
                </c:pt>
                <c:pt idx="6">
                  <c:v>90</c:v>
                </c:pt>
                <c:pt idx="7">
                  <c:v>87.5</c:v>
                </c:pt>
                <c:pt idx="8">
                  <c:v>85</c:v>
                </c:pt>
                <c:pt idx="9">
                  <c:v>82.5</c:v>
                </c:pt>
                <c:pt idx="10">
                  <c:v>80</c:v>
                </c:pt>
                <c:pt idx="11">
                  <c:v>81</c:v>
                </c:pt>
                <c:pt idx="12">
                  <c:v>82</c:v>
                </c:pt>
                <c:pt idx="13">
                  <c:v>83</c:v>
                </c:pt>
                <c:pt idx="14">
                  <c:v>84</c:v>
                </c:pt>
                <c:pt idx="15">
                  <c:v>85</c:v>
                </c:pt>
                <c:pt idx="16">
                  <c:v>86</c:v>
                </c:pt>
                <c:pt idx="17">
                  <c:v>87</c:v>
                </c:pt>
                <c:pt idx="18">
                  <c:v>88</c:v>
                </c:pt>
                <c:pt idx="19">
                  <c:v>89</c:v>
                </c:pt>
                <c:pt idx="20">
                  <c:v>90</c:v>
                </c:pt>
                <c:pt idx="21">
                  <c:v>91</c:v>
                </c:pt>
                <c:pt idx="22">
                  <c:v>92</c:v>
                </c:pt>
                <c:pt idx="23">
                  <c:v>93</c:v>
                </c:pt>
                <c:pt idx="24">
                  <c:v>94</c:v>
                </c:pt>
                <c:pt idx="25">
                  <c:v>95</c:v>
                </c:pt>
                <c:pt idx="26">
                  <c:v>96</c:v>
                </c:pt>
                <c:pt idx="27">
                  <c:v>97</c:v>
                </c:pt>
                <c:pt idx="28">
                  <c:v>98</c:v>
                </c:pt>
                <c:pt idx="29">
                  <c:v>99</c:v>
                </c:pt>
                <c:pt idx="3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3-4ECB-BA74-F1CA2A095F74}"/>
            </c:ext>
          </c:extLst>
        </c:ser>
        <c:ser>
          <c:idx val="1"/>
          <c:order val="1"/>
          <c:tx>
            <c:strRef>
              <c:f>'Oil Price Projections'!$D$13</c:f>
              <c:strCache>
                <c:ptCount val="1"/>
                <c:pt idx="0">
                  <c:v>IEA APS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Projections'!$E$4:$AI$4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Price Projections'!$E$13:$AI$13</c:f>
              <c:numCache>
                <c:formatCode>"$"#,##0.00</c:formatCode>
                <c:ptCount val="31"/>
                <c:pt idx="0">
                  <c:v>42</c:v>
                </c:pt>
                <c:pt idx="1">
                  <c:v>71.599999999999994</c:v>
                </c:pt>
                <c:pt idx="2">
                  <c:v>100</c:v>
                </c:pt>
                <c:pt idx="3">
                  <c:v>95.625</c:v>
                </c:pt>
                <c:pt idx="4">
                  <c:v>91.25</c:v>
                </c:pt>
                <c:pt idx="5">
                  <c:v>86.875</c:v>
                </c:pt>
                <c:pt idx="6">
                  <c:v>82.5</c:v>
                </c:pt>
                <c:pt idx="7">
                  <c:v>78.125</c:v>
                </c:pt>
                <c:pt idx="8">
                  <c:v>73.75</c:v>
                </c:pt>
                <c:pt idx="9">
                  <c:v>69.375</c:v>
                </c:pt>
                <c:pt idx="10">
                  <c:v>65</c:v>
                </c:pt>
                <c:pt idx="11">
                  <c:v>64.75</c:v>
                </c:pt>
                <c:pt idx="12">
                  <c:v>64.5</c:v>
                </c:pt>
                <c:pt idx="13">
                  <c:v>64.25</c:v>
                </c:pt>
                <c:pt idx="14">
                  <c:v>64</c:v>
                </c:pt>
                <c:pt idx="15">
                  <c:v>63.75</c:v>
                </c:pt>
                <c:pt idx="16">
                  <c:v>63.5</c:v>
                </c:pt>
                <c:pt idx="17">
                  <c:v>63.25</c:v>
                </c:pt>
                <c:pt idx="18">
                  <c:v>63</c:v>
                </c:pt>
                <c:pt idx="19">
                  <c:v>62.75</c:v>
                </c:pt>
                <c:pt idx="20">
                  <c:v>62.5</c:v>
                </c:pt>
                <c:pt idx="21">
                  <c:v>62.25</c:v>
                </c:pt>
                <c:pt idx="22">
                  <c:v>62</c:v>
                </c:pt>
                <c:pt idx="23">
                  <c:v>61.75</c:v>
                </c:pt>
                <c:pt idx="24">
                  <c:v>61.5</c:v>
                </c:pt>
                <c:pt idx="25">
                  <c:v>61.25</c:v>
                </c:pt>
                <c:pt idx="26">
                  <c:v>61</c:v>
                </c:pt>
                <c:pt idx="27">
                  <c:v>60.75</c:v>
                </c:pt>
                <c:pt idx="28">
                  <c:v>60.5</c:v>
                </c:pt>
                <c:pt idx="29">
                  <c:v>60.25</c:v>
                </c:pt>
                <c:pt idx="3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A3-4ECB-BA74-F1CA2A095F74}"/>
            </c:ext>
          </c:extLst>
        </c:ser>
        <c:ser>
          <c:idx val="2"/>
          <c:order val="2"/>
          <c:tx>
            <c:strRef>
              <c:f>'Oil Price Projections'!$D$14</c:f>
              <c:strCache>
                <c:ptCount val="1"/>
                <c:pt idx="0">
                  <c:v>IEA NZE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'Oil Price Projections'!$E$4:$AI$4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Price Projections'!$E$14:$AI$14</c:f>
              <c:numCache>
                <c:formatCode>"$"#,##0.00</c:formatCode>
                <c:ptCount val="31"/>
                <c:pt idx="0">
                  <c:v>42</c:v>
                </c:pt>
                <c:pt idx="1">
                  <c:v>71.599999999999994</c:v>
                </c:pt>
                <c:pt idx="2">
                  <c:v>100</c:v>
                </c:pt>
                <c:pt idx="3">
                  <c:v>92.5</c:v>
                </c:pt>
                <c:pt idx="4">
                  <c:v>85</c:v>
                </c:pt>
                <c:pt idx="5">
                  <c:v>77.5</c:v>
                </c:pt>
                <c:pt idx="6">
                  <c:v>70</c:v>
                </c:pt>
                <c:pt idx="7">
                  <c:v>62.5</c:v>
                </c:pt>
                <c:pt idx="8">
                  <c:v>55</c:v>
                </c:pt>
                <c:pt idx="9">
                  <c:v>47.5</c:v>
                </c:pt>
                <c:pt idx="10">
                  <c:v>40</c:v>
                </c:pt>
                <c:pt idx="11">
                  <c:v>39.25</c:v>
                </c:pt>
                <c:pt idx="12">
                  <c:v>38.5</c:v>
                </c:pt>
                <c:pt idx="13">
                  <c:v>37.75</c:v>
                </c:pt>
                <c:pt idx="14">
                  <c:v>37</c:v>
                </c:pt>
                <c:pt idx="15">
                  <c:v>36.25</c:v>
                </c:pt>
                <c:pt idx="16">
                  <c:v>35.5</c:v>
                </c:pt>
                <c:pt idx="17">
                  <c:v>34.75</c:v>
                </c:pt>
                <c:pt idx="18">
                  <c:v>34</c:v>
                </c:pt>
                <c:pt idx="19">
                  <c:v>33.25</c:v>
                </c:pt>
                <c:pt idx="20">
                  <c:v>32.5</c:v>
                </c:pt>
                <c:pt idx="21">
                  <c:v>31.75</c:v>
                </c:pt>
                <c:pt idx="22">
                  <c:v>31</c:v>
                </c:pt>
                <c:pt idx="23">
                  <c:v>30.25</c:v>
                </c:pt>
                <c:pt idx="24">
                  <c:v>29.5</c:v>
                </c:pt>
                <c:pt idx="25">
                  <c:v>28.75</c:v>
                </c:pt>
                <c:pt idx="26">
                  <c:v>28</c:v>
                </c:pt>
                <c:pt idx="27">
                  <c:v>27.25</c:v>
                </c:pt>
                <c:pt idx="28">
                  <c:v>26.5</c:v>
                </c:pt>
                <c:pt idx="29">
                  <c:v>25.75</c:v>
                </c:pt>
                <c:pt idx="3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3-4ECB-BA74-F1CA2A095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444984"/>
        <c:axId val="381445312"/>
      </c:lineChart>
      <c:catAx>
        <c:axId val="38144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 w="6350"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45312"/>
        <c:crosses val="autoZero"/>
        <c:auto val="1"/>
        <c:lblAlgn val="ctr"/>
        <c:lblOffset val="100"/>
        <c:noMultiLvlLbl val="0"/>
      </c:catAx>
      <c:valAx>
        <c:axId val="38144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 w="6350"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$US/bbl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 w="6350"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 w="6350"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4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 w="6350"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 w="6350"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19833901359348E-2"/>
          <c:y val="0.11838697743248243"/>
          <c:w val="0.89700454420809339"/>
          <c:h val="0.58026747766407116"/>
        </c:manualLayout>
      </c:layout>
      <c:lineChart>
        <c:grouping val="standard"/>
        <c:varyColors val="0"/>
        <c:ser>
          <c:idx val="0"/>
          <c:order val="0"/>
          <c:tx>
            <c:strRef>
              <c:f>'Oil Indexation'!$D$5</c:f>
              <c:strCache>
                <c:ptCount val="1"/>
                <c:pt idx="0">
                  <c:v>Net ZeroQueensland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Indexation'!$E$5:$AH$5</c:f>
              <c:numCache>
                <c:formatCode>0%</c:formatCode>
                <c:ptCount val="30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0.53</c:v>
                </c:pt>
                <c:pt idx="7">
                  <c:v>0.51</c:v>
                </c:pt>
                <c:pt idx="8">
                  <c:v>0.49</c:v>
                </c:pt>
                <c:pt idx="9">
                  <c:v>0.47</c:v>
                </c:pt>
                <c:pt idx="10">
                  <c:v>0.44999999999999996</c:v>
                </c:pt>
                <c:pt idx="11">
                  <c:v>0.42999999999999994</c:v>
                </c:pt>
                <c:pt idx="12">
                  <c:v>0.40999999999999992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0-488F-A786-B01E7D136603}"/>
            </c:ext>
          </c:extLst>
        </c:ser>
        <c:ser>
          <c:idx val="1"/>
          <c:order val="1"/>
          <c:tx>
            <c:strRef>
              <c:f>'Oil Indexation'!$D$6</c:f>
              <c:strCache>
                <c:ptCount val="1"/>
                <c:pt idx="0">
                  <c:v>Net ZeroSouth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Indexation'!$E$6:$AH$6</c:f>
              <c:numCache>
                <c:formatCode>0%</c:formatCode>
                <c:ptCount val="30"/>
                <c:pt idx="0">
                  <c:v>0.5</c:v>
                </c:pt>
                <c:pt idx="1">
                  <c:v>0.47</c:v>
                </c:pt>
                <c:pt idx="2">
                  <c:v>0.43999999999999995</c:v>
                </c:pt>
                <c:pt idx="3">
                  <c:v>0.40999999999999992</c:v>
                </c:pt>
                <c:pt idx="4">
                  <c:v>0.37999999999999989</c:v>
                </c:pt>
                <c:pt idx="5">
                  <c:v>0.34999999999999987</c:v>
                </c:pt>
                <c:pt idx="6">
                  <c:v>0.31999999999999984</c:v>
                </c:pt>
                <c:pt idx="7">
                  <c:v>0.28999999999999981</c:v>
                </c:pt>
                <c:pt idx="8">
                  <c:v>0.25999999999999979</c:v>
                </c:pt>
                <c:pt idx="9">
                  <c:v>0.22999999999999979</c:v>
                </c:pt>
                <c:pt idx="10">
                  <c:v>0.19999999999999979</c:v>
                </c:pt>
                <c:pt idx="11">
                  <c:v>0.19999999999999979</c:v>
                </c:pt>
                <c:pt idx="12">
                  <c:v>0.19999999999999979</c:v>
                </c:pt>
                <c:pt idx="13">
                  <c:v>0.19999999999999979</c:v>
                </c:pt>
                <c:pt idx="14">
                  <c:v>0.19999999999999979</c:v>
                </c:pt>
                <c:pt idx="15">
                  <c:v>0.19999999999999979</c:v>
                </c:pt>
                <c:pt idx="16">
                  <c:v>0.19999999999999979</c:v>
                </c:pt>
                <c:pt idx="17">
                  <c:v>0.19999999999999979</c:v>
                </c:pt>
                <c:pt idx="18">
                  <c:v>0.19999999999999979</c:v>
                </c:pt>
                <c:pt idx="19">
                  <c:v>0.19999999999999979</c:v>
                </c:pt>
                <c:pt idx="20">
                  <c:v>0.19999999999999979</c:v>
                </c:pt>
                <c:pt idx="21">
                  <c:v>0.19999999999999979</c:v>
                </c:pt>
                <c:pt idx="22">
                  <c:v>0.19999999999999979</c:v>
                </c:pt>
                <c:pt idx="23">
                  <c:v>0.19999999999999979</c:v>
                </c:pt>
                <c:pt idx="24">
                  <c:v>0.19999999999999979</c:v>
                </c:pt>
                <c:pt idx="25">
                  <c:v>0.19999999999999979</c:v>
                </c:pt>
                <c:pt idx="26">
                  <c:v>0.19999999999999979</c:v>
                </c:pt>
                <c:pt idx="27">
                  <c:v>0.19999999999999979</c:v>
                </c:pt>
                <c:pt idx="28">
                  <c:v>0.19999999999999979</c:v>
                </c:pt>
                <c:pt idx="29">
                  <c:v>0.19999999999999979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0-488F-A786-B01E7D136603}"/>
            </c:ext>
          </c:extLst>
        </c:ser>
        <c:ser>
          <c:idx val="2"/>
          <c:order val="2"/>
          <c:tx>
            <c:strRef>
              <c:f>'Oil Indexation'!$D$7</c:f>
              <c:strCache>
                <c:ptCount val="1"/>
                <c:pt idx="0">
                  <c:v>Slow Change Queensland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Indexation'!$E$7:$AH$7</c:f>
              <c:numCache>
                <c:formatCode>0%</c:formatCode>
                <c:ptCount val="30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0.53</c:v>
                </c:pt>
                <c:pt idx="7">
                  <c:v>0.51</c:v>
                </c:pt>
                <c:pt idx="8">
                  <c:v>0.49</c:v>
                </c:pt>
                <c:pt idx="9">
                  <c:v>0.47</c:v>
                </c:pt>
                <c:pt idx="10">
                  <c:v>0.44999999999999996</c:v>
                </c:pt>
                <c:pt idx="11">
                  <c:v>0.42999999999999994</c:v>
                </c:pt>
                <c:pt idx="12">
                  <c:v>0.40999999999999992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0-488F-A786-B01E7D136603}"/>
            </c:ext>
          </c:extLst>
        </c:ser>
        <c:ser>
          <c:idx val="3"/>
          <c:order val="3"/>
          <c:tx>
            <c:strRef>
              <c:f>'Oil Indexation'!$D$8</c:f>
              <c:strCache>
                <c:ptCount val="1"/>
                <c:pt idx="0">
                  <c:v>Slow Change South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Indexation'!$E$8:$AH$8</c:f>
              <c:numCache>
                <c:formatCode>0%</c:formatCode>
                <c:ptCount val="30"/>
                <c:pt idx="0">
                  <c:v>0.5</c:v>
                </c:pt>
                <c:pt idx="1">
                  <c:v>0.47</c:v>
                </c:pt>
                <c:pt idx="2">
                  <c:v>0.43999999999999995</c:v>
                </c:pt>
                <c:pt idx="3">
                  <c:v>0.40999999999999992</c:v>
                </c:pt>
                <c:pt idx="4">
                  <c:v>0.37999999999999989</c:v>
                </c:pt>
                <c:pt idx="5">
                  <c:v>0.34999999999999987</c:v>
                </c:pt>
                <c:pt idx="6">
                  <c:v>0.31999999999999984</c:v>
                </c:pt>
                <c:pt idx="7">
                  <c:v>0.28999999999999981</c:v>
                </c:pt>
                <c:pt idx="8">
                  <c:v>0.25999999999999979</c:v>
                </c:pt>
                <c:pt idx="9">
                  <c:v>0.22999999999999979</c:v>
                </c:pt>
                <c:pt idx="10">
                  <c:v>0.19999999999999979</c:v>
                </c:pt>
                <c:pt idx="11">
                  <c:v>0.19999999999999979</c:v>
                </c:pt>
                <c:pt idx="12">
                  <c:v>0.19999999999999979</c:v>
                </c:pt>
                <c:pt idx="13">
                  <c:v>0.19999999999999979</c:v>
                </c:pt>
                <c:pt idx="14">
                  <c:v>0.19999999999999979</c:v>
                </c:pt>
                <c:pt idx="15">
                  <c:v>0.19999999999999979</c:v>
                </c:pt>
                <c:pt idx="16">
                  <c:v>0.19999999999999979</c:v>
                </c:pt>
                <c:pt idx="17">
                  <c:v>0.19999999999999979</c:v>
                </c:pt>
                <c:pt idx="18">
                  <c:v>0.19999999999999979</c:v>
                </c:pt>
                <c:pt idx="19">
                  <c:v>0.19999999999999979</c:v>
                </c:pt>
                <c:pt idx="20">
                  <c:v>0.19999999999999979</c:v>
                </c:pt>
                <c:pt idx="21">
                  <c:v>0.19999999999999979</c:v>
                </c:pt>
                <c:pt idx="22">
                  <c:v>0.19999999999999979</c:v>
                </c:pt>
                <c:pt idx="23">
                  <c:v>0.19999999999999979</c:v>
                </c:pt>
                <c:pt idx="24">
                  <c:v>0.19999999999999979</c:v>
                </c:pt>
                <c:pt idx="25">
                  <c:v>0.19999999999999979</c:v>
                </c:pt>
                <c:pt idx="26">
                  <c:v>0.19999999999999979</c:v>
                </c:pt>
                <c:pt idx="27">
                  <c:v>0.19999999999999979</c:v>
                </c:pt>
                <c:pt idx="28">
                  <c:v>0.19999999999999979</c:v>
                </c:pt>
                <c:pt idx="29">
                  <c:v>0.19999999999999979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90-488F-A786-B01E7D136603}"/>
            </c:ext>
          </c:extLst>
        </c:ser>
        <c:ser>
          <c:idx val="4"/>
          <c:order val="4"/>
          <c:tx>
            <c:strRef>
              <c:f>'Oil Indexation'!$D$9</c:f>
              <c:strCache>
                <c:ptCount val="1"/>
                <c:pt idx="0">
                  <c:v>Step Change Queensland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Indexation'!$E$9:$AH$9</c:f>
              <c:numCache>
                <c:formatCode>0%</c:formatCode>
                <c:ptCount val="30"/>
                <c:pt idx="0">
                  <c:v>0.55000000000000004</c:v>
                </c:pt>
                <c:pt idx="1">
                  <c:v>0.5</c:v>
                </c:pt>
                <c:pt idx="2">
                  <c:v>0.45</c:v>
                </c:pt>
                <c:pt idx="3">
                  <c:v>0.4</c:v>
                </c:pt>
                <c:pt idx="4">
                  <c:v>0.35000000000000003</c:v>
                </c:pt>
                <c:pt idx="5">
                  <c:v>0.30000000000000004</c:v>
                </c:pt>
                <c:pt idx="6">
                  <c:v>0.25000000000000006</c:v>
                </c:pt>
                <c:pt idx="7">
                  <c:v>0.20000000000000007</c:v>
                </c:pt>
                <c:pt idx="8">
                  <c:v>0.15000000000000008</c:v>
                </c:pt>
                <c:pt idx="9">
                  <c:v>0.10000000000000007</c:v>
                </c:pt>
                <c:pt idx="10">
                  <c:v>5.0000000000000072E-2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90-488F-A786-B01E7D136603}"/>
            </c:ext>
          </c:extLst>
        </c:ser>
        <c:ser>
          <c:idx val="5"/>
          <c:order val="5"/>
          <c:tx>
            <c:strRef>
              <c:f>'Oil Indexation'!$D$10</c:f>
              <c:strCache>
                <c:ptCount val="1"/>
                <c:pt idx="0">
                  <c:v>Step Change South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Indexation'!$E$10:$AH$10</c:f>
              <c:numCache>
                <c:formatCode>0%</c:formatCode>
                <c:ptCount val="30"/>
                <c:pt idx="0">
                  <c:v>0.5</c:v>
                </c:pt>
                <c:pt idx="1">
                  <c:v>0.5</c:v>
                </c:pt>
                <c:pt idx="2">
                  <c:v>0.45</c:v>
                </c:pt>
                <c:pt idx="3">
                  <c:v>0.4</c:v>
                </c:pt>
                <c:pt idx="4">
                  <c:v>0.35000000000000003</c:v>
                </c:pt>
                <c:pt idx="5">
                  <c:v>0.30000000000000004</c:v>
                </c:pt>
                <c:pt idx="6">
                  <c:v>0.25000000000000006</c:v>
                </c:pt>
                <c:pt idx="7">
                  <c:v>0.20000000000000007</c:v>
                </c:pt>
                <c:pt idx="8">
                  <c:v>0.15000000000000008</c:v>
                </c:pt>
                <c:pt idx="9">
                  <c:v>0.10000000000000007</c:v>
                </c:pt>
                <c:pt idx="10">
                  <c:v>5.0000000000000072E-2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0-488F-A786-B01E7D136603}"/>
            </c:ext>
          </c:extLst>
        </c:ser>
        <c:ser>
          <c:idx val="8"/>
          <c:order val="6"/>
          <c:tx>
            <c:strRef>
              <c:f>'Oil Indexation'!$D$11</c:f>
              <c:strCache>
                <c:ptCount val="1"/>
                <c:pt idx="0">
                  <c:v>Low Gas PriceQueensland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Indexation'!$E$11:$AH$11</c:f>
              <c:numCache>
                <c:formatCode>0%</c:formatCode>
                <c:ptCount val="30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0.53</c:v>
                </c:pt>
                <c:pt idx="7">
                  <c:v>0.51</c:v>
                </c:pt>
                <c:pt idx="8">
                  <c:v>0.49</c:v>
                </c:pt>
                <c:pt idx="9">
                  <c:v>0.47</c:v>
                </c:pt>
                <c:pt idx="10">
                  <c:v>0.44999999999999996</c:v>
                </c:pt>
                <c:pt idx="11">
                  <c:v>0.42999999999999994</c:v>
                </c:pt>
                <c:pt idx="12">
                  <c:v>0.40999999999999992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3A-47D8-BB0F-02E542D7139E}"/>
            </c:ext>
          </c:extLst>
        </c:ser>
        <c:ser>
          <c:idx val="9"/>
          <c:order val="7"/>
          <c:tx>
            <c:strRef>
              <c:f>'Oil Indexation'!$D$12</c:f>
              <c:strCache>
                <c:ptCount val="1"/>
                <c:pt idx="0">
                  <c:v>Low Gas PriceSouth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Indexation'!$E$4:$AH$4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'Oil Indexation'!$E$12:$AH$12</c:f>
              <c:numCache>
                <c:formatCode>0%</c:formatCode>
                <c:ptCount val="30"/>
                <c:pt idx="0">
                  <c:v>0.5</c:v>
                </c:pt>
                <c:pt idx="1">
                  <c:v>0.47</c:v>
                </c:pt>
                <c:pt idx="2">
                  <c:v>0.43999999999999995</c:v>
                </c:pt>
                <c:pt idx="3">
                  <c:v>0.40999999999999992</c:v>
                </c:pt>
                <c:pt idx="4">
                  <c:v>0.37999999999999989</c:v>
                </c:pt>
                <c:pt idx="5">
                  <c:v>0.34999999999999987</c:v>
                </c:pt>
                <c:pt idx="6">
                  <c:v>0.31999999999999984</c:v>
                </c:pt>
                <c:pt idx="7">
                  <c:v>0.28999999999999981</c:v>
                </c:pt>
                <c:pt idx="8">
                  <c:v>0.25999999999999979</c:v>
                </c:pt>
                <c:pt idx="9">
                  <c:v>0.22999999999999979</c:v>
                </c:pt>
                <c:pt idx="10">
                  <c:v>0.19999999999999979</c:v>
                </c:pt>
                <c:pt idx="11">
                  <c:v>0.19999999999999979</c:v>
                </c:pt>
                <c:pt idx="12">
                  <c:v>0.19999999999999979</c:v>
                </c:pt>
                <c:pt idx="13">
                  <c:v>0.19999999999999979</c:v>
                </c:pt>
                <c:pt idx="14">
                  <c:v>0.19999999999999979</c:v>
                </c:pt>
                <c:pt idx="15">
                  <c:v>0.19999999999999979</c:v>
                </c:pt>
                <c:pt idx="16">
                  <c:v>0.19999999999999979</c:v>
                </c:pt>
                <c:pt idx="17">
                  <c:v>0.19999999999999979</c:v>
                </c:pt>
                <c:pt idx="18">
                  <c:v>0.19999999999999979</c:v>
                </c:pt>
                <c:pt idx="19">
                  <c:v>0.19999999999999979</c:v>
                </c:pt>
                <c:pt idx="20">
                  <c:v>0.19999999999999979</c:v>
                </c:pt>
                <c:pt idx="21">
                  <c:v>0.19999999999999979</c:v>
                </c:pt>
                <c:pt idx="22">
                  <c:v>0.19999999999999979</c:v>
                </c:pt>
                <c:pt idx="23">
                  <c:v>0.19999999999999979</c:v>
                </c:pt>
                <c:pt idx="24">
                  <c:v>0.19999999999999979</c:v>
                </c:pt>
                <c:pt idx="25">
                  <c:v>0.19999999999999979</c:v>
                </c:pt>
                <c:pt idx="26">
                  <c:v>0.19999999999999979</c:v>
                </c:pt>
                <c:pt idx="27">
                  <c:v>0.19999999999999979</c:v>
                </c:pt>
                <c:pt idx="28">
                  <c:v>0.19999999999999979</c:v>
                </c:pt>
                <c:pt idx="29">
                  <c:v>0.19999999999999979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3A-47D8-BB0F-02E542D71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8016239"/>
        <c:axId val="381264367"/>
      </c:lineChart>
      <c:catAx>
        <c:axId val="878016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264367"/>
        <c:crosses val="autoZero"/>
        <c:auto val="1"/>
        <c:lblAlgn val="ctr"/>
        <c:lblOffset val="100"/>
        <c:noMultiLvlLbl val="0"/>
      </c:catAx>
      <c:valAx>
        <c:axId val="381264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01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'Oil Indexation'!$C$46</c:f>
              <c:strCache>
                <c:ptCount val="1"/>
                <c:pt idx="0">
                  <c:v>Central Brisbane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Indexation'!$D$46:$AH$46</c:f>
              <c:numCache>
                <c:formatCode>0.00</c:formatCode>
                <c:ptCount val="31"/>
                <c:pt idx="0">
                  <c:v>0.78550753818825703</c:v>
                </c:pt>
                <c:pt idx="1">
                  <c:v>1.02212282291907</c:v>
                </c:pt>
                <c:pt idx="2">
                  <c:v>1.0640617529827789</c:v>
                </c:pt>
                <c:pt idx="3">
                  <c:v>1.0654602720605104</c:v>
                </c:pt>
                <c:pt idx="4">
                  <c:v>1.0567046924149939</c:v>
                </c:pt>
                <c:pt idx="5">
                  <c:v>1.0515508646225169</c:v>
                </c:pt>
                <c:pt idx="6">
                  <c:v>1.0398041425410267</c:v>
                </c:pt>
                <c:pt idx="7">
                  <c:v>1.046224988686798</c:v>
                </c:pt>
                <c:pt idx="8">
                  <c:v>1.0535208819428561</c:v>
                </c:pt>
                <c:pt idx="9">
                  <c:v>1.060767808306204</c:v>
                </c:pt>
                <c:pt idx="10">
                  <c:v>1.0680544395602105</c:v>
                </c:pt>
                <c:pt idx="11">
                  <c:v>1.0753289477843202</c:v>
                </c:pt>
                <c:pt idx="12">
                  <c:v>1.0826081894696971</c:v>
                </c:pt>
                <c:pt idx="13">
                  <c:v>1.0899190982520821</c:v>
                </c:pt>
                <c:pt idx="14">
                  <c:v>1.0972299042953355</c:v>
                </c:pt>
                <c:pt idx="15">
                  <c:v>1.1044680055287506</c:v>
                </c:pt>
                <c:pt idx="16">
                  <c:v>1.1117160560706234</c:v>
                </c:pt>
                <c:pt idx="17">
                  <c:v>1.1189816203998806</c:v>
                </c:pt>
                <c:pt idx="18">
                  <c:v>1.1262608493013746</c:v>
                </c:pt>
                <c:pt idx="19">
                  <c:v>1.1335487423021058</c:v>
                </c:pt>
                <c:pt idx="20">
                  <c:v>1.1408402758492828</c:v>
                </c:pt>
                <c:pt idx="21">
                  <c:v>1.1481318093964601</c:v>
                </c:pt>
                <c:pt idx="22">
                  <c:v>1.1554233429436369</c:v>
                </c:pt>
                <c:pt idx="23">
                  <c:v>1.162714876490814</c:v>
                </c:pt>
                <c:pt idx="24">
                  <c:v>1.1700064100379908</c:v>
                </c:pt>
                <c:pt idx="25">
                  <c:v>1.177297943585168</c:v>
                </c:pt>
                <c:pt idx="26">
                  <c:v>1.1845894771323451</c:v>
                </c:pt>
                <c:pt idx="27">
                  <c:v>1.1918810106795219</c:v>
                </c:pt>
                <c:pt idx="28">
                  <c:v>1.1991725442266989</c:v>
                </c:pt>
                <c:pt idx="29">
                  <c:v>1.2064640777738762</c:v>
                </c:pt>
                <c:pt idx="30">
                  <c:v>1.213755611321053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4-4107-97CB-F68C6A0DB395}"/>
            </c:ext>
          </c:extLst>
        </c:ser>
        <c:ser>
          <c:idx val="1"/>
          <c:order val="1"/>
          <c:tx>
            <c:strRef>
              <c:f>'Oil Indexation'!$C$47</c:f>
              <c:strCache>
                <c:ptCount val="1"/>
                <c:pt idx="0">
                  <c:v>Central Melbourne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Indexation'!$D$47:$AH$47</c:f>
              <c:numCache>
                <c:formatCode>0.00</c:formatCode>
                <c:ptCount val="31"/>
                <c:pt idx="0">
                  <c:v>0.75427330949378557</c:v>
                </c:pt>
                <c:pt idx="1">
                  <c:v>0.98769948504598115</c:v>
                </c:pt>
                <c:pt idx="2">
                  <c:v>1.0270355028108336</c:v>
                </c:pt>
                <c:pt idx="3">
                  <c:v>1.0279171149724351</c:v>
                </c:pt>
                <c:pt idx="4">
                  <c:v>1.019602834161442</c:v>
                </c:pt>
                <c:pt idx="5">
                  <c:v>1.0151134335998357</c:v>
                </c:pt>
                <c:pt idx="6">
                  <c:v>1.004127719632794</c:v>
                </c:pt>
                <c:pt idx="7">
                  <c:v>1.0102820303241864</c:v>
                </c:pt>
                <c:pt idx="8">
                  <c:v>1.0174593633581324</c:v>
                </c:pt>
                <c:pt idx="9">
                  <c:v>1.0245141867909731</c:v>
                </c:pt>
                <c:pt idx="10">
                  <c:v>1.0314591037772765</c:v>
                </c:pt>
                <c:pt idx="11">
                  <c:v>1.0384396474100599</c:v>
                </c:pt>
                <c:pt idx="12">
                  <c:v>1.0452696252320435</c:v>
                </c:pt>
                <c:pt idx="13">
                  <c:v>1.0521868496673081</c:v>
                </c:pt>
                <c:pt idx="14">
                  <c:v>1.0592536408754099</c:v>
                </c:pt>
                <c:pt idx="15">
                  <c:v>1.0657831079268654</c:v>
                </c:pt>
                <c:pt idx="16">
                  <c:v>1.0723003516577427</c:v>
                </c:pt>
                <c:pt idx="17">
                  <c:v>1.078928080907396</c:v>
                </c:pt>
                <c:pt idx="18">
                  <c:v>1.0856962240387427</c:v>
                </c:pt>
                <c:pt idx="19">
                  <c:v>1.0925502405612137</c:v>
                </c:pt>
                <c:pt idx="20">
                  <c:v>1.0994200650316579</c:v>
                </c:pt>
                <c:pt idx="21">
                  <c:v>1.1062898895021021</c:v>
                </c:pt>
                <c:pt idx="22">
                  <c:v>1.1131597139725462</c:v>
                </c:pt>
                <c:pt idx="23">
                  <c:v>1.1200295384429906</c:v>
                </c:pt>
                <c:pt idx="24">
                  <c:v>1.1268993629134347</c:v>
                </c:pt>
                <c:pt idx="25">
                  <c:v>1.1337691873838789</c:v>
                </c:pt>
                <c:pt idx="26">
                  <c:v>1.140639011854323</c:v>
                </c:pt>
                <c:pt idx="27">
                  <c:v>1.1475088363247672</c:v>
                </c:pt>
                <c:pt idx="28">
                  <c:v>1.1543786607952113</c:v>
                </c:pt>
                <c:pt idx="29">
                  <c:v>1.1612484852656557</c:v>
                </c:pt>
                <c:pt idx="30">
                  <c:v>1.1681183097360996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4-4107-97CB-F68C6A0DB395}"/>
            </c:ext>
          </c:extLst>
        </c:ser>
        <c:ser>
          <c:idx val="2"/>
          <c:order val="2"/>
          <c:tx>
            <c:strRef>
              <c:f>'Oil Indexation'!$C$48</c:f>
              <c:strCache>
                <c:ptCount val="1"/>
                <c:pt idx="0">
                  <c:v>Slow Change Brisbane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Indexation'!$D$48:$AH$48</c:f>
              <c:numCache>
                <c:formatCode>0.00</c:formatCode>
                <c:ptCount val="31"/>
                <c:pt idx="0">
                  <c:v>0.56537876123756048</c:v>
                </c:pt>
                <c:pt idx="1">
                  <c:v>0.81903261696764007</c:v>
                </c:pt>
                <c:pt idx="2">
                  <c:v>1.1716284370487948</c:v>
                </c:pt>
                <c:pt idx="3">
                  <c:v>1.1492348083559716</c:v>
                </c:pt>
                <c:pt idx="4">
                  <c:v>1.1778237390789794</c:v>
                </c:pt>
                <c:pt idx="5">
                  <c:v>1.1433566907429866</c:v>
                </c:pt>
                <c:pt idx="6">
                  <c:v>0.98780196584975732</c:v>
                </c:pt>
                <c:pt idx="7">
                  <c:v>0.92800091637358018</c:v>
                </c:pt>
                <c:pt idx="8">
                  <c:v>0.93944743442915879</c:v>
                </c:pt>
                <c:pt idx="9">
                  <c:v>0.9506036894095693</c:v>
                </c:pt>
                <c:pt idx="10">
                  <c:v>0.96177593421213348</c:v>
                </c:pt>
                <c:pt idx="11">
                  <c:v>0.97312337685447858</c:v>
                </c:pt>
                <c:pt idx="12">
                  <c:v>0.98455744862593786</c:v>
                </c:pt>
                <c:pt idx="13">
                  <c:v>0.99604952038535444</c:v>
                </c:pt>
                <c:pt idx="14">
                  <c:v>1.007591702427632</c:v>
                </c:pt>
                <c:pt idx="15">
                  <c:v>1.019161810650437</c:v>
                </c:pt>
                <c:pt idx="16">
                  <c:v>1.0306591398272906</c:v>
                </c:pt>
                <c:pt idx="17">
                  <c:v>1.0420322844918868</c:v>
                </c:pt>
                <c:pt idx="18">
                  <c:v>1.0533978849808507</c:v>
                </c:pt>
                <c:pt idx="19">
                  <c:v>1.0647861461155357</c:v>
                </c:pt>
                <c:pt idx="20">
                  <c:v>1.0762053674315004</c:v>
                </c:pt>
                <c:pt idx="21">
                  <c:v>1.0877047280830046</c:v>
                </c:pt>
                <c:pt idx="22">
                  <c:v>1.0992795672106437</c:v>
                </c:pt>
                <c:pt idx="23">
                  <c:v>1.1109047704126676</c:v>
                </c:pt>
                <c:pt idx="24">
                  <c:v>1.1220821566891213</c:v>
                </c:pt>
                <c:pt idx="25">
                  <c:v>1.1328623136354872</c:v>
                </c:pt>
                <c:pt idx="26">
                  <c:v>1.1439426903955003</c:v>
                </c:pt>
                <c:pt idx="27">
                  <c:v>1.1550554248328999</c:v>
                </c:pt>
                <c:pt idx="28">
                  <c:v>1.1660295172952186</c:v>
                </c:pt>
                <c:pt idx="29">
                  <c:v>1.1775891464028152</c:v>
                </c:pt>
                <c:pt idx="30">
                  <c:v>1.1892158886668578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4-4107-97CB-F68C6A0DB395}"/>
            </c:ext>
          </c:extLst>
        </c:ser>
        <c:ser>
          <c:idx val="3"/>
          <c:order val="3"/>
          <c:tx>
            <c:strRef>
              <c:f>'Oil Indexation'!$C$49</c:f>
              <c:strCache>
                <c:ptCount val="1"/>
                <c:pt idx="0">
                  <c:v>Slow Change Melbourne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Indexation'!$D$49:$AH$49</c:f>
              <c:numCache>
                <c:formatCode>0.00</c:formatCode>
                <c:ptCount val="31"/>
                <c:pt idx="0">
                  <c:v>0.55642539393942581</c:v>
                </c:pt>
                <c:pt idx="1">
                  <c:v>0.82787270880741293</c:v>
                </c:pt>
                <c:pt idx="2">
                  <c:v>1.2182331989988398</c:v>
                </c:pt>
                <c:pt idx="3">
                  <c:v>1.1906762674380809</c:v>
                </c:pt>
                <c:pt idx="4">
                  <c:v>1.2196592298609508</c:v>
                </c:pt>
                <c:pt idx="5">
                  <c:v>1.1822915913488392</c:v>
                </c:pt>
                <c:pt idx="6">
                  <c:v>1.0156835199578902</c:v>
                </c:pt>
                <c:pt idx="7">
                  <c:v>0.95155957490324339</c:v>
                </c:pt>
                <c:pt idx="8">
                  <c:v>0.96548984397730375</c:v>
                </c:pt>
                <c:pt idx="9">
                  <c:v>0.97744175528189214</c:v>
                </c:pt>
                <c:pt idx="10">
                  <c:v>0.98852032383751054</c:v>
                </c:pt>
                <c:pt idx="11">
                  <c:v>0.99971000455941439</c:v>
                </c:pt>
                <c:pt idx="12">
                  <c:v>1.0108081719962663</c:v>
                </c:pt>
                <c:pt idx="13">
                  <c:v>1.0219005993892061</c:v>
                </c:pt>
                <c:pt idx="14">
                  <c:v>1.0329754722915985</c:v>
                </c:pt>
                <c:pt idx="15">
                  <c:v>1.0433355643319977</c:v>
                </c:pt>
                <c:pt idx="16">
                  <c:v>1.0529957888918109</c:v>
                </c:pt>
                <c:pt idx="17">
                  <c:v>1.0624669755252929</c:v>
                </c:pt>
                <c:pt idx="18">
                  <c:v>1.0716104415583148</c:v>
                </c:pt>
                <c:pt idx="19">
                  <c:v>1.0802091376688772</c:v>
                </c:pt>
                <c:pt idx="20">
                  <c:v>1.0884115652131559</c:v>
                </c:pt>
                <c:pt idx="21">
                  <c:v>1.0975144678538962</c:v>
                </c:pt>
                <c:pt idx="22">
                  <c:v>1.1074436478759282</c:v>
                </c:pt>
                <c:pt idx="23">
                  <c:v>1.1163098521108883</c:v>
                </c:pt>
                <c:pt idx="24">
                  <c:v>1.1233978606926276</c:v>
                </c:pt>
                <c:pt idx="25">
                  <c:v>1.1299882607586842</c:v>
                </c:pt>
                <c:pt idx="26">
                  <c:v>1.1374065904227075</c:v>
                </c:pt>
                <c:pt idx="27">
                  <c:v>1.1455294120402795</c:v>
                </c:pt>
                <c:pt idx="28">
                  <c:v>1.1532404679776991</c:v>
                </c:pt>
                <c:pt idx="29">
                  <c:v>1.1605366101056922</c:v>
                </c:pt>
                <c:pt idx="30">
                  <c:v>1.1691221722590208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54-4107-97CB-F68C6A0DB395}"/>
            </c:ext>
          </c:extLst>
        </c:ser>
        <c:ser>
          <c:idx val="4"/>
          <c:order val="4"/>
          <c:tx>
            <c:strRef>
              <c:f>'Oil Indexation'!$C$50</c:f>
              <c:strCache>
                <c:ptCount val="1"/>
                <c:pt idx="0">
                  <c:v>Step Change Brisbane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Indexation'!$D$50:$AH$50</c:f>
              <c:numCache>
                <c:formatCode>0.00</c:formatCode>
                <c:ptCount val="31"/>
                <c:pt idx="0">
                  <c:v>0.81862732560812812</c:v>
                </c:pt>
                <c:pt idx="1">
                  <c:v>1.3392554151710998</c:v>
                </c:pt>
                <c:pt idx="2">
                  <c:v>1.7795928627168116</c:v>
                </c:pt>
                <c:pt idx="3">
                  <c:v>1.6979444323145259</c:v>
                </c:pt>
                <c:pt idx="4">
                  <c:v>1.4629551602786031</c:v>
                </c:pt>
                <c:pt idx="5">
                  <c:v>1.2486724479561018</c:v>
                </c:pt>
                <c:pt idx="6">
                  <c:v>1.0633878775373151</c:v>
                </c:pt>
                <c:pt idx="7">
                  <c:v>0.89976418957179793</c:v>
                </c:pt>
                <c:pt idx="8">
                  <c:v>0.89941089064285518</c:v>
                </c:pt>
                <c:pt idx="9">
                  <c:v>0.89909229479204611</c:v>
                </c:pt>
                <c:pt idx="10">
                  <c:v>0.89872963464681188</c:v>
                </c:pt>
                <c:pt idx="11">
                  <c:v>0.89822725721792596</c:v>
                </c:pt>
                <c:pt idx="12">
                  <c:v>0.89763544015615793</c:v>
                </c:pt>
                <c:pt idx="13">
                  <c:v>0.89707340462063345</c:v>
                </c:pt>
                <c:pt idx="14">
                  <c:v>0.89642073975107195</c:v>
                </c:pt>
                <c:pt idx="15">
                  <c:v>0.89567004038193709</c:v>
                </c:pt>
                <c:pt idx="16">
                  <c:v>0.89502625136983305</c:v>
                </c:pt>
                <c:pt idx="17">
                  <c:v>0.89437853928089339</c:v>
                </c:pt>
                <c:pt idx="18">
                  <c:v>0.89373215145253304</c:v>
                </c:pt>
                <c:pt idx="19">
                  <c:v>0.89309536504628784</c:v>
                </c:pt>
                <c:pt idx="20">
                  <c:v>0.89246638008357171</c:v>
                </c:pt>
                <c:pt idx="21">
                  <c:v>0.89183739512085569</c:v>
                </c:pt>
                <c:pt idx="22">
                  <c:v>0.89120841015813956</c:v>
                </c:pt>
                <c:pt idx="23">
                  <c:v>0.89057942519542355</c:v>
                </c:pt>
                <c:pt idx="24">
                  <c:v>0.88995044023270742</c:v>
                </c:pt>
                <c:pt idx="25">
                  <c:v>0.88932145526999129</c:v>
                </c:pt>
                <c:pt idx="26">
                  <c:v>0.88869247030727516</c:v>
                </c:pt>
                <c:pt idx="27">
                  <c:v>0.88806348534455892</c:v>
                </c:pt>
                <c:pt idx="28">
                  <c:v>0.88743450038184302</c:v>
                </c:pt>
                <c:pt idx="29">
                  <c:v>0.88680551541912678</c:v>
                </c:pt>
                <c:pt idx="30">
                  <c:v>0.88617653045641076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54-4107-97CB-F68C6A0DB395}"/>
            </c:ext>
          </c:extLst>
        </c:ser>
        <c:ser>
          <c:idx val="5"/>
          <c:order val="5"/>
          <c:tx>
            <c:strRef>
              <c:f>'Oil Indexation'!$C$51</c:f>
              <c:strCache>
                <c:ptCount val="1"/>
                <c:pt idx="0">
                  <c:v>Step Change Melbourne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Indexation'!$D$51:$AH$51</c:f>
              <c:numCache>
                <c:formatCode>0.00</c:formatCode>
                <c:ptCount val="31"/>
                <c:pt idx="0">
                  <c:v>0.76165364872143893</c:v>
                </c:pt>
                <c:pt idx="1">
                  <c:v>1.2517152603635628</c:v>
                </c:pt>
                <c:pt idx="2">
                  <c:v>1.6472089456870194</c:v>
                </c:pt>
                <c:pt idx="3">
                  <c:v>1.5589829786963534</c:v>
                </c:pt>
                <c:pt idx="4">
                  <c:v>1.3403449883793677</c:v>
                </c:pt>
                <c:pt idx="5">
                  <c:v>1.1560054445831667</c:v>
                </c:pt>
                <c:pt idx="6">
                  <c:v>0.99585602231035364</c:v>
                </c:pt>
                <c:pt idx="7">
                  <c:v>0.85237682381405588</c:v>
                </c:pt>
                <c:pt idx="8">
                  <c:v>0.85010773240387083</c:v>
                </c:pt>
                <c:pt idx="9">
                  <c:v>0.84862492891880037</c:v>
                </c:pt>
                <c:pt idx="10">
                  <c:v>0.8462832784058093</c:v>
                </c:pt>
                <c:pt idx="11">
                  <c:v>0.84371567050151142</c:v>
                </c:pt>
                <c:pt idx="12">
                  <c:v>0.84151087585148954</c:v>
                </c:pt>
                <c:pt idx="13">
                  <c:v>0.84072102132447657</c:v>
                </c:pt>
                <c:pt idx="14">
                  <c:v>0.83955871524388048</c:v>
                </c:pt>
                <c:pt idx="15">
                  <c:v>0.83962157362659173</c:v>
                </c:pt>
                <c:pt idx="16">
                  <c:v>0.83961557140683973</c:v>
                </c:pt>
                <c:pt idx="17">
                  <c:v>0.83935276009211768</c:v>
                </c:pt>
                <c:pt idx="18">
                  <c:v>0.83887431480754637</c:v>
                </c:pt>
                <c:pt idx="19">
                  <c:v>0.83830169008667599</c:v>
                </c:pt>
                <c:pt idx="20">
                  <c:v>0.8377206181352892</c:v>
                </c:pt>
                <c:pt idx="21">
                  <c:v>0.83713954618390274</c:v>
                </c:pt>
                <c:pt idx="22">
                  <c:v>0.83655847423251584</c:v>
                </c:pt>
                <c:pt idx="23">
                  <c:v>0.83597740228112916</c:v>
                </c:pt>
                <c:pt idx="24">
                  <c:v>0.83539633032974236</c:v>
                </c:pt>
                <c:pt idx="25">
                  <c:v>0.83481525837835568</c:v>
                </c:pt>
                <c:pt idx="26">
                  <c:v>0.83423418642696878</c:v>
                </c:pt>
                <c:pt idx="27">
                  <c:v>0.83365311447558199</c:v>
                </c:pt>
                <c:pt idx="28">
                  <c:v>0.83307204252419542</c:v>
                </c:pt>
                <c:pt idx="29">
                  <c:v>0.83249097057280863</c:v>
                </c:pt>
                <c:pt idx="30">
                  <c:v>0.83190989862142184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54-4107-97CB-F68C6A0DB395}"/>
            </c:ext>
          </c:extLst>
        </c:ser>
        <c:ser>
          <c:idx val="8"/>
          <c:order val="6"/>
          <c:tx>
            <c:strRef>
              <c:f>'Oil Indexation'!$C$52</c:f>
              <c:strCache>
                <c:ptCount val="1"/>
                <c:pt idx="0">
                  <c:v>Gas Led Brisbane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Indexation'!$D$52:$AH$52</c:f>
              <c:numCache>
                <c:formatCode>0.00</c:formatCode>
                <c:ptCount val="31"/>
                <c:pt idx="0">
                  <c:v>0.83270761752871847</c:v>
                </c:pt>
                <c:pt idx="1">
                  <c:v>1.3645588708573655</c:v>
                </c:pt>
                <c:pt idx="2">
                  <c:v>1.8151428630949653</c:v>
                </c:pt>
                <c:pt idx="3">
                  <c:v>1.7313779145571964</c:v>
                </c:pt>
                <c:pt idx="4">
                  <c:v>1.4904636373873121</c:v>
                </c:pt>
                <c:pt idx="5">
                  <c:v>1.2717162400907411</c:v>
                </c:pt>
                <c:pt idx="6">
                  <c:v>1.0827676400646646</c:v>
                </c:pt>
                <c:pt idx="7">
                  <c:v>0.91611202499055377</c:v>
                </c:pt>
                <c:pt idx="8">
                  <c:v>0.91581174171510527</c:v>
                </c:pt>
                <c:pt idx="9">
                  <c:v>0.91545098618426002</c:v>
                </c:pt>
                <c:pt idx="10">
                  <c:v>0.91501185468268131</c:v>
                </c:pt>
                <c:pt idx="11">
                  <c:v>0.91443514986955998</c:v>
                </c:pt>
                <c:pt idx="12">
                  <c:v>0.91376816762214774</c:v>
                </c:pt>
                <c:pt idx="13">
                  <c:v>0.91315518783642236</c:v>
                </c:pt>
                <c:pt idx="14">
                  <c:v>0.91255507559753524</c:v>
                </c:pt>
                <c:pt idx="15">
                  <c:v>0.91192314950818398</c:v>
                </c:pt>
                <c:pt idx="16">
                  <c:v>0.91131117141703288</c:v>
                </c:pt>
                <c:pt idx="17">
                  <c:v>0.91069086341471561</c:v>
                </c:pt>
                <c:pt idx="18">
                  <c:v>0.9100577229492135</c:v>
                </c:pt>
                <c:pt idx="19">
                  <c:v>0.9094170600719389</c:v>
                </c:pt>
                <c:pt idx="20">
                  <c:v>0.90877765370472918</c:v>
                </c:pt>
                <c:pt idx="21">
                  <c:v>0.90813824733751936</c:v>
                </c:pt>
                <c:pt idx="22">
                  <c:v>0.90749884097030953</c:v>
                </c:pt>
                <c:pt idx="23">
                  <c:v>0.90685943460309981</c:v>
                </c:pt>
                <c:pt idx="24">
                  <c:v>0.90622002823588998</c:v>
                </c:pt>
                <c:pt idx="25">
                  <c:v>0.90558062186868016</c:v>
                </c:pt>
                <c:pt idx="26">
                  <c:v>0.90494121550147033</c:v>
                </c:pt>
                <c:pt idx="27">
                  <c:v>0.9043018091342605</c:v>
                </c:pt>
                <c:pt idx="28">
                  <c:v>0.90366240276705079</c:v>
                </c:pt>
                <c:pt idx="29">
                  <c:v>0.90302299639984085</c:v>
                </c:pt>
                <c:pt idx="30">
                  <c:v>0.90238359003263124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B-4A67-A616-4A0C5D7AD016}"/>
            </c:ext>
          </c:extLst>
        </c:ser>
        <c:ser>
          <c:idx val="9"/>
          <c:order val="7"/>
          <c:tx>
            <c:strRef>
              <c:f>'Oil Indexation'!$C$53</c:f>
              <c:strCache>
                <c:ptCount val="1"/>
                <c:pt idx="0">
                  <c:v>Gas Led Melbourne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'Oil Indexation'!$D$45:$AH$45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'Oil Indexation'!$D$53:$AH$53</c:f>
              <c:numCache>
                <c:formatCode>0.00</c:formatCode>
                <c:ptCount val="31"/>
                <c:pt idx="0">
                  <c:v>0.79036968477711966</c:v>
                </c:pt>
                <c:pt idx="1">
                  <c:v>1.2968711727847069</c:v>
                </c:pt>
                <c:pt idx="2">
                  <c:v>1.7062219217358985</c:v>
                </c:pt>
                <c:pt idx="3">
                  <c:v>1.6202224878476643</c:v>
                </c:pt>
                <c:pt idx="4">
                  <c:v>1.4023682694531558</c:v>
                </c:pt>
                <c:pt idx="5">
                  <c:v>1.2082941064690904</c:v>
                </c:pt>
                <c:pt idx="6">
                  <c:v>1.0326381797925348</c:v>
                </c:pt>
                <c:pt idx="7">
                  <c:v>0.8714607409786701</c:v>
                </c:pt>
                <c:pt idx="8">
                  <c:v>0.87024028687690558</c:v>
                </c:pt>
                <c:pt idx="9">
                  <c:v>0.86930515670871933</c:v>
                </c:pt>
                <c:pt idx="10">
                  <c:v>0.86940810676966129</c:v>
                </c:pt>
                <c:pt idx="11">
                  <c:v>0.86963818782069013</c:v>
                </c:pt>
                <c:pt idx="12">
                  <c:v>0.86987884520641534</c:v>
                </c:pt>
                <c:pt idx="13">
                  <c:v>0.87000452676873918</c:v>
                </c:pt>
                <c:pt idx="14">
                  <c:v>0.86907670122959224</c:v>
                </c:pt>
                <c:pt idx="15">
                  <c:v>0.86870940196691704</c:v>
                </c:pt>
                <c:pt idx="16">
                  <c:v>0.86838125547101119</c:v>
                </c:pt>
                <c:pt idx="17">
                  <c:v>0.86793288019097481</c:v>
                </c:pt>
                <c:pt idx="18">
                  <c:v>0.86737003015143044</c:v>
                </c:pt>
                <c:pt idx="19">
                  <c:v>0.86675515588875718</c:v>
                </c:pt>
                <c:pt idx="20">
                  <c:v>0.86614104606980635</c:v>
                </c:pt>
                <c:pt idx="21">
                  <c:v>0.86552693625085597</c:v>
                </c:pt>
                <c:pt idx="22">
                  <c:v>0.86491282643190537</c:v>
                </c:pt>
                <c:pt idx="23">
                  <c:v>0.86429871661295488</c:v>
                </c:pt>
                <c:pt idx="24">
                  <c:v>0.86368460679400427</c:v>
                </c:pt>
                <c:pt idx="25">
                  <c:v>0.86307049697505389</c:v>
                </c:pt>
                <c:pt idx="26">
                  <c:v>0.86245638715610318</c:v>
                </c:pt>
                <c:pt idx="27">
                  <c:v>0.86184227733715268</c:v>
                </c:pt>
                <c:pt idx="28">
                  <c:v>0.86122816751820208</c:v>
                </c:pt>
                <c:pt idx="29">
                  <c:v>0.86061405769925148</c:v>
                </c:pt>
                <c:pt idx="30">
                  <c:v>0.8599999478803011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FB-4A67-A616-4A0C5D7AD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822207"/>
        <c:axId val="1960742367"/>
      </c:lineChart>
      <c:catAx>
        <c:axId val="2122822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742367"/>
        <c:crosses val="autoZero"/>
        <c:auto val="1"/>
        <c:lblAlgn val="ctr"/>
        <c:lblOffset val="100"/>
        <c:noMultiLvlLbl val="0"/>
      </c:catAx>
      <c:valAx>
        <c:axId val="1960742367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2822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19833901359348E-2"/>
          <c:y val="0.11838697743248243"/>
          <c:w val="0.89700454420809339"/>
          <c:h val="0.58026747766407116"/>
        </c:manualLayout>
      </c:layout>
      <c:lineChart>
        <c:grouping val="standard"/>
        <c:varyColors val="0"/>
        <c:ser>
          <c:idx val="0"/>
          <c:order val="0"/>
          <c:tx>
            <c:strRef>
              <c:f>'Oil Indexation'!$D$18</c:f>
              <c:strCache>
                <c:ptCount val="1"/>
                <c:pt idx="0">
                  <c:v>Declining Oil &amp; LNG PricesQueensland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'Oil Indexation'!$E$4:$AH$4</c15:sqref>
                  </c15:fullRef>
                </c:ext>
              </c:extLst>
              <c:f>'Oil Indexation'!$E$4:$Z$4</c:f>
              <c:numCache>
                <c:formatCode>General</c:formatCode>
                <c:ptCount val="2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'Oil Indexation'!$E$18:$AH$18</c15:sqref>
                  </c15:fullRef>
                </c:ext>
              </c:extLst>
              <c:f>'Oil Indexation'!$E$18:$Z$18</c:f>
              <c:numCache>
                <c:formatCode>0%</c:formatCode>
                <c:ptCount val="22"/>
                <c:pt idx="0">
                  <c:v>0.55000000000000004</c:v>
                </c:pt>
                <c:pt idx="1">
                  <c:v>0.5</c:v>
                </c:pt>
                <c:pt idx="2">
                  <c:v>0.45</c:v>
                </c:pt>
                <c:pt idx="3">
                  <c:v>0.4</c:v>
                </c:pt>
                <c:pt idx="4">
                  <c:v>0.35000000000000003</c:v>
                </c:pt>
                <c:pt idx="5">
                  <c:v>0.30000000000000004</c:v>
                </c:pt>
                <c:pt idx="6">
                  <c:v>0.25000000000000006</c:v>
                </c:pt>
                <c:pt idx="7">
                  <c:v>0.20000000000000007</c:v>
                </c:pt>
                <c:pt idx="8">
                  <c:v>0.15000000000000008</c:v>
                </c:pt>
                <c:pt idx="9">
                  <c:v>0.10000000000000007</c:v>
                </c:pt>
                <c:pt idx="10">
                  <c:v>5.0000000000000072E-2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C-4F13-8020-34AC7C8C6770}"/>
            </c:ext>
          </c:extLst>
        </c:ser>
        <c:ser>
          <c:idx val="1"/>
          <c:order val="1"/>
          <c:tx>
            <c:strRef>
              <c:f>'Oil Indexation'!$D$19</c:f>
              <c:strCache>
                <c:ptCount val="1"/>
                <c:pt idx="0">
                  <c:v>Declining Oil &amp; LNG PricesSouth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'Oil Indexation'!$E$4:$AH$4</c15:sqref>
                  </c15:fullRef>
                </c:ext>
              </c:extLst>
              <c:f>'Oil Indexation'!$E$4:$Z$4</c:f>
              <c:numCache>
                <c:formatCode>General</c:formatCode>
                <c:ptCount val="2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'Oil Indexation'!$E$19:$AH$19</c15:sqref>
                  </c15:fullRef>
                </c:ext>
              </c:extLst>
              <c:f>'Oil Indexation'!$E$19:$Z$19</c:f>
              <c:numCache>
                <c:formatCode>0%</c:formatCode>
                <c:ptCount val="22"/>
                <c:pt idx="0">
                  <c:v>0.5</c:v>
                </c:pt>
                <c:pt idx="1">
                  <c:v>0.5</c:v>
                </c:pt>
                <c:pt idx="2">
                  <c:v>0.45</c:v>
                </c:pt>
                <c:pt idx="3">
                  <c:v>0.4</c:v>
                </c:pt>
                <c:pt idx="4">
                  <c:v>0.35000000000000003</c:v>
                </c:pt>
                <c:pt idx="5">
                  <c:v>0.30000000000000004</c:v>
                </c:pt>
                <c:pt idx="6">
                  <c:v>0.25000000000000006</c:v>
                </c:pt>
                <c:pt idx="7">
                  <c:v>0.20000000000000007</c:v>
                </c:pt>
                <c:pt idx="8">
                  <c:v>0.15000000000000008</c:v>
                </c:pt>
                <c:pt idx="9">
                  <c:v>0.10000000000000007</c:v>
                </c:pt>
                <c:pt idx="10">
                  <c:v>5.0000000000000072E-2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C-4F13-8020-34AC7C8C6770}"/>
            </c:ext>
          </c:extLst>
        </c:ser>
        <c:ser>
          <c:idx val="2"/>
          <c:order val="2"/>
          <c:tx>
            <c:strRef>
              <c:f>'Oil Indexation'!$D$20</c:f>
              <c:strCache>
                <c:ptCount val="1"/>
                <c:pt idx="0">
                  <c:v>Increasing Oil &amp; LNG PricesQueensland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'Oil Indexation'!$E$4:$AH$4</c15:sqref>
                  </c15:fullRef>
                </c:ext>
              </c:extLst>
              <c:f>'Oil Indexation'!$E$4:$Z$4</c:f>
              <c:numCache>
                <c:formatCode>General</c:formatCode>
                <c:ptCount val="2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'Oil Indexation'!$E$20:$AH$20</c15:sqref>
                  </c15:fullRef>
                </c:ext>
              </c:extLst>
              <c:f>'Oil Indexation'!$E$20:$Z$20</c:f>
              <c:numCache>
                <c:formatCode>0%</c:formatCode>
                <c:ptCount val="22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0.53</c:v>
                </c:pt>
                <c:pt idx="7">
                  <c:v>0.51</c:v>
                </c:pt>
                <c:pt idx="8">
                  <c:v>0.49</c:v>
                </c:pt>
                <c:pt idx="9">
                  <c:v>0.47</c:v>
                </c:pt>
                <c:pt idx="10">
                  <c:v>0.44999999999999996</c:v>
                </c:pt>
                <c:pt idx="11">
                  <c:v>0.42999999999999994</c:v>
                </c:pt>
                <c:pt idx="12">
                  <c:v>0.40999999999999992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C-4F13-8020-34AC7C8C6770}"/>
            </c:ext>
          </c:extLst>
        </c:ser>
        <c:ser>
          <c:idx val="3"/>
          <c:order val="3"/>
          <c:tx>
            <c:strRef>
              <c:f>'Oil Indexation'!$D$21</c:f>
              <c:strCache>
                <c:ptCount val="1"/>
                <c:pt idx="0">
                  <c:v>Increasing Oil &amp; LNG PricesSouth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'Oil Indexation'!$E$4:$AH$4</c15:sqref>
                  </c15:fullRef>
                </c:ext>
              </c:extLst>
              <c:f>'Oil Indexation'!$E$4:$Z$4</c:f>
              <c:numCache>
                <c:formatCode>General</c:formatCode>
                <c:ptCount val="2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'Oil Indexation'!$E$21:$AH$21</c15:sqref>
                  </c15:fullRef>
                </c:ext>
              </c:extLst>
              <c:f>'Oil Indexation'!$E$21:$Z$21</c:f>
              <c:numCache>
                <c:formatCode>0%</c:formatCode>
                <c:ptCount val="22"/>
                <c:pt idx="0">
                  <c:v>0.5</c:v>
                </c:pt>
                <c:pt idx="1">
                  <c:v>0.47</c:v>
                </c:pt>
                <c:pt idx="2">
                  <c:v>0.43999999999999995</c:v>
                </c:pt>
                <c:pt idx="3">
                  <c:v>0.40999999999999992</c:v>
                </c:pt>
                <c:pt idx="4">
                  <c:v>0.37999999999999989</c:v>
                </c:pt>
                <c:pt idx="5">
                  <c:v>0.34999999999999987</c:v>
                </c:pt>
                <c:pt idx="6">
                  <c:v>0.31999999999999984</c:v>
                </c:pt>
                <c:pt idx="7">
                  <c:v>0.28999999999999981</c:v>
                </c:pt>
                <c:pt idx="8">
                  <c:v>0.25999999999999979</c:v>
                </c:pt>
                <c:pt idx="9">
                  <c:v>0.22999999999999979</c:v>
                </c:pt>
                <c:pt idx="10">
                  <c:v>0.19999999999999979</c:v>
                </c:pt>
                <c:pt idx="11">
                  <c:v>0.19999999999999979</c:v>
                </c:pt>
                <c:pt idx="12">
                  <c:v>0.19999999999999979</c:v>
                </c:pt>
                <c:pt idx="13">
                  <c:v>0.19999999999999979</c:v>
                </c:pt>
                <c:pt idx="14">
                  <c:v>0.19999999999999979</c:v>
                </c:pt>
                <c:pt idx="15">
                  <c:v>0.19999999999999979</c:v>
                </c:pt>
                <c:pt idx="16">
                  <c:v>0.19999999999999979</c:v>
                </c:pt>
                <c:pt idx="17">
                  <c:v>0.19999999999999979</c:v>
                </c:pt>
                <c:pt idx="18">
                  <c:v>0.19999999999999979</c:v>
                </c:pt>
                <c:pt idx="19">
                  <c:v>0.19999999999999979</c:v>
                </c:pt>
                <c:pt idx="20">
                  <c:v>0.19999999999999979</c:v>
                </c:pt>
                <c:pt idx="21">
                  <c:v>0.19999999999999979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CC-4F13-8020-34AC7C8C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8016239"/>
        <c:axId val="381264367"/>
      </c:lineChart>
      <c:catAx>
        <c:axId val="878016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264367"/>
        <c:crosses val="autoZero"/>
        <c:auto val="1"/>
        <c:lblAlgn val="ctr"/>
        <c:lblOffset val="100"/>
        <c:noMultiLvlLbl val="0"/>
      </c:catAx>
      <c:valAx>
        <c:axId val="381264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01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Melbourne Industrial Weighted Oil Indexed</a:t>
            </a:r>
          </a:p>
        </c:rich>
      </c:tx>
      <c:layout>
        <c:manualLayout>
          <c:xMode val="edge"/>
          <c:yMode val="edge"/>
          <c:x val="0.2950767252224313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'SCENARIO COMPARISON'!$B$49</c:f>
              <c:strCache>
                <c:ptCount val="1"/>
                <c:pt idx="0">
                  <c:v>2023 Step Change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COMPARISON'!$C$49:$AH$49</c15:sqref>
                  </c15:fullRef>
                </c:ext>
              </c:extLst>
              <c:f>'SCENARIO COMPARISON'!$D$49:$Z$49</c:f>
              <c:numCache>
                <c:formatCode>"$"#,##0.00</c:formatCode>
                <c:ptCount val="23"/>
                <c:pt idx="0">
                  <c:v>6.2981444650381881</c:v>
                </c:pt>
                <c:pt idx="1">
                  <c:v>9.1370777122331788</c:v>
                </c:pt>
                <c:pt idx="2">
                  <c:v>14.280974523315766</c:v>
                </c:pt>
                <c:pt idx="3">
                  <c:v>16.911870114533922</c:v>
                </c:pt>
                <c:pt idx="4">
                  <c:v>16.51449378029065</c:v>
                </c:pt>
                <c:pt idx="5">
                  <c:v>14.834278284631493</c:v>
                </c:pt>
                <c:pt idx="6">
                  <c:v>12.582930763889305</c:v>
                </c:pt>
                <c:pt idx="7">
                  <c:v>10.086970975481529</c:v>
                </c:pt>
                <c:pt idx="8">
                  <c:v>9.9657522305436004</c:v>
                </c:pt>
                <c:pt idx="9">
                  <c:v>10.832193776805948</c:v>
                </c:pt>
                <c:pt idx="10">
                  <c:v>11.248884980947937</c:v>
                </c:pt>
                <c:pt idx="11">
                  <c:v>11.60559255168557</c:v>
                </c:pt>
                <c:pt idx="12">
                  <c:v>11.704710065841612</c:v>
                </c:pt>
                <c:pt idx="13">
                  <c:v>11.458095505691597</c:v>
                </c:pt>
                <c:pt idx="14">
                  <c:v>11.003017032048888</c:v>
                </c:pt>
                <c:pt idx="15">
                  <c:v>10.877304861400681</c:v>
                </c:pt>
                <c:pt idx="16">
                  <c:v>11.116816162628524</c:v>
                </c:pt>
                <c:pt idx="17">
                  <c:v>11.285227088544435</c:v>
                </c:pt>
                <c:pt idx="18">
                  <c:v>11.382035932604204</c:v>
                </c:pt>
                <c:pt idx="19">
                  <c:v>11.40366568522807</c:v>
                </c:pt>
                <c:pt idx="20">
                  <c:v>11.421890422032238</c:v>
                </c:pt>
                <c:pt idx="21">
                  <c:v>11.510040213776929</c:v>
                </c:pt>
                <c:pt idx="22">
                  <c:v>11.676175888660772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4-4B49-931F-3971419B9EC9}"/>
            </c:ext>
          </c:extLst>
        </c:ser>
        <c:ser>
          <c:idx val="0"/>
          <c:order val="1"/>
          <c:tx>
            <c:strRef>
              <c:f>'SCENARIO COMPARISON'!$B$45</c:f>
              <c:strCache>
                <c:ptCount val="1"/>
                <c:pt idx="0">
                  <c:v>2021 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COMPARISON'!$C$45:$AH$45</c15:sqref>
                  </c15:fullRef>
                </c:ext>
              </c:extLst>
              <c:f>'SCENARIO COMPARISON'!$D$45:$Z$45</c:f>
              <c:numCache>
                <c:formatCode>"$"#,##0.00</c:formatCode>
                <c:ptCount val="23"/>
                <c:pt idx="0">
                  <c:v>8.3522177697803883</c:v>
                </c:pt>
                <c:pt idx="1">
                  <c:v>9.540049315620843</c:v>
                </c:pt>
                <c:pt idx="2">
                  <c:v>9.8869003487320199</c:v>
                </c:pt>
                <c:pt idx="3">
                  <c:v>10.238626825771957</c:v>
                </c:pt>
                <c:pt idx="4">
                  <c:v>10.610922784287148</c:v>
                </c:pt>
                <c:pt idx="5">
                  <c:v>10.820583560301591</c:v>
                </c:pt>
                <c:pt idx="6">
                  <c:v>10.84497714295127</c:v>
                </c:pt>
                <c:pt idx="7">
                  <c:v>10.934147093367347</c:v>
                </c:pt>
                <c:pt idx="8">
                  <c:v>11.065688680805415</c:v>
                </c:pt>
                <c:pt idx="9">
                  <c:v>11.238559023787579</c:v>
                </c:pt>
                <c:pt idx="10">
                  <c:v>11.469945114926883</c:v>
                </c:pt>
                <c:pt idx="11">
                  <c:v>11.677845335339578</c:v>
                </c:pt>
                <c:pt idx="12">
                  <c:v>11.864760319678314</c:v>
                </c:pt>
                <c:pt idx="13">
                  <c:v>12.009464224715719</c:v>
                </c:pt>
                <c:pt idx="14">
                  <c:v>12.102863673608622</c:v>
                </c:pt>
                <c:pt idx="15">
                  <c:v>12.262410994530834</c:v>
                </c:pt>
                <c:pt idx="16">
                  <c:v>12.361684600318494</c:v>
                </c:pt>
                <c:pt idx="17">
                  <c:v>12.429907827915528</c:v>
                </c:pt>
                <c:pt idx="18">
                  <c:v>12.475060079260125</c:v>
                </c:pt>
                <c:pt idx="19">
                  <c:v>12.504247024147656</c:v>
                </c:pt>
                <c:pt idx="20">
                  <c:v>12.521115190023915</c:v>
                </c:pt>
                <c:pt idx="21">
                  <c:v>12.537983355900174</c:v>
                </c:pt>
                <c:pt idx="22">
                  <c:v>12.554851521776433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B4-4B49-931F-3971419B9EC9}"/>
            </c:ext>
          </c:extLst>
        </c:ser>
        <c:ser>
          <c:idx val="1"/>
          <c:order val="2"/>
          <c:tx>
            <c:strRef>
              <c:f>'SCENARIO COMPARISON'!$B$46</c:f>
              <c:strCache>
                <c:ptCount val="1"/>
                <c:pt idx="0">
                  <c:v>2023 Progressive Change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COMPARISON'!$C$46:$AH$46</c15:sqref>
                  </c15:fullRef>
                </c:ext>
              </c:extLst>
              <c:f>'SCENARIO COMPARISON'!$D$46:$Z$46</c:f>
              <c:numCache>
                <c:formatCode>"$"#,##0.00</c:formatCode>
                <c:ptCount val="23"/>
                <c:pt idx="0">
                  <c:v>6.411078621416828</c:v>
                </c:pt>
                <c:pt idx="1">
                  <c:v>9.206991395878644</c:v>
                </c:pt>
                <c:pt idx="2">
                  <c:v>14.34616149265838</c:v>
                </c:pt>
                <c:pt idx="3">
                  <c:v>16.910713794000927</c:v>
                </c:pt>
                <c:pt idx="4">
                  <c:v>18.837570248127264</c:v>
                </c:pt>
                <c:pt idx="5">
                  <c:v>18.544420830256509</c:v>
                </c:pt>
                <c:pt idx="6">
                  <c:v>15.890165272667574</c:v>
                </c:pt>
                <c:pt idx="7">
                  <c:v>13.7333333038075</c:v>
                </c:pt>
                <c:pt idx="8">
                  <c:v>13.110617474256198</c:v>
                </c:pt>
                <c:pt idx="9">
                  <c:v>13.468463002542746</c:v>
                </c:pt>
                <c:pt idx="10">
                  <c:v>13.731247322315395</c:v>
                </c:pt>
                <c:pt idx="11">
                  <c:v>13.92767463880719</c:v>
                </c:pt>
                <c:pt idx="12">
                  <c:v>14.080743968812419</c:v>
                </c:pt>
                <c:pt idx="13">
                  <c:v>14.142311762119826</c:v>
                </c:pt>
                <c:pt idx="14">
                  <c:v>14.157445664765385</c:v>
                </c:pt>
                <c:pt idx="15">
                  <c:v>14.227077785025664</c:v>
                </c:pt>
                <c:pt idx="16">
                  <c:v>14.329980608361486</c:v>
                </c:pt>
                <c:pt idx="17">
                  <c:v>14.514110315893006</c:v>
                </c:pt>
                <c:pt idx="18">
                  <c:v>14.741075552931095</c:v>
                </c:pt>
                <c:pt idx="19">
                  <c:v>14.659935193540823</c:v>
                </c:pt>
                <c:pt idx="20">
                  <c:v>14.367963121217812</c:v>
                </c:pt>
                <c:pt idx="21">
                  <c:v>14.349840162731605</c:v>
                </c:pt>
                <c:pt idx="22">
                  <c:v>14.654857434071824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4-4B49-931F-3971419B9EC9}"/>
            </c:ext>
          </c:extLst>
        </c:ser>
        <c:ser>
          <c:idx val="2"/>
          <c:order val="3"/>
          <c:tx>
            <c:strRef>
              <c:f>'SCENARIO COMPARISON'!$B$47</c:f>
              <c:strCache>
                <c:ptCount val="1"/>
                <c:pt idx="0">
                  <c:v>2022 Step Change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COMPARISON'!$C$47:$AH$47</c15:sqref>
                  </c15:fullRef>
                </c:ext>
              </c:extLst>
              <c:f>'SCENARIO COMPARISON'!$D$47:$Z$47</c:f>
              <c:numCache>
                <c:formatCode>"$"#,##0.00</c:formatCode>
                <c:ptCount val="23"/>
                <c:pt idx="0">
                  <c:v>6.4319205303097551</c:v>
                </c:pt>
                <c:pt idx="1">
                  <c:v>9.0875000602750884</c:v>
                </c:pt>
                <c:pt idx="2">
                  <c:v>11.222526192849912</c:v>
                </c:pt>
                <c:pt idx="3">
                  <c:v>10.915411286693184</c:v>
                </c:pt>
                <c:pt idx="4">
                  <c:v>9.9766204501253632</c:v>
                </c:pt>
                <c:pt idx="5">
                  <c:v>9.2134085679488926</c:v>
                </c:pt>
                <c:pt idx="6">
                  <c:v>9.4450329040974363</c:v>
                </c:pt>
                <c:pt idx="7">
                  <c:v>9.5955440472772437</c:v>
                </c:pt>
                <c:pt idx="8">
                  <c:v>10.765585943961167</c:v>
                </c:pt>
                <c:pt idx="9">
                  <c:v>11.218655295174919</c:v>
                </c:pt>
                <c:pt idx="10">
                  <c:v>11.265350327642064</c:v>
                </c:pt>
                <c:pt idx="11">
                  <c:v>11.312203624390506</c:v>
                </c:pt>
                <c:pt idx="12">
                  <c:v>11.358851963389277</c:v>
                </c:pt>
                <c:pt idx="13">
                  <c:v>11.437129445932152</c:v>
                </c:pt>
                <c:pt idx="14">
                  <c:v>11.418197546110088</c:v>
                </c:pt>
                <c:pt idx="15">
                  <c:v>11.27204958550848</c:v>
                </c:pt>
                <c:pt idx="16">
                  <c:v>11.268223261762989</c:v>
                </c:pt>
                <c:pt idx="17">
                  <c:v>11.376277331986339</c:v>
                </c:pt>
                <c:pt idx="18">
                  <c:v>11.53042864857699</c:v>
                </c:pt>
                <c:pt idx="19">
                  <c:v>11.614192782613703</c:v>
                </c:pt>
                <c:pt idx="20">
                  <c:v>11.602253961792744</c:v>
                </c:pt>
                <c:pt idx="21">
                  <c:v>11.622167015247335</c:v>
                </c:pt>
                <c:pt idx="22">
                  <c:v>11.730977387777713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B4-4B49-931F-3971419B9EC9}"/>
            </c:ext>
          </c:extLst>
        </c:ser>
        <c:ser>
          <c:idx val="3"/>
          <c:order val="4"/>
          <c:tx>
            <c:strRef>
              <c:f>'SCENARIO COMPARISON'!$B$48</c:f>
              <c:strCache>
                <c:ptCount val="1"/>
                <c:pt idx="0">
                  <c:v>2023 Hydrogen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'SCENARIO COMPARISON'!$C$7:$AH$7</c15:sqref>
                  </c15:fullRef>
                </c:ext>
              </c:extLst>
              <c:f>'SCENARIO COMPARISON'!$D$7:$Z$7</c:f>
              <c:numCache>
                <c:formatCode>General</c:formatCode>
                <c:ptCount val="2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COMPARISON'!$C$48:$AH$48</c15:sqref>
                  </c15:fullRef>
                </c:ext>
              </c:extLst>
              <c:f>'SCENARIO COMPARISON'!$D$48:$Z$48</c:f>
              <c:numCache>
                <c:formatCode>"$"#,##0.00</c:formatCode>
                <c:ptCount val="23"/>
                <c:pt idx="0">
                  <c:v>6.2924423851318361</c:v>
                </c:pt>
                <c:pt idx="1">
                  <c:v>9.1531517654620682</c:v>
                </c:pt>
                <c:pt idx="2">
                  <c:v>14.356100510992706</c:v>
                </c:pt>
                <c:pt idx="3">
                  <c:v>16.967588245008905</c:v>
                </c:pt>
                <c:pt idx="4">
                  <c:v>16.316602641613052</c:v>
                </c:pt>
                <c:pt idx="5">
                  <c:v>14.484302879202311</c:v>
                </c:pt>
                <c:pt idx="6">
                  <c:v>12.22873752972899</c:v>
                </c:pt>
                <c:pt idx="7">
                  <c:v>9.7343753654926033</c:v>
                </c:pt>
                <c:pt idx="8">
                  <c:v>9.6498454198861126</c:v>
                </c:pt>
                <c:pt idx="9">
                  <c:v>10.505312548449481</c:v>
                </c:pt>
                <c:pt idx="10">
                  <c:v>10.882770182441879</c:v>
                </c:pt>
                <c:pt idx="11">
                  <c:v>11.164367418742877</c:v>
                </c:pt>
                <c:pt idx="12">
                  <c:v>11.251352947289828</c:v>
                </c:pt>
                <c:pt idx="13">
                  <c:v>11.141626707129848</c:v>
                </c:pt>
                <c:pt idx="14">
                  <c:v>10.862679450543618</c:v>
                </c:pt>
                <c:pt idx="15">
                  <c:v>10.772755538705066</c:v>
                </c:pt>
                <c:pt idx="16">
                  <c:v>10.960043272125088</c:v>
                </c:pt>
                <c:pt idx="17">
                  <c:v>11.037042100950533</c:v>
                </c:pt>
                <c:pt idx="18">
                  <c:v>11.030503069150637</c:v>
                </c:pt>
                <c:pt idx="19">
                  <c:v>10.959923851803282</c:v>
                </c:pt>
                <c:pt idx="20">
                  <c:v>10.950097704841278</c:v>
                </c:pt>
                <c:pt idx="21">
                  <c:v>11.072851264369206</c:v>
                </c:pt>
                <c:pt idx="22">
                  <c:v>11.205434902518039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B4-4B49-931F-3971419B9EC9}"/>
            </c:ext>
          </c:extLst>
        </c:ser>
        <c:ser>
          <c:idx val="5"/>
          <c:order val="5"/>
          <c:tx>
            <c:strRef>
              <c:f>'SCENARIO COMPARISON'!$B$50</c:f>
              <c:strCache>
                <c:ptCount val="1"/>
                <c:pt idx="0">
                  <c:v>2023 Exploring Alternatives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COMPARISON'!$C$50:$AH$50</c15:sqref>
                  </c15:fullRef>
                </c:ext>
              </c:extLst>
              <c:f>'SCENARIO COMPARISON'!$D$50:$Z$50</c:f>
              <c:numCache>
                <c:formatCode>"$"#,##0.00</c:formatCode>
                <c:ptCount val="23"/>
                <c:pt idx="0">
                  <c:v>6.2181393777528804</c:v>
                </c:pt>
                <c:pt idx="1">
                  <c:v>9.0931031631948844</c:v>
                </c:pt>
                <c:pt idx="2">
                  <c:v>14.366860808832147</c:v>
                </c:pt>
                <c:pt idx="3">
                  <c:v>17.145560858908993</c:v>
                </c:pt>
                <c:pt idx="4">
                  <c:v>17.283640856600975</c:v>
                </c:pt>
                <c:pt idx="5">
                  <c:v>15.566357173668351</c:v>
                </c:pt>
                <c:pt idx="6">
                  <c:v>12.581841234227783</c:v>
                </c:pt>
                <c:pt idx="7">
                  <c:v>10.139563747025862</c:v>
                </c:pt>
                <c:pt idx="8">
                  <c:v>9.5520218732036763</c:v>
                </c:pt>
                <c:pt idx="9">
                  <c:v>9.8874225801809548</c:v>
                </c:pt>
                <c:pt idx="10">
                  <c:v>10.102131023206633</c:v>
                </c:pt>
                <c:pt idx="11">
                  <c:v>10.204903388999671</c:v>
                </c:pt>
                <c:pt idx="12">
                  <c:v>10.197693994211901</c:v>
                </c:pt>
                <c:pt idx="13">
                  <c:v>10.158263911734142</c:v>
                </c:pt>
                <c:pt idx="14">
                  <c:v>10.179094970634873</c:v>
                </c:pt>
                <c:pt idx="15">
                  <c:v>10.248834696474258</c:v>
                </c:pt>
                <c:pt idx="16">
                  <c:v>10.344875074148028</c:v>
                </c:pt>
                <c:pt idx="17">
                  <c:v>10.467882385423048</c:v>
                </c:pt>
                <c:pt idx="18">
                  <c:v>10.540645802443139</c:v>
                </c:pt>
                <c:pt idx="19">
                  <c:v>10.442381451341495</c:v>
                </c:pt>
                <c:pt idx="20">
                  <c:v>10.247775472410964</c:v>
                </c:pt>
                <c:pt idx="21">
                  <c:v>10.202078525906879</c:v>
                </c:pt>
                <c:pt idx="22">
                  <c:v>10.309412736458057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4-4B49-931F-3971419B9EC9}"/>
            </c:ext>
          </c:extLst>
        </c:ser>
        <c:ser>
          <c:idx val="6"/>
          <c:order val="6"/>
          <c:tx>
            <c:strRef>
              <c:f>'SCENARIO COMPARISON'!$B$51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3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'SCENARIO COMPARISON'!$C$51:$AH$51</c15:sqref>
                  </c15:fullRef>
                </c:ext>
              </c:extLst>
              <c:f>'SCENARIO COMPARISON'!$D$51:$Z$51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7-4064-9478-C8C04F1C3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296736"/>
        <c:axId val="85117136"/>
      </c:lineChart>
      <c:catAx>
        <c:axId val="2612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17136"/>
        <c:crosses val="autoZero"/>
        <c:auto val="1"/>
        <c:lblAlgn val="ctr"/>
        <c:lblOffset val="100"/>
        <c:noMultiLvlLbl val="0"/>
      </c:catAx>
      <c:valAx>
        <c:axId val="85117136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ysClr val="windowText" lastClr="000000"/>
                      </a:solidFill>
                    </a:ln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$A2021/GJ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ln>
                    <a:solidFill>
                      <a:sysClr val="windowText" lastClr="000000"/>
                    </a:solidFill>
                  </a:ln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ysClr val="windowText" lastClr="000000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2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solidFill>
                  <a:sysClr val="windowText" lastClr="000000"/>
                </a:solidFill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solidFill>
              <a:sysClr val="windowText" lastClr="000000"/>
            </a:solidFill>
          </a:ln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" Type="http://schemas.openxmlformats.org/officeDocument/2006/relationships/chart" Target="../charts/chart38.xml"/><Relationship Id="rId16" Type="http://schemas.openxmlformats.org/officeDocument/2006/relationships/chart" Target="../charts/chart52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2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Relationship Id="rId14" Type="http://schemas.openxmlformats.org/officeDocument/2006/relationships/chart" Target="../charts/chart8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146685</xdr:colOff>
      <xdr:row>3</xdr:row>
      <xdr:rowOff>36195</xdr:rowOff>
    </xdr:from>
    <xdr:to>
      <xdr:col>70</xdr:col>
      <xdr:colOff>108585</xdr:colOff>
      <xdr:row>21</xdr:row>
      <xdr:rowOff>158115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B81D2FC-1737-4D60-BB1D-8FA0C5ED4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32385</xdr:colOff>
      <xdr:row>24</xdr:row>
      <xdr:rowOff>171450</xdr:rowOff>
    </xdr:from>
    <xdr:to>
      <xdr:col>70</xdr:col>
      <xdr:colOff>1905</xdr:colOff>
      <xdr:row>45</xdr:row>
      <xdr:rowOff>19050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E5970C6-C3DD-40E5-BB62-99B25533C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47625</xdr:colOff>
      <xdr:row>70</xdr:row>
      <xdr:rowOff>40005</xdr:rowOff>
    </xdr:from>
    <xdr:to>
      <xdr:col>69</xdr:col>
      <xdr:colOff>588645</xdr:colOff>
      <xdr:row>88</xdr:row>
      <xdr:rowOff>108585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6B16783-D70F-462B-9372-325FC08EA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102870</xdr:colOff>
      <xdr:row>46</xdr:row>
      <xdr:rowOff>43815</xdr:rowOff>
    </xdr:from>
    <xdr:to>
      <xdr:col>70</xdr:col>
      <xdr:colOff>125730</xdr:colOff>
      <xdr:row>66</xdr:row>
      <xdr:rowOff>66675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345AEDF-7B4B-4FE2-97E1-C3DF3257D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0</xdr:colOff>
      <xdr:row>2</xdr:row>
      <xdr:rowOff>0</xdr:rowOff>
    </xdr:from>
    <xdr:to>
      <xdr:col>59</xdr:col>
      <xdr:colOff>594360</xdr:colOff>
      <xdr:row>21</xdr:row>
      <xdr:rowOff>49530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DEFFAF8F-C3EF-43FE-9E00-2712D54D7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70</xdr:col>
      <xdr:colOff>609599</xdr:colOff>
      <xdr:row>70</xdr:row>
      <xdr:rowOff>0</xdr:rowOff>
    </xdr:from>
    <xdr:to>
      <xdr:col>80</xdr:col>
      <xdr:colOff>200024</xdr:colOff>
      <xdr:row>88</xdr:row>
      <xdr:rowOff>68580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DD54E03A-723D-4027-9F3C-C8205CBC0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72</xdr:col>
      <xdr:colOff>0</xdr:colOff>
      <xdr:row>46</xdr:row>
      <xdr:rowOff>0</xdr:rowOff>
    </xdr:from>
    <xdr:to>
      <xdr:col>81</xdr:col>
      <xdr:colOff>22860</xdr:colOff>
      <xdr:row>66</xdr:row>
      <xdr:rowOff>22860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F3D82E28-C37C-46A1-85BF-0481EC9A4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72</xdr:col>
      <xdr:colOff>0</xdr:colOff>
      <xdr:row>25</xdr:row>
      <xdr:rowOff>0</xdr:rowOff>
    </xdr:from>
    <xdr:to>
      <xdr:col>80</xdr:col>
      <xdr:colOff>579120</xdr:colOff>
      <xdr:row>45</xdr:row>
      <xdr:rowOff>38100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B0B910D-EBD7-4668-8379-F22AC96E1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0</xdr:colOff>
      <xdr:row>3</xdr:row>
      <xdr:rowOff>0</xdr:rowOff>
    </xdr:from>
    <xdr:to>
      <xdr:col>81</xdr:col>
      <xdr:colOff>57150</xdr:colOff>
      <xdr:row>21</xdr:row>
      <xdr:rowOff>121920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3AD95E0-31B5-4016-9F76-7C3CEA1C1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579120</xdr:colOff>
      <xdr:row>91</xdr:row>
      <xdr:rowOff>167640</xdr:rowOff>
    </xdr:from>
    <xdr:to>
      <xdr:col>49</xdr:col>
      <xdr:colOff>22860</xdr:colOff>
      <xdr:row>111</xdr:row>
      <xdr:rowOff>83820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154DEDC-664D-429B-92F0-60A4CD890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0</xdr:colOff>
      <xdr:row>111</xdr:row>
      <xdr:rowOff>0</xdr:rowOff>
    </xdr:from>
    <xdr:to>
      <xdr:col>49</xdr:col>
      <xdr:colOff>53340</xdr:colOff>
      <xdr:row>130</xdr:row>
      <xdr:rowOff>99060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08642ED-BA23-41F0-BA3C-4AD53AADE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0</xdr:colOff>
      <xdr:row>132</xdr:row>
      <xdr:rowOff>0</xdr:rowOff>
    </xdr:from>
    <xdr:to>
      <xdr:col>49</xdr:col>
      <xdr:colOff>53340</xdr:colOff>
      <xdr:row>151</xdr:row>
      <xdr:rowOff>99060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99BF608-AD31-45A8-98F5-EBB991065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0</xdr:colOff>
      <xdr:row>153</xdr:row>
      <xdr:rowOff>0</xdr:rowOff>
    </xdr:from>
    <xdr:to>
      <xdr:col>49</xdr:col>
      <xdr:colOff>53340</xdr:colOff>
      <xdr:row>172</xdr:row>
      <xdr:rowOff>99060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BF398A5-1782-406E-A55A-66E7AE246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0</xdr:colOff>
      <xdr:row>3</xdr:row>
      <xdr:rowOff>0</xdr:rowOff>
    </xdr:from>
    <xdr:to>
      <xdr:col>48</xdr:col>
      <xdr:colOff>594360</xdr:colOff>
      <xdr:row>22</xdr:row>
      <xdr:rowOff>49530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C6F05C-94E2-40EA-BB82-DCB745565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40</xdr:col>
      <xdr:colOff>0</xdr:colOff>
      <xdr:row>25</xdr:row>
      <xdr:rowOff>0</xdr:rowOff>
    </xdr:from>
    <xdr:to>
      <xdr:col>49</xdr:col>
      <xdr:colOff>161925</xdr:colOff>
      <xdr:row>45</xdr:row>
      <xdr:rowOff>91440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977DB9-EDF8-4E56-A855-9D380BDE4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0</xdr:colOff>
      <xdr:row>47</xdr:row>
      <xdr:rowOff>0</xdr:rowOff>
    </xdr:from>
    <xdr:to>
      <xdr:col>49</xdr:col>
      <xdr:colOff>7620</xdr:colOff>
      <xdr:row>69</xdr:row>
      <xdr:rowOff>60960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C8DF80-199A-4CE2-97FC-BF6800487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0</xdr:colOff>
      <xdr:row>72</xdr:row>
      <xdr:rowOff>0</xdr:rowOff>
    </xdr:from>
    <xdr:to>
      <xdr:col>49</xdr:col>
      <xdr:colOff>22860</xdr:colOff>
      <xdr:row>90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0A13D49-23BF-4C52-8712-881B7166F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50</xdr:col>
      <xdr:colOff>0</xdr:colOff>
      <xdr:row>25</xdr:row>
      <xdr:rowOff>0</xdr:rowOff>
    </xdr:from>
    <xdr:to>
      <xdr:col>59</xdr:col>
      <xdr:colOff>161925</xdr:colOff>
      <xdr:row>45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9D4125-7B9C-4AD5-ADFB-5A0D0AD4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0</xdr:colOff>
      <xdr:row>47</xdr:row>
      <xdr:rowOff>0</xdr:rowOff>
    </xdr:from>
    <xdr:to>
      <xdr:col>60</xdr:col>
      <xdr:colOff>7620</xdr:colOff>
      <xdr:row>69</xdr:row>
      <xdr:rowOff>60960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CABD71-2FF2-49C4-BA66-A4B5374C7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51</xdr:col>
      <xdr:colOff>0</xdr:colOff>
      <xdr:row>72</xdr:row>
      <xdr:rowOff>0</xdr:rowOff>
    </xdr:from>
    <xdr:to>
      <xdr:col>60</xdr:col>
      <xdr:colOff>22860</xdr:colOff>
      <xdr:row>90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8157738-5666-4FEB-AC9C-001061A32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0</xdr:colOff>
      <xdr:row>92</xdr:row>
      <xdr:rowOff>0</xdr:rowOff>
    </xdr:from>
    <xdr:to>
      <xdr:col>60</xdr:col>
      <xdr:colOff>53340</xdr:colOff>
      <xdr:row>111</xdr:row>
      <xdr:rowOff>99060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2C7418-73FA-461A-A37A-AD9F72D79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51</xdr:col>
      <xdr:colOff>0</xdr:colOff>
      <xdr:row>112</xdr:row>
      <xdr:rowOff>0</xdr:rowOff>
    </xdr:from>
    <xdr:to>
      <xdr:col>60</xdr:col>
      <xdr:colOff>53340</xdr:colOff>
      <xdr:row>131</xdr:row>
      <xdr:rowOff>99060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71DB14-45B0-4E16-98E4-C78427F0B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51</xdr:col>
      <xdr:colOff>0</xdr:colOff>
      <xdr:row>132</xdr:row>
      <xdr:rowOff>0</xdr:rowOff>
    </xdr:from>
    <xdr:to>
      <xdr:col>60</xdr:col>
      <xdr:colOff>53340</xdr:colOff>
      <xdr:row>151</xdr:row>
      <xdr:rowOff>99060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CBA196-808A-4360-8F44-B0D9D7788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50</xdr:col>
      <xdr:colOff>0</xdr:colOff>
      <xdr:row>153</xdr:row>
      <xdr:rowOff>0</xdr:rowOff>
    </xdr:from>
    <xdr:to>
      <xdr:col>59</xdr:col>
      <xdr:colOff>53340</xdr:colOff>
      <xdr:row>172</xdr:row>
      <xdr:rowOff>99060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626C8B1-E5DD-4EE4-A0CD-4E8967F0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18</xdr:col>
      <xdr:colOff>205740</xdr:colOff>
      <xdr:row>12</xdr:row>
      <xdr:rowOff>175260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816C67-EC7D-4EEC-8E67-3D6FD5C7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571500"/>
          <a:ext cx="5082540" cy="188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62865</xdr:colOff>
      <xdr:row>42</xdr:row>
      <xdr:rowOff>34291</xdr:rowOff>
    </xdr:from>
    <xdr:to>
      <xdr:col>47</xdr:col>
      <xdr:colOff>550545</xdr:colOff>
      <xdr:row>59</xdr:row>
      <xdr:rowOff>26670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524A78-31B9-4179-8C86-C6DCBEACF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441960</xdr:colOff>
      <xdr:row>2</xdr:row>
      <xdr:rowOff>60960</xdr:rowOff>
    </xdr:from>
    <xdr:to>
      <xdr:col>47</xdr:col>
      <xdr:colOff>365761</xdr:colOff>
      <xdr:row>19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B1F66B-31E9-42D2-B0D1-72E2B4E7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601980</xdr:colOff>
      <xdr:row>2</xdr:row>
      <xdr:rowOff>106680</xdr:rowOff>
    </xdr:from>
    <xdr:to>
      <xdr:col>56</xdr:col>
      <xdr:colOff>525781</xdr:colOff>
      <xdr:row>20</xdr:row>
      <xdr:rowOff>15240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FBB857-0DA8-4B2C-B695-0686B9EA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390525</xdr:colOff>
      <xdr:row>21</xdr:row>
      <xdr:rowOff>171450</xdr:rowOff>
    </xdr:from>
    <xdr:to>
      <xdr:col>57</xdr:col>
      <xdr:colOff>565785</xdr:colOff>
      <xdr:row>39</xdr:row>
      <xdr:rowOff>118110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E0F10E-DFD1-4ED4-AFB8-B13EBD6AE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323850</xdr:colOff>
      <xdr:row>42</xdr:row>
      <xdr:rowOff>85725</xdr:rowOff>
    </xdr:from>
    <xdr:to>
      <xdr:col>57</xdr:col>
      <xdr:colOff>514350</xdr:colOff>
      <xdr:row>59</xdr:row>
      <xdr:rowOff>169545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320B92-CE0F-4E75-BD5E-17B275555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0</xdr:colOff>
      <xdr:row>22</xdr:row>
      <xdr:rowOff>0</xdr:rowOff>
    </xdr:from>
    <xdr:to>
      <xdr:col>47</xdr:col>
      <xdr:colOff>91440</xdr:colOff>
      <xdr:row>39</xdr:row>
      <xdr:rowOff>129540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C45C9C-470B-4EE9-B922-69AA16384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586740</xdr:colOff>
      <xdr:row>41</xdr:row>
      <xdr:rowOff>129541</xdr:rowOff>
    </xdr:from>
    <xdr:to>
      <xdr:col>46</xdr:col>
      <xdr:colOff>464820</xdr:colOff>
      <xdr:row>58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7A4E99-508C-4AB8-8B0F-6E6EEC602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253365</xdr:colOff>
      <xdr:row>41</xdr:row>
      <xdr:rowOff>116205</xdr:rowOff>
    </xdr:from>
    <xdr:to>
      <xdr:col>56</xdr:col>
      <xdr:colOff>203835</xdr:colOff>
      <xdr:row>58</xdr:row>
      <xdr:rowOff>108585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524C4F-9E8C-46D0-8167-66BA18F2C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441960</xdr:colOff>
      <xdr:row>2</xdr:row>
      <xdr:rowOff>60960</xdr:rowOff>
    </xdr:from>
    <xdr:to>
      <xdr:col>46</xdr:col>
      <xdr:colOff>365761</xdr:colOff>
      <xdr:row>19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A1A971-AD9A-4565-8C03-9374E67B5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601980</xdr:colOff>
      <xdr:row>2</xdr:row>
      <xdr:rowOff>106680</xdr:rowOff>
    </xdr:from>
    <xdr:to>
      <xdr:col>55</xdr:col>
      <xdr:colOff>525781</xdr:colOff>
      <xdr:row>20</xdr:row>
      <xdr:rowOff>15240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7C670A6-E8DF-41DF-86D0-2184BBC0C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0</xdr:colOff>
      <xdr:row>22</xdr:row>
      <xdr:rowOff>0</xdr:rowOff>
    </xdr:from>
    <xdr:to>
      <xdr:col>56</xdr:col>
      <xdr:colOff>38100</xdr:colOff>
      <xdr:row>39</xdr:row>
      <xdr:rowOff>149544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91DE48-C094-441A-A62B-B7C252174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23</xdr:row>
      <xdr:rowOff>0</xdr:rowOff>
    </xdr:from>
    <xdr:to>
      <xdr:col>46</xdr:col>
      <xdr:colOff>297180</xdr:colOff>
      <xdr:row>40</xdr:row>
      <xdr:rowOff>149544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99BE06-0613-4B14-A1FA-D556C88FA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53340</xdr:colOff>
      <xdr:row>22</xdr:row>
      <xdr:rowOff>22861</xdr:rowOff>
    </xdr:from>
    <xdr:to>
      <xdr:col>55</xdr:col>
      <xdr:colOff>586741</xdr:colOff>
      <xdr:row>39</xdr:row>
      <xdr:rowOff>167641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D7C98D-0942-4FD4-BCA8-84E2B7E74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196215</xdr:colOff>
      <xdr:row>41</xdr:row>
      <xdr:rowOff>125730</xdr:rowOff>
    </xdr:from>
    <xdr:to>
      <xdr:col>56</xdr:col>
      <xdr:colOff>146685</xdr:colOff>
      <xdr:row>58</xdr:row>
      <xdr:rowOff>118110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6DC3CF-099B-4D34-8978-E8C049957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441960</xdr:colOff>
      <xdr:row>2</xdr:row>
      <xdr:rowOff>60960</xdr:rowOff>
    </xdr:from>
    <xdr:to>
      <xdr:col>46</xdr:col>
      <xdr:colOff>365761</xdr:colOff>
      <xdr:row>19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99B44E7-50DC-4559-81C6-10650786D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601980</xdr:colOff>
      <xdr:row>2</xdr:row>
      <xdr:rowOff>106680</xdr:rowOff>
    </xdr:from>
    <xdr:to>
      <xdr:col>55</xdr:col>
      <xdr:colOff>525781</xdr:colOff>
      <xdr:row>20</xdr:row>
      <xdr:rowOff>15240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524C9B8-4FEC-4C0B-B010-FEFEC348A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22</xdr:row>
      <xdr:rowOff>0</xdr:rowOff>
    </xdr:from>
    <xdr:to>
      <xdr:col>46</xdr:col>
      <xdr:colOff>533401</xdr:colOff>
      <xdr:row>39</xdr:row>
      <xdr:rowOff>144780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5813396-B2C3-4E34-B403-39978AF60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525780</xdr:colOff>
      <xdr:row>41</xdr:row>
      <xdr:rowOff>15240</xdr:rowOff>
    </xdr:from>
    <xdr:to>
      <xdr:col>46</xdr:col>
      <xdr:colOff>476250</xdr:colOff>
      <xdr:row>58</xdr:row>
      <xdr:rowOff>7620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07A178-5459-47A0-86C9-B4C4F8861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1</xdr:colOff>
      <xdr:row>22</xdr:row>
      <xdr:rowOff>0</xdr:rowOff>
    </xdr:from>
    <xdr:to>
      <xdr:col>65</xdr:col>
      <xdr:colOff>68581</xdr:colOff>
      <xdr:row>39</xdr:row>
      <xdr:rowOff>144780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7F5A5CA-4594-4D3C-9823-8BE29C287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335280</xdr:colOff>
      <xdr:row>95</xdr:row>
      <xdr:rowOff>99060</xdr:rowOff>
    </xdr:from>
    <xdr:to>
      <xdr:col>48</xdr:col>
      <xdr:colOff>198120</xdr:colOff>
      <xdr:row>116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325BB0-73C9-809A-81F0-0BA49C58E7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0</xdr:colOff>
      <xdr:row>120</xdr:row>
      <xdr:rowOff>0</xdr:rowOff>
    </xdr:from>
    <xdr:to>
      <xdr:col>47</xdr:col>
      <xdr:colOff>472440</xdr:colOff>
      <xdr:row>140</xdr:row>
      <xdr:rowOff>175260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DA23057-DE7A-4205-9AEF-204672549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47</xdr:col>
      <xdr:colOff>472440</xdr:colOff>
      <xdr:row>163</xdr:row>
      <xdr:rowOff>175260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20F4E88-72B1-469B-97DE-48231D77C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0</xdr:colOff>
      <xdr:row>165</xdr:row>
      <xdr:rowOff>0</xdr:rowOff>
    </xdr:from>
    <xdr:to>
      <xdr:col>47</xdr:col>
      <xdr:colOff>472440</xdr:colOff>
      <xdr:row>185</xdr:row>
      <xdr:rowOff>175260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528FF29-10FF-404A-9BFD-AF564A1AA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0</xdr:colOff>
      <xdr:row>188</xdr:row>
      <xdr:rowOff>0</xdr:rowOff>
    </xdr:from>
    <xdr:to>
      <xdr:col>47</xdr:col>
      <xdr:colOff>472440</xdr:colOff>
      <xdr:row>208</xdr:row>
      <xdr:rowOff>175260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AAE63D5-8DB6-4E21-84F1-7B73DA73C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464820</xdr:colOff>
      <xdr:row>172</xdr:row>
      <xdr:rowOff>15240</xdr:rowOff>
    </xdr:from>
    <xdr:to>
      <xdr:col>11</xdr:col>
      <xdr:colOff>541020</xdr:colOff>
      <xdr:row>188</xdr:row>
      <xdr:rowOff>167640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EB52349-10B2-2C98-DFD5-7215406E5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49</xdr:col>
      <xdr:colOff>0</xdr:colOff>
      <xdr:row>95</xdr:row>
      <xdr:rowOff>0</xdr:rowOff>
    </xdr:from>
    <xdr:to>
      <xdr:col>58</xdr:col>
      <xdr:colOff>472440</xdr:colOff>
      <xdr:row>115</xdr:row>
      <xdr:rowOff>175260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B6CD555-9C0F-4FDC-AEC0-72FFBC5AB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0</xdr:colOff>
      <xdr:row>120</xdr:row>
      <xdr:rowOff>0</xdr:rowOff>
    </xdr:from>
    <xdr:to>
      <xdr:col>58</xdr:col>
      <xdr:colOff>472440</xdr:colOff>
      <xdr:row>140</xdr:row>
      <xdr:rowOff>175260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B99F004-70E7-4EAC-A0C2-C3D0B5434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0</xdr:colOff>
      <xdr:row>143</xdr:row>
      <xdr:rowOff>0</xdr:rowOff>
    </xdr:from>
    <xdr:to>
      <xdr:col>58</xdr:col>
      <xdr:colOff>472440</xdr:colOff>
      <xdr:row>163</xdr:row>
      <xdr:rowOff>175260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657D2B-F71C-46CE-835B-2B9CE0DE3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49</xdr:col>
      <xdr:colOff>0</xdr:colOff>
      <xdr:row>165</xdr:row>
      <xdr:rowOff>0</xdr:rowOff>
    </xdr:from>
    <xdr:to>
      <xdr:col>58</xdr:col>
      <xdr:colOff>472440</xdr:colOff>
      <xdr:row>185</xdr:row>
      <xdr:rowOff>175260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52500CE-909A-43D7-AC00-9AD29D750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49</xdr:col>
      <xdr:colOff>0</xdr:colOff>
      <xdr:row>188</xdr:row>
      <xdr:rowOff>0</xdr:rowOff>
    </xdr:from>
    <xdr:to>
      <xdr:col>58</xdr:col>
      <xdr:colOff>472440</xdr:colOff>
      <xdr:row>208</xdr:row>
      <xdr:rowOff>175260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EAE66B5-BF38-4BD8-97DE-DDB9A3DD5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586740</xdr:colOff>
      <xdr:row>41</xdr:row>
      <xdr:rowOff>129541</xdr:rowOff>
    </xdr:from>
    <xdr:to>
      <xdr:col>46</xdr:col>
      <xdr:colOff>464820</xdr:colOff>
      <xdr:row>58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EBA955-1A2D-4515-AA56-CEC9376A4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205740</xdr:colOff>
      <xdr:row>41</xdr:row>
      <xdr:rowOff>182880</xdr:rowOff>
    </xdr:from>
    <xdr:to>
      <xdr:col>56</xdr:col>
      <xdr:colOff>156210</xdr:colOff>
      <xdr:row>58</xdr:row>
      <xdr:rowOff>175260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ECC2FE-EC61-4FFE-8FF7-7713C03E3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441960</xdr:colOff>
      <xdr:row>2</xdr:row>
      <xdr:rowOff>60960</xdr:rowOff>
    </xdr:from>
    <xdr:to>
      <xdr:col>46</xdr:col>
      <xdr:colOff>365761</xdr:colOff>
      <xdr:row>19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7F9D9A-20A8-477D-8287-ABC7068BD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601980</xdr:colOff>
      <xdr:row>2</xdr:row>
      <xdr:rowOff>106680</xdr:rowOff>
    </xdr:from>
    <xdr:to>
      <xdr:col>55</xdr:col>
      <xdr:colOff>525781</xdr:colOff>
      <xdr:row>20</xdr:row>
      <xdr:rowOff>15240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C78874-290C-4387-B536-A42E978CB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579120</xdr:colOff>
      <xdr:row>41</xdr:row>
      <xdr:rowOff>99060</xdr:rowOff>
    </xdr:from>
    <xdr:to>
      <xdr:col>65</xdr:col>
      <xdr:colOff>457200</xdr:colOff>
      <xdr:row>58</xdr:row>
      <xdr:rowOff>91439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A41525-C70F-4D5E-B63B-C77F0EC5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209550</xdr:colOff>
      <xdr:row>21</xdr:row>
      <xdr:rowOff>38100</xdr:rowOff>
    </xdr:from>
    <xdr:to>
      <xdr:col>56</xdr:col>
      <xdr:colOff>352425</xdr:colOff>
      <xdr:row>38</xdr:row>
      <xdr:rowOff>187644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E683EF-6D34-4219-903D-95A818A6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601981</xdr:colOff>
      <xdr:row>21</xdr:row>
      <xdr:rowOff>68580</xdr:rowOff>
    </xdr:from>
    <xdr:to>
      <xdr:col>46</xdr:col>
      <xdr:colOff>487680</xdr:colOff>
      <xdr:row>39</xdr:row>
      <xdr:rowOff>27624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A26043-47D2-453F-A281-FEBB35A65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565784</xdr:colOff>
      <xdr:row>22</xdr:row>
      <xdr:rowOff>2857</xdr:rowOff>
    </xdr:from>
    <xdr:to>
      <xdr:col>48</xdr:col>
      <xdr:colOff>489585</xdr:colOff>
      <xdr:row>39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983A9A-21C7-443A-8260-FC0AFDBCD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586740</xdr:colOff>
      <xdr:row>41</xdr:row>
      <xdr:rowOff>129541</xdr:rowOff>
    </xdr:from>
    <xdr:to>
      <xdr:col>48</xdr:col>
      <xdr:colOff>464820</xdr:colOff>
      <xdr:row>58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521746-9F33-4825-B05C-D41D039C0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53340</xdr:colOff>
      <xdr:row>22</xdr:row>
      <xdr:rowOff>22861</xdr:rowOff>
    </xdr:from>
    <xdr:to>
      <xdr:col>57</xdr:col>
      <xdr:colOff>586741</xdr:colOff>
      <xdr:row>39</xdr:row>
      <xdr:rowOff>167641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BD9D17-B610-4562-9BA0-EA8BCF686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15240</xdr:colOff>
      <xdr:row>41</xdr:row>
      <xdr:rowOff>144780</xdr:rowOff>
    </xdr:from>
    <xdr:to>
      <xdr:col>57</xdr:col>
      <xdr:colOff>575310</xdr:colOff>
      <xdr:row>58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5BA9C9-80C2-4D80-B854-015F17F00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441960</xdr:colOff>
      <xdr:row>2</xdr:row>
      <xdr:rowOff>60960</xdr:rowOff>
    </xdr:from>
    <xdr:to>
      <xdr:col>48</xdr:col>
      <xdr:colOff>365761</xdr:colOff>
      <xdr:row>19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2ED0BC8-925D-4384-82A4-2470751B5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601980</xdr:colOff>
      <xdr:row>2</xdr:row>
      <xdr:rowOff>106680</xdr:rowOff>
    </xdr:from>
    <xdr:to>
      <xdr:col>57</xdr:col>
      <xdr:colOff>525781</xdr:colOff>
      <xdr:row>20</xdr:row>
      <xdr:rowOff>15240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86A4318-957E-41B0-9CF1-2103CFF28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579120</xdr:colOff>
      <xdr:row>41</xdr:row>
      <xdr:rowOff>99060</xdr:rowOff>
    </xdr:from>
    <xdr:to>
      <xdr:col>67</xdr:col>
      <xdr:colOff>457200</xdr:colOff>
      <xdr:row>58</xdr:row>
      <xdr:rowOff>91439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FC2908-6971-4267-808A-DCB11441A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50</xdr:col>
      <xdr:colOff>366711</xdr:colOff>
      <xdr:row>119</xdr:row>
      <xdr:rowOff>76200</xdr:rowOff>
    </xdr:from>
    <xdr:to>
      <xdr:col>59</xdr:col>
      <xdr:colOff>371475</xdr:colOff>
      <xdr:row>135</xdr:row>
      <xdr:rowOff>90487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9A91A0-3274-4253-AB82-C3F6309BB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565784</xdr:colOff>
      <xdr:row>22</xdr:row>
      <xdr:rowOff>2857</xdr:rowOff>
    </xdr:from>
    <xdr:to>
      <xdr:col>46</xdr:col>
      <xdr:colOff>489585</xdr:colOff>
      <xdr:row>39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D161E-20ED-417C-9DDD-3E06898F33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586740</xdr:colOff>
      <xdr:row>41</xdr:row>
      <xdr:rowOff>129541</xdr:rowOff>
    </xdr:from>
    <xdr:to>
      <xdr:col>46</xdr:col>
      <xdr:colOff>464820</xdr:colOff>
      <xdr:row>58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81A73F-3303-43E7-A489-5D606DC0C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53340</xdr:colOff>
      <xdr:row>22</xdr:row>
      <xdr:rowOff>22861</xdr:rowOff>
    </xdr:from>
    <xdr:to>
      <xdr:col>55</xdr:col>
      <xdr:colOff>586741</xdr:colOff>
      <xdr:row>39</xdr:row>
      <xdr:rowOff>167641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FE9637-153D-4983-AA72-525752CF9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</xdr:colOff>
      <xdr:row>41</xdr:row>
      <xdr:rowOff>144780</xdr:rowOff>
    </xdr:from>
    <xdr:to>
      <xdr:col>55</xdr:col>
      <xdr:colOff>575310</xdr:colOff>
      <xdr:row>58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4CF7B6-43D3-48D6-B55E-2E991AA9F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441960</xdr:colOff>
      <xdr:row>2</xdr:row>
      <xdr:rowOff>60960</xdr:rowOff>
    </xdr:from>
    <xdr:to>
      <xdr:col>46</xdr:col>
      <xdr:colOff>365761</xdr:colOff>
      <xdr:row>19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EDF8FE-D0B0-431A-9317-4A2EF7DA3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601980</xdr:colOff>
      <xdr:row>2</xdr:row>
      <xdr:rowOff>106680</xdr:rowOff>
    </xdr:from>
    <xdr:to>
      <xdr:col>55</xdr:col>
      <xdr:colOff>525781</xdr:colOff>
      <xdr:row>20</xdr:row>
      <xdr:rowOff>15240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2F239-5F39-4E37-909E-83F18687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0</xdr:colOff>
      <xdr:row>61</xdr:row>
      <xdr:rowOff>0</xdr:rowOff>
    </xdr:from>
    <xdr:to>
      <xdr:col>55</xdr:col>
      <xdr:colOff>533401</xdr:colOff>
      <xdr:row>78</xdr:row>
      <xdr:rowOff>144780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451579-AAC8-45C4-A34A-240BDE170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0</xdr:colOff>
      <xdr:row>81</xdr:row>
      <xdr:rowOff>0</xdr:rowOff>
    </xdr:from>
    <xdr:to>
      <xdr:col>55</xdr:col>
      <xdr:colOff>560070</xdr:colOff>
      <xdr:row>97</xdr:row>
      <xdr:rowOff>175260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9D3C6C-A2B8-40A0-9810-71CFE664D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0</xdr:colOff>
      <xdr:row>99</xdr:row>
      <xdr:rowOff>0</xdr:rowOff>
    </xdr:from>
    <xdr:to>
      <xdr:col>55</xdr:col>
      <xdr:colOff>560070</xdr:colOff>
      <xdr:row>115</xdr:row>
      <xdr:rowOff>175260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CB35FC-C0D5-4F49-87E2-0F6847189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47</xdr:col>
      <xdr:colOff>0</xdr:colOff>
      <xdr:row>118</xdr:row>
      <xdr:rowOff>0</xdr:rowOff>
    </xdr:from>
    <xdr:to>
      <xdr:col>55</xdr:col>
      <xdr:colOff>560070</xdr:colOff>
      <xdr:row>134</xdr:row>
      <xdr:rowOff>175260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7578972-59B3-4EF9-9EF4-B9AEE0CA2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0</xdr:colOff>
      <xdr:row>137</xdr:row>
      <xdr:rowOff>0</xdr:rowOff>
    </xdr:from>
    <xdr:to>
      <xdr:col>55</xdr:col>
      <xdr:colOff>560070</xdr:colOff>
      <xdr:row>153</xdr:row>
      <xdr:rowOff>175260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347E16C-9B14-4DB5-90A6-F1FA909F8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47</xdr:col>
      <xdr:colOff>0</xdr:colOff>
      <xdr:row>156</xdr:row>
      <xdr:rowOff>0</xdr:rowOff>
    </xdr:from>
    <xdr:to>
      <xdr:col>55</xdr:col>
      <xdr:colOff>560070</xdr:colOff>
      <xdr:row>172</xdr:row>
      <xdr:rowOff>175260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88A1DF6-9285-4293-8634-742C4BDAC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0</xdr:colOff>
      <xdr:row>22</xdr:row>
      <xdr:rowOff>0</xdr:rowOff>
    </xdr:from>
    <xdr:to>
      <xdr:col>65</xdr:col>
      <xdr:colOff>533401</xdr:colOff>
      <xdr:row>39</xdr:row>
      <xdr:rowOff>149544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A738289-F144-45D6-8391-CD7C5DFCB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0</xdr:colOff>
      <xdr:row>42</xdr:row>
      <xdr:rowOff>0</xdr:rowOff>
    </xdr:from>
    <xdr:to>
      <xdr:col>65</xdr:col>
      <xdr:colOff>487680</xdr:colOff>
      <xdr:row>58</xdr:row>
      <xdr:rowOff>175259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9AB9F4D-F2BB-4EC1-87E5-FF33ACCBC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142874</xdr:colOff>
      <xdr:row>16</xdr:row>
      <xdr:rowOff>33337</xdr:rowOff>
    </xdr:from>
    <xdr:to>
      <xdr:col>11</xdr:col>
      <xdr:colOff>390524</xdr:colOff>
      <xdr:row>33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597892-0349-432B-83D4-ED2538E74B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219075</xdr:colOff>
      <xdr:row>16</xdr:row>
      <xdr:rowOff>123825</xdr:rowOff>
    </xdr:from>
    <xdr:to>
      <xdr:col>21</xdr:col>
      <xdr:colOff>76200</xdr:colOff>
      <xdr:row>34</xdr:row>
      <xdr:rowOff>35243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CFCF0A-A569-4D4E-A0B4-DAD347D38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36</xdr:row>
      <xdr:rowOff>0</xdr:rowOff>
    </xdr:from>
    <xdr:to>
      <xdr:col>11</xdr:col>
      <xdr:colOff>247650</xdr:colOff>
      <xdr:row>53</xdr:row>
      <xdr:rowOff>109538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2918FB-FE00-4066-82C1-F697E5182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483870</xdr:colOff>
      <xdr:row>22</xdr:row>
      <xdr:rowOff>160020</xdr:rowOff>
    </xdr:from>
    <xdr:to>
      <xdr:col>25</xdr:col>
      <xdr:colOff>102870</xdr:colOff>
      <xdr:row>40</xdr:row>
      <xdr:rowOff>163830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708739-B754-47BB-9017-B8EFC92B8D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213360</xdr:colOff>
      <xdr:row>54</xdr:row>
      <xdr:rowOff>87630</xdr:rowOff>
    </xdr:from>
    <xdr:to>
      <xdr:col>18</xdr:col>
      <xdr:colOff>251460</xdr:colOff>
      <xdr:row>76</xdr:row>
      <xdr:rowOff>129540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2080A3-B6E3-4B2E-88F8-368A76A5D7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219075</xdr:colOff>
      <xdr:row>24</xdr:row>
      <xdr:rowOff>123825</xdr:rowOff>
    </xdr:from>
    <xdr:to>
      <xdr:col>11</xdr:col>
      <xdr:colOff>447675</xdr:colOff>
      <xdr:row>42</xdr:row>
      <xdr:rowOff>127635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60D394-B893-485E-9296-C64DCB8E1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2CD0C-D684-42AD-BB24-124779E0F4CE}">
  <dimension ref="A2:V44"/>
  <sheetViews>
    <sheetView tabSelected="1" workbookViewId="0">
      <selection activeCell="A3" sqref="A3"/>
    </sheetView>
  </sheetViews>
  <sheetFormatPr defaultRowHeight="14.45"/>
  <sheetData>
    <row r="2" spans="1:10">
      <c r="A2" t="s">
        <v>0</v>
      </c>
    </row>
    <row r="4" spans="1:10">
      <c r="B4">
        <v>1</v>
      </c>
      <c r="C4" t="s">
        <v>1</v>
      </c>
      <c r="J4" t="s">
        <v>2</v>
      </c>
    </row>
    <row r="6" spans="1:10">
      <c r="B6">
        <v>2</v>
      </c>
      <c r="C6" t="s">
        <v>3</v>
      </c>
    </row>
    <row r="8" spans="1:10">
      <c r="B8">
        <v>3</v>
      </c>
      <c r="C8" t="s">
        <v>4</v>
      </c>
      <c r="J8" t="s">
        <v>5</v>
      </c>
    </row>
    <row r="10" spans="1:10">
      <c r="B10">
        <v>4</v>
      </c>
      <c r="C10" t="s">
        <v>6</v>
      </c>
      <c r="J10" t="s">
        <v>7</v>
      </c>
    </row>
    <row r="12" spans="1:10">
      <c r="B12">
        <v>5</v>
      </c>
      <c r="C12" t="s">
        <v>8</v>
      </c>
    </row>
    <row r="15" spans="1:10">
      <c r="A15" t="s">
        <v>9</v>
      </c>
    </row>
    <row r="17" spans="1:22">
      <c r="B17">
        <v>1</v>
      </c>
      <c r="C17" t="s">
        <v>10</v>
      </c>
    </row>
    <row r="18" spans="1:22">
      <c r="C18" t="s">
        <v>11</v>
      </c>
    </row>
    <row r="19" spans="1:22">
      <c r="B19">
        <v>2</v>
      </c>
      <c r="C19" t="s">
        <v>12</v>
      </c>
    </row>
    <row r="20" spans="1:22">
      <c r="B20">
        <v>3</v>
      </c>
      <c r="C20" t="s">
        <v>13</v>
      </c>
    </row>
    <row r="22" spans="1:22">
      <c r="A22" t="s">
        <v>14</v>
      </c>
    </row>
    <row r="23" spans="1:22">
      <c r="G23" t="s">
        <v>15</v>
      </c>
      <c r="K23" t="s">
        <v>16</v>
      </c>
      <c r="N23" t="s">
        <v>17</v>
      </c>
    </row>
    <row r="25" spans="1:22">
      <c r="C25" t="s">
        <v>18</v>
      </c>
      <c r="G25" t="s">
        <v>19</v>
      </c>
      <c r="K25" t="s">
        <v>20</v>
      </c>
      <c r="N25" t="s">
        <v>21</v>
      </c>
    </row>
    <row r="27" spans="1:22">
      <c r="C27" t="s">
        <v>22</v>
      </c>
      <c r="G27" t="s">
        <v>23</v>
      </c>
      <c r="K27" t="s">
        <v>24</v>
      </c>
      <c r="N27" t="s">
        <v>25</v>
      </c>
      <c r="T27" t="s">
        <v>26</v>
      </c>
    </row>
    <row r="29" spans="1:22">
      <c r="C29" t="s">
        <v>27</v>
      </c>
      <c r="G29" t="s">
        <v>28</v>
      </c>
      <c r="K29" t="s">
        <v>20</v>
      </c>
      <c r="N29" t="s">
        <v>29</v>
      </c>
    </row>
    <row r="31" spans="1:22">
      <c r="C31" t="s">
        <v>30</v>
      </c>
      <c r="G31" t="s">
        <v>31</v>
      </c>
      <c r="K31" t="s">
        <v>24</v>
      </c>
      <c r="N31" t="s">
        <v>32</v>
      </c>
      <c r="T31" t="s">
        <v>33</v>
      </c>
      <c r="V31" t="s">
        <v>34</v>
      </c>
    </row>
    <row r="36" spans="1:19">
      <c r="A36" t="s">
        <v>35</v>
      </c>
    </row>
    <row r="38" spans="1:19">
      <c r="C38" t="s">
        <v>18</v>
      </c>
      <c r="F38" t="s">
        <v>36</v>
      </c>
      <c r="H38" s="53" t="s">
        <v>37</v>
      </c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>
      <c r="C40" t="s">
        <v>22</v>
      </c>
      <c r="F40" t="s">
        <v>36</v>
      </c>
      <c r="H40" s="53" t="s">
        <v>38</v>
      </c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>
      <c r="C42" t="s">
        <v>27</v>
      </c>
      <c r="F42" t="s">
        <v>36</v>
      </c>
      <c r="H42" s="53" t="s">
        <v>39</v>
      </c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>
      <c r="C44" t="s">
        <v>30</v>
      </c>
      <c r="F44" t="s">
        <v>36</v>
      </c>
      <c r="H44" s="53" t="s">
        <v>40</v>
      </c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9A680-9518-4DEC-AAB7-D1939C7C6330}">
  <dimension ref="B2:AM69"/>
  <sheetViews>
    <sheetView workbookViewId="0">
      <selection activeCell="G9" sqref="G9"/>
    </sheetView>
  </sheetViews>
  <sheetFormatPr defaultRowHeight="14.45"/>
  <cols>
    <col min="4" max="4" width="12.42578125" customWidth="1"/>
  </cols>
  <sheetData>
    <row r="2" spans="2:39">
      <c r="D2" t="s">
        <v>81</v>
      </c>
      <c r="E2" s="9">
        <v>2022</v>
      </c>
      <c r="G2" t="s">
        <v>147</v>
      </c>
    </row>
    <row r="3" spans="2:39">
      <c r="C3" t="s">
        <v>148</v>
      </c>
    </row>
    <row r="4" spans="2:39">
      <c r="D4">
        <v>2019</v>
      </c>
      <c r="E4">
        <v>2020</v>
      </c>
      <c r="F4">
        <v>2021</v>
      </c>
      <c r="G4">
        <v>2022</v>
      </c>
      <c r="H4">
        <v>2023</v>
      </c>
      <c r="I4">
        <v>2024</v>
      </c>
      <c r="J4">
        <v>2025</v>
      </c>
      <c r="K4">
        <v>2026</v>
      </c>
      <c r="L4">
        <v>2027</v>
      </c>
      <c r="M4">
        <v>2028</v>
      </c>
      <c r="N4">
        <v>2029</v>
      </c>
      <c r="O4">
        <v>2030</v>
      </c>
      <c r="P4">
        <v>2031</v>
      </c>
      <c r="Q4">
        <v>2032</v>
      </c>
      <c r="R4">
        <v>2033</v>
      </c>
      <c r="S4">
        <v>2034</v>
      </c>
      <c r="T4">
        <v>2035</v>
      </c>
      <c r="U4">
        <v>2036</v>
      </c>
      <c r="V4">
        <v>2037</v>
      </c>
      <c r="W4">
        <v>2038</v>
      </c>
      <c r="X4">
        <v>2039</v>
      </c>
      <c r="Y4">
        <v>2040</v>
      </c>
      <c r="Z4">
        <v>2041</v>
      </c>
      <c r="AA4">
        <v>2042</v>
      </c>
      <c r="AB4">
        <v>2043</v>
      </c>
      <c r="AC4">
        <v>2044</v>
      </c>
      <c r="AD4">
        <v>2045</v>
      </c>
      <c r="AE4">
        <v>2046</v>
      </c>
      <c r="AF4">
        <v>2047</v>
      </c>
      <c r="AG4">
        <v>2048</v>
      </c>
      <c r="AH4">
        <v>2049</v>
      </c>
      <c r="AI4">
        <v>2050</v>
      </c>
      <c r="AJ4">
        <v>2051</v>
      </c>
      <c r="AK4">
        <v>2052</v>
      </c>
      <c r="AL4">
        <v>2053</v>
      </c>
      <c r="AM4">
        <v>2054</v>
      </c>
    </row>
    <row r="5" spans="2:39">
      <c r="C5" s="7">
        <v>0.05</v>
      </c>
      <c r="D5" s="4">
        <v>64.37</v>
      </c>
      <c r="E5" s="4">
        <v>41.76</v>
      </c>
      <c r="F5" s="4">
        <v>71.599999999999994</v>
      </c>
      <c r="G5" s="4">
        <v>105.1</v>
      </c>
      <c r="H5" s="4">
        <v>105.8</v>
      </c>
      <c r="I5" s="4">
        <v>102.62411523702758</v>
      </c>
      <c r="J5" s="4">
        <v>99.457283585669984</v>
      </c>
      <c r="K5" s="4">
        <v>96.298231701785724</v>
      </c>
      <c r="L5" s="4">
        <v>93.145906891513619</v>
      </c>
      <c r="M5" s="4">
        <v>94.715715857589174</v>
      </c>
      <c r="N5" s="4">
        <v>96.290641256695437</v>
      </c>
      <c r="O5" s="4">
        <v>97.870063855821414</v>
      </c>
      <c r="P5" s="4">
        <v>99.453458345978618</v>
      </c>
      <c r="Q5" s="4">
        <v>101.04037656496966</v>
      </c>
      <c r="R5" s="4">
        <v>102.63043411359253</v>
      </c>
      <c r="S5" s="4">
        <v>104.22329960862001</v>
      </c>
      <c r="T5" s="4">
        <v>105.8186859990647</v>
      </c>
      <c r="U5" s="4">
        <v>107.41407238950939</v>
      </c>
      <c r="V5" s="4">
        <v>109.00945877995407</v>
      </c>
      <c r="W5" s="4">
        <v>110.60484517039876</v>
      </c>
      <c r="X5" s="4">
        <v>112.20023156084345</v>
      </c>
      <c r="Y5" s="4">
        <v>113.79561795128814</v>
      </c>
      <c r="Z5" s="4">
        <v>115.39100434173282</v>
      </c>
      <c r="AA5" s="4">
        <v>116.98639073217751</v>
      </c>
      <c r="AB5" s="4">
        <v>118.5817771226222</v>
      </c>
      <c r="AC5" s="4">
        <v>120.17716351306689</v>
      </c>
      <c r="AD5" s="4">
        <v>121.77254990351157</v>
      </c>
      <c r="AE5" s="4">
        <v>123.36793629395626</v>
      </c>
      <c r="AF5" s="4">
        <v>124.96332268440095</v>
      </c>
      <c r="AG5" s="4">
        <v>126.55870907484564</v>
      </c>
      <c r="AH5" s="4">
        <v>128.15409546529031</v>
      </c>
      <c r="AI5" s="4">
        <v>129.74948185573498</v>
      </c>
      <c r="AJ5" s="4">
        <v>131.34486824617966</v>
      </c>
      <c r="AK5" s="4">
        <v>132.94025463662433</v>
      </c>
      <c r="AL5" s="4">
        <v>134.535641027069</v>
      </c>
      <c r="AM5" s="4">
        <v>136.13102741751368</v>
      </c>
    </row>
    <row r="6" spans="2:39">
      <c r="C6" s="7">
        <v>0.25</v>
      </c>
      <c r="D6" s="4">
        <v>64.37</v>
      </c>
      <c r="E6" s="4">
        <v>41.76</v>
      </c>
      <c r="F6" s="4">
        <v>71.599999999999994</v>
      </c>
      <c r="G6" s="4">
        <v>105.1</v>
      </c>
      <c r="H6" s="4">
        <v>105.8</v>
      </c>
      <c r="I6" s="4">
        <v>100.2264056181337</v>
      </c>
      <c r="J6" s="4">
        <v>94.657969069887173</v>
      </c>
      <c r="K6" s="4">
        <v>89.093964892292419</v>
      </c>
      <c r="L6" s="4">
        <v>83.533793333571225</v>
      </c>
      <c r="M6" s="4">
        <v>84.664636304190381</v>
      </c>
      <c r="N6" s="4">
        <v>85.798394262652607</v>
      </c>
      <c r="O6" s="4">
        <v>86.93471441303781</v>
      </c>
      <c r="P6" s="4">
        <v>88.073297470804093</v>
      </c>
      <c r="Q6" s="4">
        <v>89.213888104287818</v>
      </c>
      <c r="R6" s="4">
        <v>90.356267309547462</v>
      </c>
      <c r="S6" s="4">
        <v>91.500246287458253</v>
      </c>
      <c r="T6" s="4">
        <v>92.645661496323427</v>
      </c>
      <c r="U6" s="4">
        <v>93.791076705188601</v>
      </c>
      <c r="V6" s="4">
        <v>94.936491914053775</v>
      </c>
      <c r="W6" s="4">
        <v>96.081907122918949</v>
      </c>
      <c r="X6" s="4">
        <v>97.227322331784123</v>
      </c>
      <c r="Y6" s="4">
        <v>98.372737540649297</v>
      </c>
      <c r="Z6" s="4">
        <v>99.518152749514471</v>
      </c>
      <c r="AA6" s="4">
        <v>100.66356795837964</v>
      </c>
      <c r="AB6" s="4">
        <v>101.80898316724482</v>
      </c>
      <c r="AC6" s="4">
        <v>102.95439837610999</v>
      </c>
      <c r="AD6" s="4">
        <v>104.09981358497517</v>
      </c>
      <c r="AE6" s="4">
        <v>105.24522879384034</v>
      </c>
      <c r="AF6" s="4">
        <v>106.39064400270551</v>
      </c>
      <c r="AG6" s="4">
        <v>107.53605921157069</v>
      </c>
      <c r="AH6" s="4">
        <v>108.68147442043586</v>
      </c>
      <c r="AI6" s="4">
        <v>109.82688962930104</v>
      </c>
      <c r="AJ6" s="4">
        <v>110.97230483816621</v>
      </c>
      <c r="AK6" s="4">
        <v>112.11772004703138</v>
      </c>
      <c r="AL6" s="4">
        <v>113.26313525589656</v>
      </c>
      <c r="AM6" s="4">
        <v>114.40855046476173</v>
      </c>
    </row>
    <row r="7" spans="2:39">
      <c r="C7" s="7">
        <v>0.5</v>
      </c>
      <c r="D7" s="4">
        <v>64.37</v>
      </c>
      <c r="E7" s="4">
        <v>41.76</v>
      </c>
      <c r="F7" s="4">
        <v>71.599999999999994</v>
      </c>
      <c r="G7" s="4">
        <v>105.1</v>
      </c>
      <c r="H7" s="4">
        <v>105.8</v>
      </c>
      <c r="I7" s="4">
        <v>97.051539203349847</v>
      </c>
      <c r="J7" s="4">
        <v>88.303078406699711</v>
      </c>
      <c r="K7" s="4">
        <v>79.554617610049789</v>
      </c>
      <c r="L7" s="4">
        <v>70.806156813399866</v>
      </c>
      <c r="M7" s="4">
        <v>71.355754088032882</v>
      </c>
      <c r="N7" s="4">
        <v>71.905351362665897</v>
      </c>
      <c r="O7" s="4">
        <v>72.45494863729914</v>
      </c>
      <c r="P7" s="4">
        <v>73.004545911932382</v>
      </c>
      <c r="Q7" s="4">
        <v>73.554143186565398</v>
      </c>
      <c r="R7" s="4">
        <v>74.103740461198413</v>
      </c>
      <c r="S7" s="4">
        <v>74.653337735831656</v>
      </c>
      <c r="T7" s="4">
        <v>75.202935010464898</v>
      </c>
      <c r="U7" s="4">
        <v>75.752532285098141</v>
      </c>
      <c r="V7" s="4">
        <v>76.302129559731384</v>
      </c>
      <c r="W7" s="4">
        <v>76.851726834364626</v>
      </c>
      <c r="X7" s="4">
        <v>77.401324108997869</v>
      </c>
      <c r="Y7" s="4">
        <v>77.950921383631112</v>
      </c>
      <c r="Z7" s="4">
        <v>78.500518658264355</v>
      </c>
      <c r="AA7" s="4">
        <v>79.050115932897597</v>
      </c>
      <c r="AB7" s="4">
        <v>79.59971320753084</v>
      </c>
      <c r="AC7" s="4">
        <v>80.149310482164083</v>
      </c>
      <c r="AD7" s="4">
        <v>80.698907756797325</v>
      </c>
      <c r="AE7" s="4">
        <v>81.248505031430568</v>
      </c>
      <c r="AF7" s="4">
        <v>81.798102306063811</v>
      </c>
      <c r="AG7" s="4">
        <v>82.347699580697054</v>
      </c>
      <c r="AH7" s="4">
        <v>82.897296855330296</v>
      </c>
      <c r="AI7" s="4">
        <v>83.446894129963539</v>
      </c>
      <c r="AJ7" s="4">
        <v>83.996491404596782</v>
      </c>
      <c r="AK7" s="4">
        <v>84.546088679230024</v>
      </c>
      <c r="AL7" s="4">
        <v>85.095685953863267</v>
      </c>
      <c r="AM7" s="4">
        <v>85.64528322849651</v>
      </c>
    </row>
    <row r="8" spans="2:39">
      <c r="C8" s="7">
        <v>0.75</v>
      </c>
      <c r="D8" s="4">
        <v>64.37</v>
      </c>
      <c r="E8" s="4">
        <v>41.76</v>
      </c>
      <c r="F8" s="4">
        <v>71.599999999999994</v>
      </c>
      <c r="G8" s="4">
        <v>105.1</v>
      </c>
      <c r="H8" s="4">
        <v>105.8</v>
      </c>
      <c r="I8" s="4">
        <v>93.876672788565998</v>
      </c>
      <c r="J8" s="4">
        <v>81.94818774351225</v>
      </c>
      <c r="K8" s="4">
        <v>70.015270327807158</v>
      </c>
      <c r="L8" s="4">
        <v>58.078520293228507</v>
      </c>
      <c r="M8" s="4">
        <v>58.046871871875382</v>
      </c>
      <c r="N8" s="4">
        <v>58.012308462679187</v>
      </c>
      <c r="O8" s="4">
        <v>57.975182861560469</v>
      </c>
      <c r="P8" s="4">
        <v>57.935794353060672</v>
      </c>
      <c r="Q8" s="4">
        <v>57.894398268842977</v>
      </c>
      <c r="R8" s="4">
        <v>57.851213612849364</v>
      </c>
      <c r="S8" s="4">
        <v>57.806429184205058</v>
      </c>
      <c r="T8" s="4">
        <v>57.760208524606369</v>
      </c>
      <c r="U8" s="4">
        <v>57.713987865007681</v>
      </c>
      <c r="V8" s="4">
        <v>57.667767205408992</v>
      </c>
      <c r="W8" s="4">
        <v>57.621546545810304</v>
      </c>
      <c r="X8" s="4">
        <v>57.575325886211616</v>
      </c>
      <c r="Y8" s="4">
        <v>57.529105226612927</v>
      </c>
      <c r="Z8" s="4">
        <v>57.482884567014239</v>
      </c>
      <c r="AA8" s="4">
        <v>57.43666390741555</v>
      </c>
      <c r="AB8" s="4">
        <v>57.390443247816862</v>
      </c>
      <c r="AC8" s="4">
        <v>57.344222588218173</v>
      </c>
      <c r="AD8" s="4">
        <v>57.298001928619485</v>
      </c>
      <c r="AE8" s="4">
        <v>57.251781269020796</v>
      </c>
      <c r="AF8" s="4">
        <v>57.205560609422108</v>
      </c>
      <c r="AG8" s="4">
        <v>57.159339949823419</v>
      </c>
      <c r="AH8" s="4">
        <v>57.113119290224731</v>
      </c>
      <c r="AI8" s="4">
        <v>57.066898630626042</v>
      </c>
      <c r="AJ8" s="4">
        <v>57.020677971027354</v>
      </c>
      <c r="AK8" s="4">
        <v>56.974457311428665</v>
      </c>
      <c r="AL8" s="4">
        <v>56.928236651829977</v>
      </c>
      <c r="AM8" s="4">
        <v>56.882015992231288</v>
      </c>
    </row>
    <row r="9" spans="2:39">
      <c r="C9" s="7">
        <v>0.95</v>
      </c>
      <c r="D9" s="4">
        <v>64.37</v>
      </c>
      <c r="E9" s="4">
        <v>41.76</v>
      </c>
      <c r="F9" s="4">
        <v>71.599999999999994</v>
      </c>
      <c r="G9" s="4">
        <v>105.1</v>
      </c>
      <c r="H9" s="4">
        <v>105.8</v>
      </c>
      <c r="I9" s="4">
        <v>91.478963169672113</v>
      </c>
      <c r="J9" s="4">
        <v>77.148873227729425</v>
      </c>
      <c r="K9" s="4">
        <v>62.811003518313854</v>
      </c>
      <c r="L9" s="4">
        <v>48.466406735286107</v>
      </c>
      <c r="M9" s="4">
        <v>47.995792318476589</v>
      </c>
      <c r="N9" s="4">
        <v>47.520061468636349</v>
      </c>
      <c r="O9" s="4">
        <v>47.039833418776865</v>
      </c>
      <c r="P9" s="4">
        <v>46.555633477886147</v>
      </c>
      <c r="Q9" s="4">
        <v>46.067909808161133</v>
      </c>
      <c r="R9" s="4">
        <v>45.577046808804297</v>
      </c>
      <c r="S9" s="4">
        <v>45.083375863043308</v>
      </c>
      <c r="T9" s="4">
        <v>44.587184021865099</v>
      </c>
      <c r="U9" s="4">
        <v>44.090992180686889</v>
      </c>
      <c r="V9" s="4">
        <v>43.59480033950868</v>
      </c>
      <c r="W9" s="4">
        <v>43.098608498330471</v>
      </c>
      <c r="X9" s="4">
        <v>42.602416657152261</v>
      </c>
      <c r="Y9" s="4">
        <v>42.106224815974052</v>
      </c>
      <c r="Z9" s="4">
        <v>41.610032974795843</v>
      </c>
      <c r="AA9" s="4">
        <v>41.113841133617633</v>
      </c>
      <c r="AB9" s="4">
        <v>40.617649292439424</v>
      </c>
      <c r="AC9" s="4">
        <v>40.121457451261215</v>
      </c>
      <c r="AD9" s="4">
        <v>39.625265610083005</v>
      </c>
      <c r="AE9" s="4">
        <v>39.129073768904796</v>
      </c>
      <c r="AF9" s="4">
        <v>38.632881927726586</v>
      </c>
      <c r="AG9" s="4">
        <v>38.136690086548377</v>
      </c>
      <c r="AH9" s="4">
        <v>37.640498245370168</v>
      </c>
      <c r="AI9" s="4">
        <v>37.144306404191958</v>
      </c>
      <c r="AJ9" s="4">
        <v>36.648114563013749</v>
      </c>
      <c r="AK9" s="4">
        <v>36.15192272183554</v>
      </c>
      <c r="AL9" s="4">
        <v>35.65573088065733</v>
      </c>
      <c r="AM9" s="4">
        <v>35.159539039479121</v>
      </c>
    </row>
    <row r="12" spans="2:39">
      <c r="B12" t="s">
        <v>149</v>
      </c>
      <c r="C12" t="s">
        <v>150</v>
      </c>
      <c r="D12" t="s">
        <v>151</v>
      </c>
      <c r="E12" s="4">
        <v>42</v>
      </c>
      <c r="F12" s="4">
        <v>71.599999999999994</v>
      </c>
      <c r="G12" s="8">
        <v>100</v>
      </c>
      <c r="H12" s="4">
        <v>97.5</v>
      </c>
      <c r="I12" s="4">
        <v>95</v>
      </c>
      <c r="J12" s="4">
        <v>92.5</v>
      </c>
      <c r="K12" s="4">
        <v>90</v>
      </c>
      <c r="L12" s="4">
        <v>87.5</v>
      </c>
      <c r="M12" s="4">
        <v>85</v>
      </c>
      <c r="N12" s="4">
        <v>82.5</v>
      </c>
      <c r="O12" s="8">
        <v>80</v>
      </c>
      <c r="P12" s="4">
        <v>81</v>
      </c>
      <c r="Q12" s="4">
        <v>82</v>
      </c>
      <c r="R12" s="4">
        <v>83</v>
      </c>
      <c r="S12" s="4">
        <v>84</v>
      </c>
      <c r="T12" s="4">
        <v>85</v>
      </c>
      <c r="U12" s="4">
        <v>86</v>
      </c>
      <c r="V12" s="4">
        <v>87</v>
      </c>
      <c r="W12" s="4">
        <v>88</v>
      </c>
      <c r="X12" s="4">
        <v>89</v>
      </c>
      <c r="Y12" s="4">
        <v>90</v>
      </c>
      <c r="Z12" s="4">
        <v>91</v>
      </c>
      <c r="AA12" s="4">
        <v>92</v>
      </c>
      <c r="AB12" s="4">
        <v>93</v>
      </c>
      <c r="AC12" s="4">
        <v>94</v>
      </c>
      <c r="AD12" s="4">
        <v>95</v>
      </c>
      <c r="AE12" s="4">
        <v>96</v>
      </c>
      <c r="AF12" s="4">
        <v>97</v>
      </c>
      <c r="AG12" s="4">
        <v>98</v>
      </c>
      <c r="AH12" s="4">
        <v>99</v>
      </c>
      <c r="AI12" s="8">
        <v>100</v>
      </c>
      <c r="AJ12" s="4"/>
    </row>
    <row r="13" spans="2:39">
      <c r="B13" t="s">
        <v>149</v>
      </c>
      <c r="C13" t="s">
        <v>152</v>
      </c>
      <c r="D13" t="s">
        <v>153</v>
      </c>
      <c r="E13" s="4">
        <v>42</v>
      </c>
      <c r="F13" s="4">
        <v>71.599999999999994</v>
      </c>
      <c r="G13" s="8">
        <v>100</v>
      </c>
      <c r="H13" s="4">
        <v>95.625</v>
      </c>
      <c r="I13" s="4">
        <v>91.25</v>
      </c>
      <c r="J13" s="4">
        <v>86.875</v>
      </c>
      <c r="K13" s="4">
        <v>82.5</v>
      </c>
      <c r="L13" s="4">
        <v>78.125</v>
      </c>
      <c r="M13" s="4">
        <v>73.75</v>
      </c>
      <c r="N13" s="4">
        <v>69.375</v>
      </c>
      <c r="O13" s="8">
        <v>65</v>
      </c>
      <c r="P13" s="4">
        <v>64.75</v>
      </c>
      <c r="Q13" s="4">
        <v>64.5</v>
      </c>
      <c r="R13" s="4">
        <v>64.25</v>
      </c>
      <c r="S13" s="4">
        <v>64</v>
      </c>
      <c r="T13" s="4">
        <v>63.75</v>
      </c>
      <c r="U13" s="4">
        <v>63.5</v>
      </c>
      <c r="V13" s="4">
        <v>63.25</v>
      </c>
      <c r="W13" s="4">
        <v>63</v>
      </c>
      <c r="X13" s="4">
        <v>62.75</v>
      </c>
      <c r="Y13" s="4">
        <v>62.5</v>
      </c>
      <c r="Z13" s="4">
        <v>62.25</v>
      </c>
      <c r="AA13" s="4">
        <v>62</v>
      </c>
      <c r="AB13" s="4">
        <v>61.75</v>
      </c>
      <c r="AC13" s="4">
        <v>61.5</v>
      </c>
      <c r="AD13" s="4">
        <v>61.25</v>
      </c>
      <c r="AE13" s="4">
        <v>61</v>
      </c>
      <c r="AF13" s="4">
        <v>60.75</v>
      </c>
      <c r="AG13" s="4">
        <v>60.5</v>
      </c>
      <c r="AH13" s="4">
        <v>60.25</v>
      </c>
      <c r="AI13" s="8">
        <v>60</v>
      </c>
      <c r="AJ13" s="4"/>
    </row>
    <row r="14" spans="2:39">
      <c r="B14" t="s">
        <v>149</v>
      </c>
      <c r="C14" t="s">
        <v>154</v>
      </c>
      <c r="D14" t="s">
        <v>155</v>
      </c>
      <c r="E14" s="4">
        <v>42</v>
      </c>
      <c r="F14" s="4">
        <v>71.599999999999994</v>
      </c>
      <c r="G14" s="8">
        <v>100</v>
      </c>
      <c r="H14" s="4">
        <v>92.5</v>
      </c>
      <c r="I14" s="4">
        <v>85</v>
      </c>
      <c r="J14" s="4">
        <v>77.5</v>
      </c>
      <c r="K14" s="4">
        <v>70</v>
      </c>
      <c r="L14" s="4">
        <v>62.5</v>
      </c>
      <c r="M14" s="4">
        <v>55</v>
      </c>
      <c r="N14" s="4">
        <v>47.5</v>
      </c>
      <c r="O14" s="8">
        <v>40</v>
      </c>
      <c r="P14" s="4">
        <v>39.25</v>
      </c>
      <c r="Q14" s="4">
        <v>38.5</v>
      </c>
      <c r="R14" s="4">
        <v>37.75</v>
      </c>
      <c r="S14" s="4">
        <v>37</v>
      </c>
      <c r="T14" s="4">
        <v>36.25</v>
      </c>
      <c r="U14" s="4">
        <v>35.5</v>
      </c>
      <c r="V14" s="4">
        <v>34.75</v>
      </c>
      <c r="W14" s="4">
        <v>34</v>
      </c>
      <c r="X14" s="4">
        <v>33.25</v>
      </c>
      <c r="Y14" s="4">
        <v>32.5</v>
      </c>
      <c r="Z14" s="4">
        <v>31.75</v>
      </c>
      <c r="AA14" s="4">
        <v>31</v>
      </c>
      <c r="AB14" s="4">
        <v>30.25</v>
      </c>
      <c r="AC14" s="4">
        <v>29.5</v>
      </c>
      <c r="AD14" s="4">
        <v>28.75</v>
      </c>
      <c r="AE14" s="4">
        <v>28</v>
      </c>
      <c r="AF14" s="4">
        <v>27.25</v>
      </c>
      <c r="AG14" s="4">
        <v>26.5</v>
      </c>
      <c r="AH14" s="4">
        <v>25.75</v>
      </c>
      <c r="AI14" s="8">
        <v>25</v>
      </c>
      <c r="AJ14" s="4"/>
    </row>
    <row r="68" spans="6:11">
      <c r="F68" t="s">
        <v>156</v>
      </c>
      <c r="G68" t="s">
        <v>157</v>
      </c>
      <c r="H68" t="s">
        <v>158</v>
      </c>
      <c r="I68" t="s">
        <v>154</v>
      </c>
      <c r="J68" t="s">
        <v>158</v>
      </c>
      <c r="K68" t="s">
        <v>157</v>
      </c>
    </row>
    <row r="69" spans="6:11">
      <c r="F69" t="s">
        <v>159</v>
      </c>
      <c r="G69" t="s">
        <v>160</v>
      </c>
      <c r="H69" t="s">
        <v>133</v>
      </c>
      <c r="I69" t="s">
        <v>161</v>
      </c>
      <c r="J69" t="s">
        <v>162</v>
      </c>
      <c r="K69" t="s">
        <v>163</v>
      </c>
    </row>
  </sheetData>
  <phoneticPr fontId="1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E614A-02F9-4CCB-A64F-9B40053258CA}">
  <dimension ref="A4:AH150"/>
  <sheetViews>
    <sheetView topLeftCell="A43" workbookViewId="0">
      <selection activeCell="D50" sqref="D50"/>
    </sheetView>
  </sheetViews>
  <sheetFormatPr defaultRowHeight="14.45"/>
  <sheetData>
    <row r="4" spans="2:34">
      <c r="E4">
        <f>'2021 CENTRAL SCENARIO'!E29</f>
        <v>2021</v>
      </c>
      <c r="F4">
        <f>'2021 CENTRAL SCENARIO'!F29</f>
        <v>2022</v>
      </c>
      <c r="G4">
        <f>'2021 CENTRAL SCENARIO'!G29</f>
        <v>2023</v>
      </c>
      <c r="H4">
        <f>'2021 CENTRAL SCENARIO'!H29</f>
        <v>2024</v>
      </c>
      <c r="I4">
        <f>'2021 CENTRAL SCENARIO'!I29</f>
        <v>2025</v>
      </c>
      <c r="J4">
        <f>'2021 CENTRAL SCENARIO'!J29</f>
        <v>2026</v>
      </c>
      <c r="K4">
        <f>'2021 CENTRAL SCENARIO'!K29</f>
        <v>2027</v>
      </c>
      <c r="L4">
        <f>'2021 CENTRAL SCENARIO'!L29</f>
        <v>2028</v>
      </c>
      <c r="M4">
        <f>'2021 CENTRAL SCENARIO'!M29</f>
        <v>2029</v>
      </c>
      <c r="N4">
        <f>'2021 CENTRAL SCENARIO'!N29</f>
        <v>2030</v>
      </c>
      <c r="O4">
        <f>'2021 CENTRAL SCENARIO'!O29</f>
        <v>2031</v>
      </c>
      <c r="P4">
        <f>'2021 CENTRAL SCENARIO'!P29</f>
        <v>2032</v>
      </c>
      <c r="Q4">
        <f>'2021 CENTRAL SCENARIO'!Q29</f>
        <v>2033</v>
      </c>
      <c r="R4">
        <f>'2021 CENTRAL SCENARIO'!R29</f>
        <v>2034</v>
      </c>
      <c r="S4">
        <f>'2021 CENTRAL SCENARIO'!S29</f>
        <v>2035</v>
      </c>
      <c r="T4">
        <f>'2021 CENTRAL SCENARIO'!T29</f>
        <v>2036</v>
      </c>
      <c r="U4">
        <f>'2021 CENTRAL SCENARIO'!U29</f>
        <v>2037</v>
      </c>
      <c r="V4">
        <f>'2021 CENTRAL SCENARIO'!V29</f>
        <v>2038</v>
      </c>
      <c r="W4">
        <f>'2021 CENTRAL SCENARIO'!W29</f>
        <v>2039</v>
      </c>
      <c r="X4">
        <f>'2021 CENTRAL SCENARIO'!X29</f>
        <v>2040</v>
      </c>
      <c r="Y4">
        <f>'2021 CENTRAL SCENARIO'!Y29</f>
        <v>2041</v>
      </c>
      <c r="Z4">
        <f>'2021 CENTRAL SCENARIO'!Z29</f>
        <v>2042</v>
      </c>
      <c r="AA4">
        <f>'2021 CENTRAL SCENARIO'!AA29</f>
        <v>2043</v>
      </c>
      <c r="AB4">
        <f>'2021 CENTRAL SCENARIO'!AB29</f>
        <v>2044</v>
      </c>
      <c r="AC4">
        <f>'2021 CENTRAL SCENARIO'!AC29</f>
        <v>2045</v>
      </c>
      <c r="AD4">
        <f>'2021 CENTRAL SCENARIO'!AD29</f>
        <v>2046</v>
      </c>
      <c r="AE4">
        <f>'2021 CENTRAL SCENARIO'!AE29</f>
        <v>2047</v>
      </c>
      <c r="AF4">
        <f>'2021 CENTRAL SCENARIO'!AF29</f>
        <v>2048</v>
      </c>
      <c r="AG4">
        <f>'2021 CENTRAL SCENARIO'!AG29</f>
        <v>2049</v>
      </c>
      <c r="AH4">
        <f>'2021 CENTRAL SCENARIO'!AH29</f>
        <v>2050</v>
      </c>
    </row>
    <row r="5" spans="2:34">
      <c r="B5" t="s">
        <v>159</v>
      </c>
      <c r="C5" t="s">
        <v>119</v>
      </c>
      <c r="D5" t="str">
        <f>B5&amp;C5</f>
        <v>Net ZeroQueensland</v>
      </c>
      <c r="E5" s="7">
        <v>0.55000000000000004</v>
      </c>
      <c r="F5" s="7">
        <v>0.55000000000000004</v>
      </c>
      <c r="G5" s="7">
        <v>0.55000000000000004</v>
      </c>
      <c r="H5" s="7">
        <v>0.55000000000000004</v>
      </c>
      <c r="I5" s="7">
        <v>0.55000000000000004</v>
      </c>
      <c r="J5" s="7">
        <v>0.55000000000000004</v>
      </c>
      <c r="K5" s="7">
        <f>J5-0.02</f>
        <v>0.53</v>
      </c>
      <c r="L5" s="7">
        <f t="shared" ref="L5:Q5" si="0">K5-0.02</f>
        <v>0.51</v>
      </c>
      <c r="M5" s="7">
        <f t="shared" si="0"/>
        <v>0.49</v>
      </c>
      <c r="N5" s="7">
        <f t="shared" si="0"/>
        <v>0.47</v>
      </c>
      <c r="O5" s="7">
        <f t="shared" si="0"/>
        <v>0.44999999999999996</v>
      </c>
      <c r="P5" s="7">
        <f t="shared" si="0"/>
        <v>0.42999999999999994</v>
      </c>
      <c r="Q5" s="7">
        <f t="shared" si="0"/>
        <v>0.40999999999999992</v>
      </c>
      <c r="R5" s="7">
        <v>0.4</v>
      </c>
      <c r="S5" s="7">
        <f>R5</f>
        <v>0.4</v>
      </c>
      <c r="T5" s="7">
        <f t="shared" ref="T5:AH5" si="1">S5</f>
        <v>0.4</v>
      </c>
      <c r="U5" s="7">
        <f t="shared" si="1"/>
        <v>0.4</v>
      </c>
      <c r="V5" s="7">
        <f t="shared" si="1"/>
        <v>0.4</v>
      </c>
      <c r="W5" s="7">
        <f t="shared" si="1"/>
        <v>0.4</v>
      </c>
      <c r="X5" s="7">
        <f t="shared" si="1"/>
        <v>0.4</v>
      </c>
      <c r="Y5" s="7">
        <f t="shared" si="1"/>
        <v>0.4</v>
      </c>
      <c r="Z5" s="7">
        <f t="shared" si="1"/>
        <v>0.4</v>
      </c>
      <c r="AA5" s="7">
        <f t="shared" si="1"/>
        <v>0.4</v>
      </c>
      <c r="AB5" s="7">
        <f t="shared" si="1"/>
        <v>0.4</v>
      </c>
      <c r="AC5" s="7">
        <f t="shared" si="1"/>
        <v>0.4</v>
      </c>
      <c r="AD5" s="7">
        <f t="shared" si="1"/>
        <v>0.4</v>
      </c>
      <c r="AE5" s="7">
        <f t="shared" si="1"/>
        <v>0.4</v>
      </c>
      <c r="AF5" s="7">
        <f t="shared" si="1"/>
        <v>0.4</v>
      </c>
      <c r="AG5" s="7">
        <f t="shared" si="1"/>
        <v>0.4</v>
      </c>
      <c r="AH5" s="7">
        <f t="shared" si="1"/>
        <v>0.4</v>
      </c>
    </row>
    <row r="6" spans="2:34">
      <c r="B6" t="s">
        <v>159</v>
      </c>
      <c r="C6" t="s">
        <v>164</v>
      </c>
      <c r="D6" t="str">
        <f t="shared" ref="D6:D10" si="2">B6&amp;C6</f>
        <v>Net ZeroSouth</v>
      </c>
      <c r="E6" s="7">
        <v>0.5</v>
      </c>
      <c r="F6" s="7">
        <f>E6-0.03</f>
        <v>0.47</v>
      </c>
      <c r="G6" s="7">
        <f t="shared" ref="G6:O6" si="3">F6-0.03</f>
        <v>0.43999999999999995</v>
      </c>
      <c r="H6" s="7">
        <f t="shared" si="3"/>
        <v>0.40999999999999992</v>
      </c>
      <c r="I6" s="7">
        <f t="shared" si="3"/>
        <v>0.37999999999999989</v>
      </c>
      <c r="J6" s="7">
        <f t="shared" si="3"/>
        <v>0.34999999999999987</v>
      </c>
      <c r="K6" s="7">
        <f t="shared" si="3"/>
        <v>0.31999999999999984</v>
      </c>
      <c r="L6" s="7">
        <f t="shared" si="3"/>
        <v>0.28999999999999981</v>
      </c>
      <c r="M6" s="7">
        <f t="shared" si="3"/>
        <v>0.25999999999999979</v>
      </c>
      <c r="N6" s="7">
        <f t="shared" si="3"/>
        <v>0.22999999999999979</v>
      </c>
      <c r="O6" s="7">
        <f t="shared" si="3"/>
        <v>0.19999999999999979</v>
      </c>
      <c r="P6" s="7">
        <f>O6</f>
        <v>0.19999999999999979</v>
      </c>
      <c r="Q6" s="7">
        <f t="shared" ref="Q6:AH6" si="4">P6</f>
        <v>0.19999999999999979</v>
      </c>
      <c r="R6" s="7">
        <f t="shared" si="4"/>
        <v>0.19999999999999979</v>
      </c>
      <c r="S6" s="7">
        <f t="shared" si="4"/>
        <v>0.19999999999999979</v>
      </c>
      <c r="T6" s="7">
        <f t="shared" si="4"/>
        <v>0.19999999999999979</v>
      </c>
      <c r="U6" s="7">
        <f t="shared" si="4"/>
        <v>0.19999999999999979</v>
      </c>
      <c r="V6" s="7">
        <f t="shared" si="4"/>
        <v>0.19999999999999979</v>
      </c>
      <c r="W6" s="7">
        <f t="shared" si="4"/>
        <v>0.19999999999999979</v>
      </c>
      <c r="X6" s="7">
        <f t="shared" si="4"/>
        <v>0.19999999999999979</v>
      </c>
      <c r="Y6" s="7">
        <f t="shared" si="4"/>
        <v>0.19999999999999979</v>
      </c>
      <c r="Z6" s="7">
        <f t="shared" si="4"/>
        <v>0.19999999999999979</v>
      </c>
      <c r="AA6" s="7">
        <f t="shared" si="4"/>
        <v>0.19999999999999979</v>
      </c>
      <c r="AB6" s="7">
        <f t="shared" si="4"/>
        <v>0.19999999999999979</v>
      </c>
      <c r="AC6" s="7">
        <f t="shared" si="4"/>
        <v>0.19999999999999979</v>
      </c>
      <c r="AD6" s="7">
        <f t="shared" si="4"/>
        <v>0.19999999999999979</v>
      </c>
      <c r="AE6" s="7">
        <f t="shared" si="4"/>
        <v>0.19999999999999979</v>
      </c>
      <c r="AF6" s="7">
        <f t="shared" si="4"/>
        <v>0.19999999999999979</v>
      </c>
      <c r="AG6" s="7">
        <f t="shared" si="4"/>
        <v>0.19999999999999979</v>
      </c>
      <c r="AH6" s="7">
        <f t="shared" si="4"/>
        <v>0.19999999999999979</v>
      </c>
    </row>
    <row r="7" spans="2:34">
      <c r="B7" t="s">
        <v>165</v>
      </c>
      <c r="C7" t="str">
        <f>C5</f>
        <v>Queensland</v>
      </c>
      <c r="D7" t="str">
        <f t="shared" si="2"/>
        <v>Slow Change Queensland</v>
      </c>
      <c r="E7" s="7">
        <f>E5</f>
        <v>0.55000000000000004</v>
      </c>
      <c r="F7" s="7">
        <f t="shared" ref="F7:AH7" si="5">F5</f>
        <v>0.55000000000000004</v>
      </c>
      <c r="G7" s="7">
        <f t="shared" si="5"/>
        <v>0.55000000000000004</v>
      </c>
      <c r="H7" s="7">
        <f t="shared" si="5"/>
        <v>0.55000000000000004</v>
      </c>
      <c r="I7" s="7">
        <f t="shared" si="5"/>
        <v>0.55000000000000004</v>
      </c>
      <c r="J7" s="7">
        <f t="shared" si="5"/>
        <v>0.55000000000000004</v>
      </c>
      <c r="K7" s="7">
        <f t="shared" si="5"/>
        <v>0.53</v>
      </c>
      <c r="L7" s="7">
        <f t="shared" si="5"/>
        <v>0.51</v>
      </c>
      <c r="M7" s="7">
        <f t="shared" si="5"/>
        <v>0.49</v>
      </c>
      <c r="N7" s="7">
        <f t="shared" si="5"/>
        <v>0.47</v>
      </c>
      <c r="O7" s="7">
        <f t="shared" si="5"/>
        <v>0.44999999999999996</v>
      </c>
      <c r="P7" s="7">
        <f t="shared" si="5"/>
        <v>0.42999999999999994</v>
      </c>
      <c r="Q7" s="7">
        <f t="shared" si="5"/>
        <v>0.40999999999999992</v>
      </c>
      <c r="R7" s="7">
        <f t="shared" si="5"/>
        <v>0.4</v>
      </c>
      <c r="S7" s="7">
        <f t="shared" si="5"/>
        <v>0.4</v>
      </c>
      <c r="T7" s="7">
        <f t="shared" si="5"/>
        <v>0.4</v>
      </c>
      <c r="U7" s="7">
        <f t="shared" si="5"/>
        <v>0.4</v>
      </c>
      <c r="V7" s="7">
        <f t="shared" si="5"/>
        <v>0.4</v>
      </c>
      <c r="W7" s="7">
        <f t="shared" si="5"/>
        <v>0.4</v>
      </c>
      <c r="X7" s="7">
        <f t="shared" si="5"/>
        <v>0.4</v>
      </c>
      <c r="Y7" s="7">
        <f t="shared" si="5"/>
        <v>0.4</v>
      </c>
      <c r="Z7" s="7">
        <f t="shared" si="5"/>
        <v>0.4</v>
      </c>
      <c r="AA7" s="7">
        <f t="shared" si="5"/>
        <v>0.4</v>
      </c>
      <c r="AB7" s="7">
        <f t="shared" si="5"/>
        <v>0.4</v>
      </c>
      <c r="AC7" s="7">
        <f t="shared" si="5"/>
        <v>0.4</v>
      </c>
      <c r="AD7" s="7">
        <f t="shared" si="5"/>
        <v>0.4</v>
      </c>
      <c r="AE7" s="7">
        <f t="shared" si="5"/>
        <v>0.4</v>
      </c>
      <c r="AF7" s="7">
        <f t="shared" si="5"/>
        <v>0.4</v>
      </c>
      <c r="AG7" s="7">
        <f t="shared" si="5"/>
        <v>0.4</v>
      </c>
      <c r="AH7" s="7">
        <f t="shared" si="5"/>
        <v>0.4</v>
      </c>
    </row>
    <row r="8" spans="2:34">
      <c r="B8" t="s">
        <v>165</v>
      </c>
      <c r="C8" t="str">
        <f t="shared" ref="C8:C16" si="6">C6</f>
        <v>South</v>
      </c>
      <c r="D8" t="str">
        <f t="shared" si="2"/>
        <v>Slow Change South</v>
      </c>
      <c r="E8" s="7">
        <f>E6</f>
        <v>0.5</v>
      </c>
      <c r="F8" s="7">
        <f t="shared" ref="F8:AH8" si="7">F6</f>
        <v>0.47</v>
      </c>
      <c r="G8" s="7">
        <f t="shared" si="7"/>
        <v>0.43999999999999995</v>
      </c>
      <c r="H8" s="7">
        <f t="shared" si="7"/>
        <v>0.40999999999999992</v>
      </c>
      <c r="I8" s="7">
        <f t="shared" si="7"/>
        <v>0.37999999999999989</v>
      </c>
      <c r="J8" s="7">
        <f t="shared" si="7"/>
        <v>0.34999999999999987</v>
      </c>
      <c r="K8" s="7">
        <f t="shared" si="7"/>
        <v>0.31999999999999984</v>
      </c>
      <c r="L8" s="7">
        <f t="shared" si="7"/>
        <v>0.28999999999999981</v>
      </c>
      <c r="M8" s="7">
        <f t="shared" si="7"/>
        <v>0.25999999999999979</v>
      </c>
      <c r="N8" s="7">
        <f t="shared" si="7"/>
        <v>0.22999999999999979</v>
      </c>
      <c r="O8" s="7">
        <f t="shared" si="7"/>
        <v>0.19999999999999979</v>
      </c>
      <c r="P8" s="7">
        <f t="shared" si="7"/>
        <v>0.19999999999999979</v>
      </c>
      <c r="Q8" s="7">
        <f t="shared" si="7"/>
        <v>0.19999999999999979</v>
      </c>
      <c r="R8" s="7">
        <f t="shared" si="7"/>
        <v>0.19999999999999979</v>
      </c>
      <c r="S8" s="7">
        <f t="shared" si="7"/>
        <v>0.19999999999999979</v>
      </c>
      <c r="T8" s="7">
        <f t="shared" si="7"/>
        <v>0.19999999999999979</v>
      </c>
      <c r="U8" s="7">
        <f t="shared" si="7"/>
        <v>0.19999999999999979</v>
      </c>
      <c r="V8" s="7">
        <f t="shared" si="7"/>
        <v>0.19999999999999979</v>
      </c>
      <c r="W8" s="7">
        <f t="shared" si="7"/>
        <v>0.19999999999999979</v>
      </c>
      <c r="X8" s="7">
        <f t="shared" si="7"/>
        <v>0.19999999999999979</v>
      </c>
      <c r="Y8" s="7">
        <f t="shared" si="7"/>
        <v>0.19999999999999979</v>
      </c>
      <c r="Z8" s="7">
        <f t="shared" si="7"/>
        <v>0.19999999999999979</v>
      </c>
      <c r="AA8" s="7">
        <f t="shared" si="7"/>
        <v>0.19999999999999979</v>
      </c>
      <c r="AB8" s="7">
        <f t="shared" si="7"/>
        <v>0.19999999999999979</v>
      </c>
      <c r="AC8" s="7">
        <f t="shared" si="7"/>
        <v>0.19999999999999979</v>
      </c>
      <c r="AD8" s="7">
        <f t="shared" si="7"/>
        <v>0.19999999999999979</v>
      </c>
      <c r="AE8" s="7">
        <f t="shared" si="7"/>
        <v>0.19999999999999979</v>
      </c>
      <c r="AF8" s="7">
        <f t="shared" si="7"/>
        <v>0.19999999999999979</v>
      </c>
      <c r="AG8" s="7">
        <f t="shared" si="7"/>
        <v>0.19999999999999979</v>
      </c>
      <c r="AH8" s="7">
        <f t="shared" si="7"/>
        <v>0.19999999999999979</v>
      </c>
    </row>
    <row r="9" spans="2:34">
      <c r="B9" t="s">
        <v>166</v>
      </c>
      <c r="C9" t="str">
        <f t="shared" si="6"/>
        <v>Queensland</v>
      </c>
      <c r="D9" t="str">
        <f t="shared" si="2"/>
        <v>Step Change Queensland</v>
      </c>
      <c r="E9" s="7">
        <v>0.55000000000000004</v>
      </c>
      <c r="F9" s="7">
        <f>E9-5%</f>
        <v>0.5</v>
      </c>
      <c r="G9" s="7">
        <f t="shared" ref="G9:O9" si="8">F9-5%</f>
        <v>0.45</v>
      </c>
      <c r="H9" s="7">
        <f t="shared" si="8"/>
        <v>0.4</v>
      </c>
      <c r="I9" s="7">
        <f t="shared" si="8"/>
        <v>0.35000000000000003</v>
      </c>
      <c r="J9" s="7">
        <f t="shared" si="8"/>
        <v>0.30000000000000004</v>
      </c>
      <c r="K9" s="7">
        <f t="shared" si="8"/>
        <v>0.25000000000000006</v>
      </c>
      <c r="L9" s="7">
        <f t="shared" si="8"/>
        <v>0.20000000000000007</v>
      </c>
      <c r="M9" s="7">
        <f t="shared" si="8"/>
        <v>0.15000000000000008</v>
      </c>
      <c r="N9" s="7">
        <f t="shared" si="8"/>
        <v>0.10000000000000007</v>
      </c>
      <c r="O9" s="7">
        <f t="shared" si="8"/>
        <v>5.0000000000000072E-2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</row>
    <row r="10" spans="2:34">
      <c r="B10" t="s">
        <v>166</v>
      </c>
      <c r="C10" t="str">
        <f t="shared" si="6"/>
        <v>South</v>
      </c>
      <c r="D10" t="str">
        <f t="shared" si="2"/>
        <v>Step Change South</v>
      </c>
      <c r="E10" s="7">
        <v>0.5</v>
      </c>
      <c r="F10" s="7">
        <v>0.5</v>
      </c>
      <c r="G10" s="7">
        <f t="shared" ref="G10:O10" si="9">F10-5%</f>
        <v>0.45</v>
      </c>
      <c r="H10" s="7">
        <f t="shared" si="9"/>
        <v>0.4</v>
      </c>
      <c r="I10" s="7">
        <f t="shared" si="9"/>
        <v>0.35000000000000003</v>
      </c>
      <c r="J10" s="7">
        <f t="shared" si="9"/>
        <v>0.30000000000000004</v>
      </c>
      <c r="K10" s="7">
        <f t="shared" si="9"/>
        <v>0.25000000000000006</v>
      </c>
      <c r="L10" s="7">
        <f t="shared" si="9"/>
        <v>0.20000000000000007</v>
      </c>
      <c r="M10" s="7">
        <f t="shared" si="9"/>
        <v>0.15000000000000008</v>
      </c>
      <c r="N10" s="7">
        <f t="shared" si="9"/>
        <v>0.10000000000000007</v>
      </c>
      <c r="O10" s="7">
        <f t="shared" si="9"/>
        <v>5.0000000000000072E-2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</row>
    <row r="11" spans="2:34">
      <c r="B11" t="s">
        <v>167</v>
      </c>
      <c r="C11" t="str">
        <f t="shared" si="6"/>
        <v>Queensland</v>
      </c>
      <c r="D11" t="str">
        <f t="shared" ref="D11" si="10">B11&amp;C11</f>
        <v>Low Gas PriceQueensland</v>
      </c>
      <c r="E11" s="7">
        <f>E5</f>
        <v>0.55000000000000004</v>
      </c>
      <c r="F11" s="7">
        <f t="shared" ref="F11:AH11" si="11">F5</f>
        <v>0.55000000000000004</v>
      </c>
      <c r="G11" s="7">
        <f t="shared" si="11"/>
        <v>0.55000000000000004</v>
      </c>
      <c r="H11" s="7">
        <f t="shared" si="11"/>
        <v>0.55000000000000004</v>
      </c>
      <c r="I11" s="7">
        <f t="shared" si="11"/>
        <v>0.55000000000000004</v>
      </c>
      <c r="J11" s="7">
        <f t="shared" si="11"/>
        <v>0.55000000000000004</v>
      </c>
      <c r="K11" s="7">
        <f t="shared" si="11"/>
        <v>0.53</v>
      </c>
      <c r="L11" s="7">
        <f t="shared" si="11"/>
        <v>0.51</v>
      </c>
      <c r="M11" s="7">
        <f t="shared" si="11"/>
        <v>0.49</v>
      </c>
      <c r="N11" s="7">
        <f t="shared" si="11"/>
        <v>0.47</v>
      </c>
      <c r="O11" s="7">
        <f t="shared" si="11"/>
        <v>0.44999999999999996</v>
      </c>
      <c r="P11" s="7">
        <f t="shared" si="11"/>
        <v>0.42999999999999994</v>
      </c>
      <c r="Q11" s="7">
        <f t="shared" si="11"/>
        <v>0.40999999999999992</v>
      </c>
      <c r="R11" s="7">
        <f t="shared" si="11"/>
        <v>0.4</v>
      </c>
      <c r="S11" s="7">
        <f t="shared" si="11"/>
        <v>0.4</v>
      </c>
      <c r="T11" s="7">
        <f t="shared" si="11"/>
        <v>0.4</v>
      </c>
      <c r="U11" s="7">
        <f t="shared" si="11"/>
        <v>0.4</v>
      </c>
      <c r="V11" s="7">
        <f t="shared" si="11"/>
        <v>0.4</v>
      </c>
      <c r="W11" s="7">
        <f t="shared" si="11"/>
        <v>0.4</v>
      </c>
      <c r="X11" s="7">
        <f t="shared" si="11"/>
        <v>0.4</v>
      </c>
      <c r="Y11" s="7">
        <f t="shared" si="11"/>
        <v>0.4</v>
      </c>
      <c r="Z11" s="7">
        <f t="shared" si="11"/>
        <v>0.4</v>
      </c>
      <c r="AA11" s="7">
        <f t="shared" si="11"/>
        <v>0.4</v>
      </c>
      <c r="AB11" s="7">
        <f t="shared" si="11"/>
        <v>0.4</v>
      </c>
      <c r="AC11" s="7">
        <f t="shared" si="11"/>
        <v>0.4</v>
      </c>
      <c r="AD11" s="7">
        <f t="shared" si="11"/>
        <v>0.4</v>
      </c>
      <c r="AE11" s="7">
        <f t="shared" si="11"/>
        <v>0.4</v>
      </c>
      <c r="AF11" s="7">
        <f t="shared" si="11"/>
        <v>0.4</v>
      </c>
      <c r="AG11" s="7">
        <f t="shared" si="11"/>
        <v>0.4</v>
      </c>
      <c r="AH11" s="7">
        <f t="shared" si="11"/>
        <v>0.4</v>
      </c>
    </row>
    <row r="12" spans="2:34">
      <c r="B12" t="s">
        <v>167</v>
      </c>
      <c r="C12" t="str">
        <f t="shared" si="6"/>
        <v>South</v>
      </c>
      <c r="D12" t="str">
        <f t="shared" ref="D12:D21" si="12">B12&amp;C12</f>
        <v>Low Gas PriceSouth</v>
      </c>
      <c r="E12" s="7">
        <f>E6</f>
        <v>0.5</v>
      </c>
      <c r="F12" s="7">
        <f t="shared" ref="F12:AH12" si="13">F6</f>
        <v>0.47</v>
      </c>
      <c r="G12" s="7">
        <f t="shared" si="13"/>
        <v>0.43999999999999995</v>
      </c>
      <c r="H12" s="7">
        <f t="shared" si="13"/>
        <v>0.40999999999999992</v>
      </c>
      <c r="I12" s="7">
        <f t="shared" si="13"/>
        <v>0.37999999999999989</v>
      </c>
      <c r="J12" s="7">
        <f t="shared" si="13"/>
        <v>0.34999999999999987</v>
      </c>
      <c r="K12" s="7">
        <f t="shared" si="13"/>
        <v>0.31999999999999984</v>
      </c>
      <c r="L12" s="7">
        <f t="shared" si="13"/>
        <v>0.28999999999999981</v>
      </c>
      <c r="M12" s="7">
        <f t="shared" si="13"/>
        <v>0.25999999999999979</v>
      </c>
      <c r="N12" s="7">
        <f t="shared" si="13"/>
        <v>0.22999999999999979</v>
      </c>
      <c r="O12" s="7">
        <f t="shared" si="13"/>
        <v>0.19999999999999979</v>
      </c>
      <c r="P12" s="7">
        <f t="shared" si="13"/>
        <v>0.19999999999999979</v>
      </c>
      <c r="Q12" s="7">
        <f t="shared" si="13"/>
        <v>0.19999999999999979</v>
      </c>
      <c r="R12" s="7">
        <f t="shared" si="13"/>
        <v>0.19999999999999979</v>
      </c>
      <c r="S12" s="7">
        <f t="shared" si="13"/>
        <v>0.19999999999999979</v>
      </c>
      <c r="T12" s="7">
        <f t="shared" si="13"/>
        <v>0.19999999999999979</v>
      </c>
      <c r="U12" s="7">
        <f t="shared" si="13"/>
        <v>0.19999999999999979</v>
      </c>
      <c r="V12" s="7">
        <f t="shared" si="13"/>
        <v>0.19999999999999979</v>
      </c>
      <c r="W12" s="7">
        <f t="shared" si="13"/>
        <v>0.19999999999999979</v>
      </c>
      <c r="X12" s="7">
        <f t="shared" si="13"/>
        <v>0.19999999999999979</v>
      </c>
      <c r="Y12" s="7">
        <f t="shared" si="13"/>
        <v>0.19999999999999979</v>
      </c>
      <c r="Z12" s="7">
        <f t="shared" si="13"/>
        <v>0.19999999999999979</v>
      </c>
      <c r="AA12" s="7">
        <f t="shared" si="13"/>
        <v>0.19999999999999979</v>
      </c>
      <c r="AB12" s="7">
        <f t="shared" si="13"/>
        <v>0.19999999999999979</v>
      </c>
      <c r="AC12" s="7">
        <f t="shared" si="13"/>
        <v>0.19999999999999979</v>
      </c>
      <c r="AD12" s="7">
        <f t="shared" si="13"/>
        <v>0.19999999999999979</v>
      </c>
      <c r="AE12" s="7">
        <f t="shared" si="13"/>
        <v>0.19999999999999979</v>
      </c>
      <c r="AF12" s="7">
        <f t="shared" si="13"/>
        <v>0.19999999999999979</v>
      </c>
      <c r="AG12" s="7">
        <f t="shared" si="13"/>
        <v>0.19999999999999979</v>
      </c>
      <c r="AH12" s="7">
        <f t="shared" si="13"/>
        <v>0.19999999999999979</v>
      </c>
    </row>
    <row r="13" spans="2:34">
      <c r="B13" t="s">
        <v>168</v>
      </c>
      <c r="C13" t="str">
        <f t="shared" si="6"/>
        <v>Queensland</v>
      </c>
      <c r="D13" t="str">
        <f t="shared" si="12"/>
        <v>Strong ElectrificationQueensland</v>
      </c>
      <c r="E13" s="7">
        <f>E9</f>
        <v>0.55000000000000004</v>
      </c>
      <c r="F13" s="7">
        <f t="shared" ref="F13:AH13" si="14">F9</f>
        <v>0.5</v>
      </c>
      <c r="G13" s="7">
        <f t="shared" si="14"/>
        <v>0.45</v>
      </c>
      <c r="H13" s="7">
        <f t="shared" si="14"/>
        <v>0.4</v>
      </c>
      <c r="I13" s="7">
        <f t="shared" si="14"/>
        <v>0.35000000000000003</v>
      </c>
      <c r="J13" s="7">
        <f t="shared" si="14"/>
        <v>0.30000000000000004</v>
      </c>
      <c r="K13" s="7">
        <f t="shared" si="14"/>
        <v>0.25000000000000006</v>
      </c>
      <c r="L13" s="7">
        <f t="shared" si="14"/>
        <v>0.20000000000000007</v>
      </c>
      <c r="M13" s="7">
        <f t="shared" si="14"/>
        <v>0.15000000000000008</v>
      </c>
      <c r="N13" s="7">
        <f t="shared" si="14"/>
        <v>0.10000000000000007</v>
      </c>
      <c r="O13" s="7">
        <f t="shared" si="14"/>
        <v>5.0000000000000072E-2</v>
      </c>
      <c r="P13" s="7">
        <f t="shared" si="14"/>
        <v>0</v>
      </c>
      <c r="Q13" s="7">
        <f t="shared" si="14"/>
        <v>0</v>
      </c>
      <c r="R13" s="7">
        <f t="shared" si="14"/>
        <v>0</v>
      </c>
      <c r="S13" s="7">
        <f t="shared" si="14"/>
        <v>0</v>
      </c>
      <c r="T13" s="7">
        <f t="shared" si="14"/>
        <v>0</v>
      </c>
      <c r="U13" s="7">
        <f t="shared" si="14"/>
        <v>0</v>
      </c>
      <c r="V13" s="7">
        <f t="shared" si="14"/>
        <v>0</v>
      </c>
      <c r="W13" s="7">
        <f t="shared" si="14"/>
        <v>0</v>
      </c>
      <c r="X13" s="7">
        <f t="shared" si="14"/>
        <v>0</v>
      </c>
      <c r="Y13" s="7">
        <f t="shared" si="14"/>
        <v>0</v>
      </c>
      <c r="Z13" s="7">
        <f t="shared" si="14"/>
        <v>0</v>
      </c>
      <c r="AA13" s="7">
        <f t="shared" si="14"/>
        <v>0</v>
      </c>
      <c r="AB13" s="7">
        <f t="shared" si="14"/>
        <v>0</v>
      </c>
      <c r="AC13" s="7">
        <f t="shared" si="14"/>
        <v>0</v>
      </c>
      <c r="AD13" s="7">
        <f t="shared" si="14"/>
        <v>0</v>
      </c>
      <c r="AE13" s="7">
        <f t="shared" si="14"/>
        <v>0</v>
      </c>
      <c r="AF13" s="7">
        <f t="shared" si="14"/>
        <v>0</v>
      </c>
      <c r="AG13" s="7">
        <f t="shared" si="14"/>
        <v>0</v>
      </c>
      <c r="AH13" s="7">
        <f t="shared" si="14"/>
        <v>0</v>
      </c>
    </row>
    <row r="14" spans="2:34">
      <c r="B14" t="s">
        <v>168</v>
      </c>
      <c r="C14" t="str">
        <f t="shared" si="6"/>
        <v>South</v>
      </c>
      <c r="D14" t="str">
        <f t="shared" si="12"/>
        <v>Strong ElectrificationSouth</v>
      </c>
      <c r="E14" s="7">
        <f>E10</f>
        <v>0.5</v>
      </c>
      <c r="F14" s="7">
        <f t="shared" ref="F14:AH14" si="15">F10</f>
        <v>0.5</v>
      </c>
      <c r="G14" s="7">
        <f t="shared" si="15"/>
        <v>0.45</v>
      </c>
      <c r="H14" s="7">
        <f t="shared" si="15"/>
        <v>0.4</v>
      </c>
      <c r="I14" s="7">
        <f t="shared" si="15"/>
        <v>0.35000000000000003</v>
      </c>
      <c r="J14" s="7">
        <f t="shared" si="15"/>
        <v>0.30000000000000004</v>
      </c>
      <c r="K14" s="7">
        <f t="shared" si="15"/>
        <v>0.25000000000000006</v>
      </c>
      <c r="L14" s="7">
        <f t="shared" si="15"/>
        <v>0.20000000000000007</v>
      </c>
      <c r="M14" s="7">
        <f t="shared" si="15"/>
        <v>0.15000000000000008</v>
      </c>
      <c r="N14" s="7">
        <f t="shared" si="15"/>
        <v>0.10000000000000007</v>
      </c>
      <c r="O14" s="7">
        <f t="shared" si="15"/>
        <v>5.0000000000000072E-2</v>
      </c>
      <c r="P14" s="7">
        <f t="shared" si="15"/>
        <v>0</v>
      </c>
      <c r="Q14" s="7">
        <f t="shared" si="15"/>
        <v>0</v>
      </c>
      <c r="R14" s="7">
        <f t="shared" si="15"/>
        <v>0</v>
      </c>
      <c r="S14" s="7">
        <f t="shared" si="15"/>
        <v>0</v>
      </c>
      <c r="T14" s="7">
        <f t="shared" si="15"/>
        <v>0</v>
      </c>
      <c r="U14" s="7">
        <f t="shared" si="15"/>
        <v>0</v>
      </c>
      <c r="V14" s="7">
        <f t="shared" si="15"/>
        <v>0</v>
      </c>
      <c r="W14" s="7">
        <f t="shared" si="15"/>
        <v>0</v>
      </c>
      <c r="X14" s="7">
        <f t="shared" si="15"/>
        <v>0</v>
      </c>
      <c r="Y14" s="7">
        <f t="shared" si="15"/>
        <v>0</v>
      </c>
      <c r="Z14" s="7">
        <f t="shared" si="15"/>
        <v>0</v>
      </c>
      <c r="AA14" s="7">
        <f t="shared" si="15"/>
        <v>0</v>
      </c>
      <c r="AB14" s="7">
        <f t="shared" si="15"/>
        <v>0</v>
      </c>
      <c r="AC14" s="7">
        <f t="shared" si="15"/>
        <v>0</v>
      </c>
      <c r="AD14" s="7">
        <f t="shared" si="15"/>
        <v>0</v>
      </c>
      <c r="AE14" s="7">
        <f t="shared" si="15"/>
        <v>0</v>
      </c>
      <c r="AF14" s="7">
        <f t="shared" si="15"/>
        <v>0</v>
      </c>
      <c r="AG14" s="7">
        <f t="shared" si="15"/>
        <v>0</v>
      </c>
      <c r="AH14" s="7">
        <f t="shared" si="15"/>
        <v>0</v>
      </c>
    </row>
    <row r="15" spans="2:34">
      <c r="B15" t="s">
        <v>162</v>
      </c>
      <c r="C15" t="str">
        <f t="shared" si="6"/>
        <v>Queensland</v>
      </c>
      <c r="D15" t="str">
        <f t="shared" si="12"/>
        <v>H2 SuperpowerQueensland</v>
      </c>
      <c r="E15" s="7">
        <f>E9</f>
        <v>0.55000000000000004</v>
      </c>
      <c r="F15" s="7">
        <f t="shared" ref="F15:AH15" si="16">F9</f>
        <v>0.5</v>
      </c>
      <c r="G15" s="7">
        <f t="shared" si="16"/>
        <v>0.45</v>
      </c>
      <c r="H15" s="7">
        <f t="shared" si="16"/>
        <v>0.4</v>
      </c>
      <c r="I15" s="7">
        <f t="shared" si="16"/>
        <v>0.35000000000000003</v>
      </c>
      <c r="J15" s="7">
        <f t="shared" si="16"/>
        <v>0.30000000000000004</v>
      </c>
      <c r="K15" s="7">
        <f t="shared" si="16"/>
        <v>0.25000000000000006</v>
      </c>
      <c r="L15" s="7">
        <f t="shared" si="16"/>
        <v>0.20000000000000007</v>
      </c>
      <c r="M15" s="7">
        <f t="shared" si="16"/>
        <v>0.15000000000000008</v>
      </c>
      <c r="N15" s="7">
        <f t="shared" si="16"/>
        <v>0.10000000000000007</v>
      </c>
      <c r="O15" s="7">
        <f t="shared" si="16"/>
        <v>5.0000000000000072E-2</v>
      </c>
      <c r="P15" s="7">
        <f t="shared" si="16"/>
        <v>0</v>
      </c>
      <c r="Q15" s="7">
        <f t="shared" si="16"/>
        <v>0</v>
      </c>
      <c r="R15" s="7">
        <f t="shared" si="16"/>
        <v>0</v>
      </c>
      <c r="S15" s="7">
        <f t="shared" si="16"/>
        <v>0</v>
      </c>
      <c r="T15" s="7">
        <f t="shared" si="16"/>
        <v>0</v>
      </c>
      <c r="U15" s="7">
        <f t="shared" si="16"/>
        <v>0</v>
      </c>
      <c r="V15" s="7">
        <f t="shared" si="16"/>
        <v>0</v>
      </c>
      <c r="W15" s="7">
        <f t="shared" si="16"/>
        <v>0</v>
      </c>
      <c r="X15" s="7">
        <f t="shared" si="16"/>
        <v>0</v>
      </c>
      <c r="Y15" s="7">
        <f t="shared" si="16"/>
        <v>0</v>
      </c>
      <c r="Z15" s="7">
        <f t="shared" si="16"/>
        <v>0</v>
      </c>
      <c r="AA15" s="7">
        <f t="shared" si="16"/>
        <v>0</v>
      </c>
      <c r="AB15" s="7">
        <f t="shared" si="16"/>
        <v>0</v>
      </c>
      <c r="AC15" s="7">
        <f t="shared" si="16"/>
        <v>0</v>
      </c>
      <c r="AD15" s="7">
        <f t="shared" si="16"/>
        <v>0</v>
      </c>
      <c r="AE15" s="7">
        <f t="shared" si="16"/>
        <v>0</v>
      </c>
      <c r="AF15" s="7">
        <f t="shared" si="16"/>
        <v>0</v>
      </c>
      <c r="AG15" s="7">
        <f t="shared" si="16"/>
        <v>0</v>
      </c>
      <c r="AH15" s="7">
        <f t="shared" si="16"/>
        <v>0</v>
      </c>
    </row>
    <row r="16" spans="2:34">
      <c r="B16" t="s">
        <v>162</v>
      </c>
      <c r="C16" t="str">
        <f t="shared" si="6"/>
        <v>South</v>
      </c>
      <c r="D16" t="str">
        <f t="shared" si="12"/>
        <v>H2 SuperpowerSouth</v>
      </c>
      <c r="E16" s="7">
        <f>E10</f>
        <v>0.5</v>
      </c>
      <c r="F16" s="7">
        <f t="shared" ref="F16:AH16" si="17">F10</f>
        <v>0.5</v>
      </c>
      <c r="G16" s="7">
        <f t="shared" si="17"/>
        <v>0.45</v>
      </c>
      <c r="H16" s="7">
        <f t="shared" si="17"/>
        <v>0.4</v>
      </c>
      <c r="I16" s="7">
        <f t="shared" si="17"/>
        <v>0.35000000000000003</v>
      </c>
      <c r="J16" s="7">
        <f t="shared" si="17"/>
        <v>0.30000000000000004</v>
      </c>
      <c r="K16" s="7">
        <f t="shared" si="17"/>
        <v>0.25000000000000006</v>
      </c>
      <c r="L16" s="7">
        <f t="shared" si="17"/>
        <v>0.20000000000000007</v>
      </c>
      <c r="M16" s="7">
        <f t="shared" si="17"/>
        <v>0.15000000000000008</v>
      </c>
      <c r="N16" s="7">
        <f t="shared" si="17"/>
        <v>0.10000000000000007</v>
      </c>
      <c r="O16" s="7">
        <f t="shared" si="17"/>
        <v>5.0000000000000072E-2</v>
      </c>
      <c r="P16" s="7">
        <f t="shared" si="17"/>
        <v>0</v>
      </c>
      <c r="Q16" s="7">
        <f t="shared" si="17"/>
        <v>0</v>
      </c>
      <c r="R16" s="7">
        <f t="shared" si="17"/>
        <v>0</v>
      </c>
      <c r="S16" s="7">
        <f t="shared" si="17"/>
        <v>0</v>
      </c>
      <c r="T16" s="7">
        <f t="shared" si="17"/>
        <v>0</v>
      </c>
      <c r="U16" s="7">
        <f t="shared" si="17"/>
        <v>0</v>
      </c>
      <c r="V16" s="7">
        <f t="shared" si="17"/>
        <v>0</v>
      </c>
      <c r="W16" s="7">
        <f t="shared" si="17"/>
        <v>0</v>
      </c>
      <c r="X16" s="7">
        <f t="shared" si="17"/>
        <v>0</v>
      </c>
      <c r="Y16" s="7">
        <f t="shared" si="17"/>
        <v>0</v>
      </c>
      <c r="Z16" s="7">
        <f t="shared" si="17"/>
        <v>0</v>
      </c>
      <c r="AA16" s="7">
        <f t="shared" si="17"/>
        <v>0</v>
      </c>
      <c r="AB16" s="7">
        <f t="shared" si="17"/>
        <v>0</v>
      </c>
      <c r="AC16" s="7">
        <f t="shared" si="17"/>
        <v>0</v>
      </c>
      <c r="AD16" s="7">
        <f t="shared" si="17"/>
        <v>0</v>
      </c>
      <c r="AE16" s="7">
        <f t="shared" si="17"/>
        <v>0</v>
      </c>
      <c r="AF16" s="7">
        <f t="shared" si="17"/>
        <v>0</v>
      </c>
      <c r="AG16" s="7">
        <f t="shared" si="17"/>
        <v>0</v>
      </c>
      <c r="AH16" s="7">
        <f t="shared" si="17"/>
        <v>0</v>
      </c>
    </row>
    <row r="18" spans="2:34">
      <c r="B18" t="s">
        <v>169</v>
      </c>
      <c r="C18" t="str">
        <f>C13</f>
        <v>Queensland</v>
      </c>
      <c r="D18" t="str">
        <f t="shared" si="12"/>
        <v>Declining Oil &amp; LNG PricesQueensland</v>
      </c>
      <c r="E18" s="7">
        <f>E15</f>
        <v>0.55000000000000004</v>
      </c>
      <c r="F18" s="7">
        <f t="shared" ref="F18:AH18" si="18">F15</f>
        <v>0.5</v>
      </c>
      <c r="G18" s="7">
        <f t="shared" si="18"/>
        <v>0.45</v>
      </c>
      <c r="H18" s="7">
        <f t="shared" si="18"/>
        <v>0.4</v>
      </c>
      <c r="I18" s="7">
        <f t="shared" si="18"/>
        <v>0.35000000000000003</v>
      </c>
      <c r="J18" s="7">
        <f t="shared" si="18"/>
        <v>0.30000000000000004</v>
      </c>
      <c r="K18" s="7">
        <f t="shared" si="18"/>
        <v>0.25000000000000006</v>
      </c>
      <c r="L18" s="7">
        <f t="shared" si="18"/>
        <v>0.20000000000000007</v>
      </c>
      <c r="M18" s="7">
        <f t="shared" si="18"/>
        <v>0.15000000000000008</v>
      </c>
      <c r="N18" s="7">
        <f t="shared" si="18"/>
        <v>0.10000000000000007</v>
      </c>
      <c r="O18" s="7">
        <f t="shared" si="18"/>
        <v>5.0000000000000072E-2</v>
      </c>
      <c r="P18" s="7">
        <f t="shared" si="18"/>
        <v>0</v>
      </c>
      <c r="Q18" s="7">
        <f t="shared" si="18"/>
        <v>0</v>
      </c>
      <c r="R18" s="7">
        <f t="shared" si="18"/>
        <v>0</v>
      </c>
      <c r="S18" s="7">
        <f t="shared" si="18"/>
        <v>0</v>
      </c>
      <c r="T18" s="7">
        <f t="shared" si="18"/>
        <v>0</v>
      </c>
      <c r="U18" s="7">
        <f t="shared" si="18"/>
        <v>0</v>
      </c>
      <c r="V18" s="7">
        <f t="shared" si="18"/>
        <v>0</v>
      </c>
      <c r="W18" s="7">
        <f t="shared" si="18"/>
        <v>0</v>
      </c>
      <c r="X18" s="7">
        <f t="shared" si="18"/>
        <v>0</v>
      </c>
      <c r="Y18" s="7">
        <f t="shared" si="18"/>
        <v>0</v>
      </c>
      <c r="Z18" s="7">
        <f t="shared" si="18"/>
        <v>0</v>
      </c>
      <c r="AA18" s="7">
        <f t="shared" si="18"/>
        <v>0</v>
      </c>
      <c r="AB18" s="7">
        <f t="shared" si="18"/>
        <v>0</v>
      </c>
      <c r="AC18" s="7">
        <f t="shared" si="18"/>
        <v>0</v>
      </c>
      <c r="AD18" s="7">
        <f t="shared" si="18"/>
        <v>0</v>
      </c>
      <c r="AE18" s="7">
        <f t="shared" si="18"/>
        <v>0</v>
      </c>
      <c r="AF18" s="7">
        <f t="shared" si="18"/>
        <v>0</v>
      </c>
      <c r="AG18" s="7">
        <f t="shared" si="18"/>
        <v>0</v>
      </c>
      <c r="AH18" s="7">
        <f t="shared" si="18"/>
        <v>0</v>
      </c>
    </row>
    <row r="19" spans="2:34">
      <c r="B19" t="s">
        <v>169</v>
      </c>
      <c r="C19" t="str">
        <f>C14</f>
        <v>South</v>
      </c>
      <c r="D19" t="str">
        <f t="shared" si="12"/>
        <v>Declining Oil &amp; LNG PricesSouth</v>
      </c>
      <c r="E19" s="7">
        <f>E16</f>
        <v>0.5</v>
      </c>
      <c r="F19" s="7">
        <f t="shared" ref="F19:AH19" si="19">F16</f>
        <v>0.5</v>
      </c>
      <c r="G19" s="7">
        <f t="shared" si="19"/>
        <v>0.45</v>
      </c>
      <c r="H19" s="7">
        <f t="shared" si="19"/>
        <v>0.4</v>
      </c>
      <c r="I19" s="7">
        <f t="shared" si="19"/>
        <v>0.35000000000000003</v>
      </c>
      <c r="J19" s="7">
        <f t="shared" si="19"/>
        <v>0.30000000000000004</v>
      </c>
      <c r="K19" s="7">
        <f t="shared" si="19"/>
        <v>0.25000000000000006</v>
      </c>
      <c r="L19" s="7">
        <f t="shared" si="19"/>
        <v>0.20000000000000007</v>
      </c>
      <c r="M19" s="7">
        <f t="shared" si="19"/>
        <v>0.15000000000000008</v>
      </c>
      <c r="N19" s="7">
        <f t="shared" si="19"/>
        <v>0.10000000000000007</v>
      </c>
      <c r="O19" s="7">
        <f t="shared" si="19"/>
        <v>5.0000000000000072E-2</v>
      </c>
      <c r="P19" s="7">
        <f t="shared" si="19"/>
        <v>0</v>
      </c>
      <c r="Q19" s="7">
        <f t="shared" si="19"/>
        <v>0</v>
      </c>
      <c r="R19" s="7">
        <f t="shared" si="19"/>
        <v>0</v>
      </c>
      <c r="S19" s="7">
        <f t="shared" si="19"/>
        <v>0</v>
      </c>
      <c r="T19" s="7">
        <f t="shared" si="19"/>
        <v>0</v>
      </c>
      <c r="U19" s="7">
        <f t="shared" si="19"/>
        <v>0</v>
      </c>
      <c r="V19" s="7">
        <f t="shared" si="19"/>
        <v>0</v>
      </c>
      <c r="W19" s="7">
        <f t="shared" si="19"/>
        <v>0</v>
      </c>
      <c r="X19" s="7">
        <f t="shared" si="19"/>
        <v>0</v>
      </c>
      <c r="Y19" s="7">
        <f t="shared" si="19"/>
        <v>0</v>
      </c>
      <c r="Z19" s="7">
        <f t="shared" si="19"/>
        <v>0</v>
      </c>
      <c r="AA19" s="7">
        <f t="shared" si="19"/>
        <v>0</v>
      </c>
      <c r="AB19" s="7">
        <f t="shared" si="19"/>
        <v>0</v>
      </c>
      <c r="AC19" s="7">
        <f t="shared" si="19"/>
        <v>0</v>
      </c>
      <c r="AD19" s="7">
        <f t="shared" si="19"/>
        <v>0</v>
      </c>
      <c r="AE19" s="7">
        <f t="shared" si="19"/>
        <v>0</v>
      </c>
      <c r="AF19" s="7">
        <f t="shared" si="19"/>
        <v>0</v>
      </c>
      <c r="AG19" s="7">
        <f t="shared" si="19"/>
        <v>0</v>
      </c>
      <c r="AH19" s="7">
        <f t="shared" si="19"/>
        <v>0</v>
      </c>
    </row>
    <row r="20" spans="2:34">
      <c r="B20" t="s">
        <v>170</v>
      </c>
      <c r="C20" t="str">
        <f>C15</f>
        <v>Queensland</v>
      </c>
      <c r="D20" t="str">
        <f t="shared" si="12"/>
        <v>Increasing Oil &amp; LNG PricesQueensland</v>
      </c>
      <c r="E20" s="7">
        <f>E7</f>
        <v>0.55000000000000004</v>
      </c>
      <c r="F20" s="7">
        <f t="shared" ref="F20:AH20" si="20">F7</f>
        <v>0.55000000000000004</v>
      </c>
      <c r="G20" s="7">
        <f t="shared" si="20"/>
        <v>0.55000000000000004</v>
      </c>
      <c r="H20" s="7">
        <f t="shared" si="20"/>
        <v>0.55000000000000004</v>
      </c>
      <c r="I20" s="7">
        <f t="shared" si="20"/>
        <v>0.55000000000000004</v>
      </c>
      <c r="J20" s="7">
        <f t="shared" si="20"/>
        <v>0.55000000000000004</v>
      </c>
      <c r="K20" s="7">
        <f t="shared" si="20"/>
        <v>0.53</v>
      </c>
      <c r="L20" s="7">
        <f t="shared" si="20"/>
        <v>0.51</v>
      </c>
      <c r="M20" s="7">
        <f t="shared" si="20"/>
        <v>0.49</v>
      </c>
      <c r="N20" s="7">
        <f t="shared" si="20"/>
        <v>0.47</v>
      </c>
      <c r="O20" s="7">
        <f t="shared" si="20"/>
        <v>0.44999999999999996</v>
      </c>
      <c r="P20" s="7">
        <f t="shared" si="20"/>
        <v>0.42999999999999994</v>
      </c>
      <c r="Q20" s="7">
        <f t="shared" si="20"/>
        <v>0.40999999999999992</v>
      </c>
      <c r="R20" s="7">
        <f t="shared" si="20"/>
        <v>0.4</v>
      </c>
      <c r="S20" s="7">
        <f t="shared" si="20"/>
        <v>0.4</v>
      </c>
      <c r="T20" s="7">
        <f t="shared" si="20"/>
        <v>0.4</v>
      </c>
      <c r="U20" s="7">
        <f t="shared" si="20"/>
        <v>0.4</v>
      </c>
      <c r="V20" s="7">
        <f t="shared" si="20"/>
        <v>0.4</v>
      </c>
      <c r="W20" s="7">
        <f t="shared" si="20"/>
        <v>0.4</v>
      </c>
      <c r="X20" s="7">
        <f t="shared" si="20"/>
        <v>0.4</v>
      </c>
      <c r="Y20" s="7">
        <f t="shared" si="20"/>
        <v>0.4</v>
      </c>
      <c r="Z20" s="7">
        <f t="shared" si="20"/>
        <v>0.4</v>
      </c>
      <c r="AA20" s="7">
        <f t="shared" si="20"/>
        <v>0.4</v>
      </c>
      <c r="AB20" s="7">
        <f t="shared" si="20"/>
        <v>0.4</v>
      </c>
      <c r="AC20" s="7">
        <f t="shared" si="20"/>
        <v>0.4</v>
      </c>
      <c r="AD20" s="7">
        <f t="shared" si="20"/>
        <v>0.4</v>
      </c>
      <c r="AE20" s="7">
        <f t="shared" si="20"/>
        <v>0.4</v>
      </c>
      <c r="AF20" s="7">
        <f t="shared" si="20"/>
        <v>0.4</v>
      </c>
      <c r="AG20" s="7">
        <f t="shared" si="20"/>
        <v>0.4</v>
      </c>
      <c r="AH20" s="7">
        <f t="shared" si="20"/>
        <v>0.4</v>
      </c>
    </row>
    <row r="21" spans="2:34">
      <c r="B21" t="s">
        <v>170</v>
      </c>
      <c r="C21" t="str">
        <f>C16</f>
        <v>South</v>
      </c>
      <c r="D21" t="str">
        <f t="shared" si="12"/>
        <v>Increasing Oil &amp; LNG PricesSouth</v>
      </c>
      <c r="E21" s="7">
        <f>E8</f>
        <v>0.5</v>
      </c>
      <c r="F21" s="7">
        <f t="shared" ref="F21:AH21" si="21">F8</f>
        <v>0.47</v>
      </c>
      <c r="G21" s="7">
        <f t="shared" si="21"/>
        <v>0.43999999999999995</v>
      </c>
      <c r="H21" s="7">
        <f t="shared" si="21"/>
        <v>0.40999999999999992</v>
      </c>
      <c r="I21" s="7">
        <f t="shared" si="21"/>
        <v>0.37999999999999989</v>
      </c>
      <c r="J21" s="7">
        <f t="shared" si="21"/>
        <v>0.34999999999999987</v>
      </c>
      <c r="K21" s="7">
        <f t="shared" si="21"/>
        <v>0.31999999999999984</v>
      </c>
      <c r="L21" s="7">
        <f t="shared" si="21"/>
        <v>0.28999999999999981</v>
      </c>
      <c r="M21" s="7">
        <f t="shared" si="21"/>
        <v>0.25999999999999979</v>
      </c>
      <c r="N21" s="7">
        <f t="shared" si="21"/>
        <v>0.22999999999999979</v>
      </c>
      <c r="O21" s="7">
        <f t="shared" si="21"/>
        <v>0.19999999999999979</v>
      </c>
      <c r="P21" s="7">
        <f t="shared" si="21"/>
        <v>0.19999999999999979</v>
      </c>
      <c r="Q21" s="7">
        <f t="shared" si="21"/>
        <v>0.19999999999999979</v>
      </c>
      <c r="R21" s="7">
        <f t="shared" si="21"/>
        <v>0.19999999999999979</v>
      </c>
      <c r="S21" s="7">
        <f t="shared" si="21"/>
        <v>0.19999999999999979</v>
      </c>
      <c r="T21" s="7">
        <f t="shared" si="21"/>
        <v>0.19999999999999979</v>
      </c>
      <c r="U21" s="7">
        <f t="shared" si="21"/>
        <v>0.19999999999999979</v>
      </c>
      <c r="V21" s="7">
        <f t="shared" si="21"/>
        <v>0.19999999999999979</v>
      </c>
      <c r="W21" s="7">
        <f t="shared" si="21"/>
        <v>0.19999999999999979</v>
      </c>
      <c r="X21" s="7">
        <f t="shared" si="21"/>
        <v>0.19999999999999979</v>
      </c>
      <c r="Y21" s="7">
        <f t="shared" si="21"/>
        <v>0.19999999999999979</v>
      </c>
      <c r="Z21" s="7">
        <f t="shared" si="21"/>
        <v>0.19999999999999979</v>
      </c>
      <c r="AA21" s="7">
        <f t="shared" si="21"/>
        <v>0.19999999999999979</v>
      </c>
      <c r="AB21" s="7">
        <f t="shared" si="21"/>
        <v>0.19999999999999979</v>
      </c>
      <c r="AC21" s="7">
        <f t="shared" si="21"/>
        <v>0.19999999999999979</v>
      </c>
      <c r="AD21" s="7">
        <f t="shared" si="21"/>
        <v>0.19999999999999979</v>
      </c>
      <c r="AE21" s="7">
        <f t="shared" si="21"/>
        <v>0.19999999999999979</v>
      </c>
      <c r="AF21" s="7">
        <f t="shared" si="21"/>
        <v>0.19999999999999979</v>
      </c>
      <c r="AG21" s="7">
        <f t="shared" si="21"/>
        <v>0.19999999999999979</v>
      </c>
      <c r="AH21" s="7">
        <f t="shared" si="21"/>
        <v>0.19999999999999979</v>
      </c>
    </row>
    <row r="43" spans="1:34">
      <c r="B43" t="s">
        <v>171</v>
      </c>
    </row>
    <row r="45" spans="1:34">
      <c r="D45">
        <f>'2021 CENTRAL SCENARIO'!D6</f>
        <v>2020</v>
      </c>
      <c r="E45">
        <f t="shared" ref="E45:AH45" si="22">E4</f>
        <v>2021</v>
      </c>
      <c r="F45">
        <f t="shared" si="22"/>
        <v>2022</v>
      </c>
      <c r="G45">
        <f t="shared" si="22"/>
        <v>2023</v>
      </c>
      <c r="H45">
        <f t="shared" si="22"/>
        <v>2024</v>
      </c>
      <c r="I45">
        <f t="shared" si="22"/>
        <v>2025</v>
      </c>
      <c r="J45">
        <f t="shared" si="22"/>
        <v>2026</v>
      </c>
      <c r="K45">
        <f t="shared" si="22"/>
        <v>2027</v>
      </c>
      <c r="L45">
        <f t="shared" si="22"/>
        <v>2028</v>
      </c>
      <c r="M45">
        <f t="shared" si="22"/>
        <v>2029</v>
      </c>
      <c r="N45">
        <f t="shared" si="22"/>
        <v>2030</v>
      </c>
      <c r="O45">
        <f t="shared" si="22"/>
        <v>2031</v>
      </c>
      <c r="P45">
        <f t="shared" si="22"/>
        <v>2032</v>
      </c>
      <c r="Q45">
        <f t="shared" si="22"/>
        <v>2033</v>
      </c>
      <c r="R45">
        <f t="shared" si="22"/>
        <v>2034</v>
      </c>
      <c r="S45">
        <f t="shared" si="22"/>
        <v>2035</v>
      </c>
      <c r="T45">
        <f t="shared" si="22"/>
        <v>2036</v>
      </c>
      <c r="U45">
        <f t="shared" si="22"/>
        <v>2037</v>
      </c>
      <c r="V45">
        <f t="shared" si="22"/>
        <v>2038</v>
      </c>
      <c r="W45">
        <f t="shared" si="22"/>
        <v>2039</v>
      </c>
      <c r="X45">
        <f t="shared" si="22"/>
        <v>2040</v>
      </c>
      <c r="Y45">
        <f t="shared" si="22"/>
        <v>2041</v>
      </c>
      <c r="Z45">
        <f t="shared" si="22"/>
        <v>2042</v>
      </c>
      <c r="AA45">
        <f t="shared" si="22"/>
        <v>2043</v>
      </c>
      <c r="AB45">
        <f t="shared" si="22"/>
        <v>2044</v>
      </c>
      <c r="AC45">
        <f t="shared" si="22"/>
        <v>2045</v>
      </c>
      <c r="AD45">
        <f t="shared" si="22"/>
        <v>2046</v>
      </c>
      <c r="AE45">
        <f t="shared" si="22"/>
        <v>2047</v>
      </c>
      <c r="AF45">
        <f t="shared" si="22"/>
        <v>2048</v>
      </c>
      <c r="AG45">
        <f t="shared" si="22"/>
        <v>2049</v>
      </c>
      <c r="AH45">
        <f t="shared" si="22"/>
        <v>2050</v>
      </c>
    </row>
    <row r="46" spans="1:34">
      <c r="A46" t="s">
        <v>172</v>
      </c>
      <c r="B46" t="s">
        <v>71</v>
      </c>
      <c r="C46" t="str">
        <f>A46&amp;B46</f>
        <v>Central Brisbane</v>
      </c>
      <c r="D46" s="15">
        <v>0.78550753818825703</v>
      </c>
      <c r="E46" s="15">
        <v>1.02212282291907</v>
      </c>
      <c r="F46" s="15">
        <v>1.0640617529827789</v>
      </c>
      <c r="G46" s="15">
        <v>1.0654602720605104</v>
      </c>
      <c r="H46" s="15">
        <v>1.0567046924149939</v>
      </c>
      <c r="I46" s="15">
        <v>1.0515508646225169</v>
      </c>
      <c r="J46" s="15">
        <v>1.0398041425410267</v>
      </c>
      <c r="K46" s="15">
        <v>1.046224988686798</v>
      </c>
      <c r="L46" s="15">
        <v>1.0535208819428561</v>
      </c>
      <c r="M46" s="15">
        <v>1.060767808306204</v>
      </c>
      <c r="N46" s="15">
        <v>1.0680544395602105</v>
      </c>
      <c r="O46" s="15">
        <v>1.0753289477843202</v>
      </c>
      <c r="P46" s="15">
        <v>1.0826081894696971</v>
      </c>
      <c r="Q46" s="15">
        <v>1.0899190982520821</v>
      </c>
      <c r="R46" s="15">
        <v>1.0972299042953355</v>
      </c>
      <c r="S46" s="15">
        <v>1.1044680055287506</v>
      </c>
      <c r="T46" s="15">
        <v>1.1117160560706234</v>
      </c>
      <c r="U46" s="15">
        <v>1.1189816203998806</v>
      </c>
      <c r="V46" s="15">
        <v>1.1262608493013746</v>
      </c>
      <c r="W46" s="15">
        <v>1.1335487423021058</v>
      </c>
      <c r="X46" s="15">
        <v>1.1408402758492828</v>
      </c>
      <c r="Y46" s="15">
        <v>1.1481318093964601</v>
      </c>
      <c r="Z46" s="15">
        <v>1.1554233429436369</v>
      </c>
      <c r="AA46" s="15">
        <v>1.162714876490814</v>
      </c>
      <c r="AB46" s="15">
        <v>1.1700064100379908</v>
      </c>
      <c r="AC46" s="15">
        <v>1.177297943585168</v>
      </c>
      <c r="AD46" s="15">
        <v>1.1845894771323451</v>
      </c>
      <c r="AE46" s="15">
        <v>1.1918810106795219</v>
      </c>
      <c r="AF46" s="15">
        <v>1.1991725442266989</v>
      </c>
      <c r="AG46" s="15">
        <v>1.2064640777738762</v>
      </c>
      <c r="AH46" s="15">
        <v>1.213755611321053</v>
      </c>
    </row>
    <row r="47" spans="1:34">
      <c r="A47" t="s">
        <v>172</v>
      </c>
      <c r="B47" t="s">
        <v>68</v>
      </c>
      <c r="C47" t="str">
        <f t="shared" ref="C47:C51" si="23">A47&amp;B47</f>
        <v>Central Melbourne</v>
      </c>
      <c r="D47" s="15">
        <v>0.75427330949378557</v>
      </c>
      <c r="E47" s="15">
        <v>0.98769948504598115</v>
      </c>
      <c r="F47" s="15">
        <v>1.0270355028108336</v>
      </c>
      <c r="G47" s="15">
        <v>1.0279171149724351</v>
      </c>
      <c r="H47" s="15">
        <v>1.019602834161442</v>
      </c>
      <c r="I47" s="15">
        <v>1.0151134335998357</v>
      </c>
      <c r="J47" s="15">
        <v>1.004127719632794</v>
      </c>
      <c r="K47" s="15">
        <v>1.0102820303241864</v>
      </c>
      <c r="L47" s="15">
        <v>1.0174593633581324</v>
      </c>
      <c r="M47" s="15">
        <v>1.0245141867909731</v>
      </c>
      <c r="N47" s="15">
        <v>1.0314591037772765</v>
      </c>
      <c r="O47" s="15">
        <v>1.0384396474100599</v>
      </c>
      <c r="P47" s="15">
        <v>1.0452696252320435</v>
      </c>
      <c r="Q47" s="15">
        <v>1.0521868496673081</v>
      </c>
      <c r="R47" s="15">
        <v>1.0592536408754099</v>
      </c>
      <c r="S47" s="15">
        <v>1.0657831079268654</v>
      </c>
      <c r="T47" s="15">
        <v>1.0723003516577427</v>
      </c>
      <c r="U47" s="15">
        <v>1.078928080907396</v>
      </c>
      <c r="V47" s="15">
        <v>1.0856962240387427</v>
      </c>
      <c r="W47" s="15">
        <v>1.0925502405612137</v>
      </c>
      <c r="X47" s="15">
        <v>1.0994200650316579</v>
      </c>
      <c r="Y47" s="15">
        <v>1.1062898895021021</v>
      </c>
      <c r="Z47" s="15">
        <v>1.1131597139725462</v>
      </c>
      <c r="AA47" s="15">
        <v>1.1200295384429906</v>
      </c>
      <c r="AB47" s="15">
        <v>1.1268993629134347</v>
      </c>
      <c r="AC47" s="15">
        <v>1.1337691873838789</v>
      </c>
      <c r="AD47" s="15">
        <v>1.140639011854323</v>
      </c>
      <c r="AE47" s="15">
        <v>1.1475088363247672</v>
      </c>
      <c r="AF47" s="15">
        <v>1.1543786607952113</v>
      </c>
      <c r="AG47" s="15">
        <v>1.1612484852656557</v>
      </c>
      <c r="AH47" s="15">
        <v>1.1681183097360996</v>
      </c>
    </row>
    <row r="48" spans="1:34">
      <c r="A48" t="s">
        <v>165</v>
      </c>
      <c r="B48" t="str">
        <f>B46</f>
        <v>Brisbane</v>
      </c>
      <c r="C48" t="str">
        <f t="shared" si="23"/>
        <v>Slow Change Brisbane</v>
      </c>
      <c r="D48" s="15">
        <v>0.56537876123756048</v>
      </c>
      <c r="E48" s="15">
        <v>0.81903261696764007</v>
      </c>
      <c r="F48" s="15">
        <v>1.1716284370487948</v>
      </c>
      <c r="G48" s="15">
        <v>1.1492348083559716</v>
      </c>
      <c r="H48" s="15">
        <v>1.1778237390789794</v>
      </c>
      <c r="I48" s="15">
        <v>1.1433566907429866</v>
      </c>
      <c r="J48" s="15">
        <v>0.98780196584975732</v>
      </c>
      <c r="K48" s="15">
        <v>0.92800091637358018</v>
      </c>
      <c r="L48" s="15">
        <v>0.93944743442915879</v>
      </c>
      <c r="M48" s="15">
        <v>0.9506036894095693</v>
      </c>
      <c r="N48" s="15">
        <v>0.96177593421213348</v>
      </c>
      <c r="O48" s="15">
        <v>0.97312337685447858</v>
      </c>
      <c r="P48" s="15">
        <v>0.98455744862593786</v>
      </c>
      <c r="Q48" s="15">
        <v>0.99604952038535444</v>
      </c>
      <c r="R48" s="15">
        <v>1.007591702427632</v>
      </c>
      <c r="S48" s="15">
        <v>1.019161810650437</v>
      </c>
      <c r="T48" s="15">
        <v>1.0306591398272906</v>
      </c>
      <c r="U48" s="15">
        <v>1.0420322844918868</v>
      </c>
      <c r="V48" s="15">
        <v>1.0533978849808507</v>
      </c>
      <c r="W48" s="15">
        <v>1.0647861461155357</v>
      </c>
      <c r="X48" s="15">
        <v>1.0762053674315004</v>
      </c>
      <c r="Y48" s="15">
        <v>1.0877047280830046</v>
      </c>
      <c r="Z48" s="15">
        <v>1.0992795672106437</v>
      </c>
      <c r="AA48" s="15">
        <v>1.1109047704126676</v>
      </c>
      <c r="AB48" s="15">
        <v>1.1220821566891213</v>
      </c>
      <c r="AC48" s="15">
        <v>1.1328623136354872</v>
      </c>
      <c r="AD48" s="15">
        <v>1.1439426903955003</v>
      </c>
      <c r="AE48" s="15">
        <v>1.1550554248328999</v>
      </c>
      <c r="AF48" s="15">
        <v>1.1660295172952186</v>
      </c>
      <c r="AG48" s="15">
        <v>1.1775891464028152</v>
      </c>
      <c r="AH48" s="15">
        <v>1.1892158886668578</v>
      </c>
    </row>
    <row r="49" spans="1:34">
      <c r="A49" t="s">
        <v>165</v>
      </c>
      <c r="B49" t="str">
        <f t="shared" ref="B49:B51" si="24">B47</f>
        <v>Melbourne</v>
      </c>
      <c r="C49" t="str">
        <f t="shared" si="23"/>
        <v>Slow Change Melbourne</v>
      </c>
      <c r="D49" s="15">
        <v>0.55642539393942581</v>
      </c>
      <c r="E49" s="15">
        <v>0.82787270880741293</v>
      </c>
      <c r="F49" s="15">
        <v>1.2182331989988398</v>
      </c>
      <c r="G49" s="15">
        <v>1.1906762674380809</v>
      </c>
      <c r="H49" s="15">
        <v>1.2196592298609508</v>
      </c>
      <c r="I49" s="15">
        <v>1.1822915913488392</v>
      </c>
      <c r="J49" s="15">
        <v>1.0156835199578902</v>
      </c>
      <c r="K49" s="15">
        <v>0.95155957490324339</v>
      </c>
      <c r="L49" s="15">
        <v>0.96548984397730375</v>
      </c>
      <c r="M49" s="15">
        <v>0.97744175528189214</v>
      </c>
      <c r="N49" s="15">
        <v>0.98852032383751054</v>
      </c>
      <c r="O49" s="15">
        <v>0.99971000455941439</v>
      </c>
      <c r="P49" s="15">
        <v>1.0108081719962663</v>
      </c>
      <c r="Q49" s="15">
        <v>1.0219005993892061</v>
      </c>
      <c r="R49" s="15">
        <v>1.0329754722915985</v>
      </c>
      <c r="S49" s="15">
        <v>1.0433355643319977</v>
      </c>
      <c r="T49" s="15">
        <v>1.0529957888918109</v>
      </c>
      <c r="U49" s="15">
        <v>1.0624669755252929</v>
      </c>
      <c r="V49" s="15">
        <v>1.0716104415583148</v>
      </c>
      <c r="W49" s="15">
        <v>1.0802091376688772</v>
      </c>
      <c r="X49" s="15">
        <v>1.0884115652131559</v>
      </c>
      <c r="Y49" s="15">
        <v>1.0975144678538962</v>
      </c>
      <c r="Z49" s="15">
        <v>1.1074436478759282</v>
      </c>
      <c r="AA49" s="15">
        <v>1.1163098521108883</v>
      </c>
      <c r="AB49" s="15">
        <v>1.1233978606926276</v>
      </c>
      <c r="AC49" s="15">
        <v>1.1299882607586842</v>
      </c>
      <c r="AD49" s="15">
        <v>1.1374065904227075</v>
      </c>
      <c r="AE49" s="15">
        <v>1.1455294120402795</v>
      </c>
      <c r="AF49" s="15">
        <v>1.1532404679776991</v>
      </c>
      <c r="AG49" s="15">
        <v>1.1605366101056922</v>
      </c>
      <c r="AH49" s="15">
        <v>1.1691221722590208</v>
      </c>
    </row>
    <row r="50" spans="1:34">
      <c r="A50" t="s">
        <v>166</v>
      </c>
      <c r="B50" t="str">
        <f t="shared" si="24"/>
        <v>Brisbane</v>
      </c>
      <c r="C50" t="str">
        <f t="shared" si="23"/>
        <v>Step Change Brisbane</v>
      </c>
      <c r="D50" s="15">
        <v>0.81862732560812812</v>
      </c>
      <c r="E50" s="15">
        <v>1.3392554151710998</v>
      </c>
      <c r="F50" s="15">
        <v>1.7795928627168116</v>
      </c>
      <c r="G50" s="15">
        <v>1.6979444323145259</v>
      </c>
      <c r="H50" s="15">
        <v>1.4629551602786031</v>
      </c>
      <c r="I50" s="15">
        <v>1.2486724479561018</v>
      </c>
      <c r="J50" s="15">
        <v>1.0633878775373151</v>
      </c>
      <c r="K50" s="15">
        <v>0.89976418957179793</v>
      </c>
      <c r="L50" s="15">
        <v>0.89941089064285518</v>
      </c>
      <c r="M50" s="15">
        <v>0.89909229479204611</v>
      </c>
      <c r="N50" s="15">
        <v>0.89872963464681188</v>
      </c>
      <c r="O50" s="15">
        <v>0.89822725721792596</v>
      </c>
      <c r="P50" s="15">
        <v>0.89763544015615793</v>
      </c>
      <c r="Q50" s="15">
        <v>0.89707340462063345</v>
      </c>
      <c r="R50" s="15">
        <v>0.89642073975107195</v>
      </c>
      <c r="S50" s="15">
        <v>0.89567004038193709</v>
      </c>
      <c r="T50" s="15">
        <v>0.89502625136983305</v>
      </c>
      <c r="U50" s="15">
        <v>0.89437853928089339</v>
      </c>
      <c r="V50" s="15">
        <v>0.89373215145253304</v>
      </c>
      <c r="W50" s="15">
        <v>0.89309536504628784</v>
      </c>
      <c r="X50" s="15">
        <v>0.89246638008357171</v>
      </c>
      <c r="Y50" s="15">
        <v>0.89183739512085569</v>
      </c>
      <c r="Z50" s="15">
        <v>0.89120841015813956</v>
      </c>
      <c r="AA50" s="15">
        <v>0.89057942519542355</v>
      </c>
      <c r="AB50" s="15">
        <v>0.88995044023270742</v>
      </c>
      <c r="AC50" s="15">
        <v>0.88932145526999129</v>
      </c>
      <c r="AD50" s="15">
        <v>0.88869247030727516</v>
      </c>
      <c r="AE50" s="15">
        <v>0.88806348534455892</v>
      </c>
      <c r="AF50" s="15">
        <v>0.88743450038184302</v>
      </c>
      <c r="AG50" s="15">
        <v>0.88680551541912678</v>
      </c>
      <c r="AH50" s="15">
        <v>0.88617653045641076</v>
      </c>
    </row>
    <row r="51" spans="1:34">
      <c r="A51" t="s">
        <v>166</v>
      </c>
      <c r="B51" t="str">
        <f t="shared" si="24"/>
        <v>Melbourne</v>
      </c>
      <c r="C51" t="str">
        <f t="shared" si="23"/>
        <v>Step Change Melbourne</v>
      </c>
      <c r="D51" s="15">
        <v>0.76165364872143893</v>
      </c>
      <c r="E51" s="15">
        <v>1.2517152603635628</v>
      </c>
      <c r="F51" s="15">
        <v>1.6472089456870194</v>
      </c>
      <c r="G51" s="15">
        <v>1.5589829786963534</v>
      </c>
      <c r="H51" s="15">
        <v>1.3403449883793677</v>
      </c>
      <c r="I51" s="15">
        <v>1.1560054445831667</v>
      </c>
      <c r="J51" s="15">
        <v>0.99585602231035364</v>
      </c>
      <c r="K51" s="15">
        <v>0.85237682381405588</v>
      </c>
      <c r="L51" s="15">
        <v>0.85010773240387083</v>
      </c>
      <c r="M51" s="15">
        <v>0.84862492891880037</v>
      </c>
      <c r="N51" s="15">
        <v>0.8462832784058093</v>
      </c>
      <c r="O51" s="15">
        <v>0.84371567050151142</v>
      </c>
      <c r="P51" s="15">
        <v>0.84151087585148954</v>
      </c>
      <c r="Q51" s="15">
        <v>0.84072102132447657</v>
      </c>
      <c r="R51" s="15">
        <v>0.83955871524388048</v>
      </c>
      <c r="S51" s="15">
        <v>0.83962157362659173</v>
      </c>
      <c r="T51" s="15">
        <v>0.83961557140683973</v>
      </c>
      <c r="U51" s="15">
        <v>0.83935276009211768</v>
      </c>
      <c r="V51" s="15">
        <v>0.83887431480754637</v>
      </c>
      <c r="W51" s="15">
        <v>0.83830169008667599</v>
      </c>
      <c r="X51" s="15">
        <v>0.8377206181352892</v>
      </c>
      <c r="Y51" s="15">
        <v>0.83713954618390274</v>
      </c>
      <c r="Z51" s="15">
        <v>0.83655847423251584</v>
      </c>
      <c r="AA51" s="15">
        <v>0.83597740228112916</v>
      </c>
      <c r="AB51" s="15">
        <v>0.83539633032974236</v>
      </c>
      <c r="AC51" s="15">
        <v>0.83481525837835568</v>
      </c>
      <c r="AD51" s="15">
        <v>0.83423418642696878</v>
      </c>
      <c r="AE51" s="15">
        <v>0.83365311447558199</v>
      </c>
      <c r="AF51" s="15">
        <v>0.83307204252419542</v>
      </c>
      <c r="AG51" s="15">
        <v>0.83249097057280863</v>
      </c>
      <c r="AH51" s="15">
        <v>0.83190989862142184</v>
      </c>
    </row>
    <row r="52" spans="1:34">
      <c r="A52" t="s">
        <v>173</v>
      </c>
      <c r="B52" t="str">
        <f>B50</f>
        <v>Brisbane</v>
      </c>
      <c r="C52" t="str">
        <f t="shared" ref="C52:C53" si="25">A52&amp;B52</f>
        <v>Gas Led Brisbane</v>
      </c>
      <c r="D52" s="15">
        <v>0.83270761752871847</v>
      </c>
      <c r="E52" s="15">
        <v>1.3645588708573655</v>
      </c>
      <c r="F52" s="15">
        <v>1.8151428630949653</v>
      </c>
      <c r="G52" s="15">
        <v>1.7313779145571964</v>
      </c>
      <c r="H52" s="15">
        <v>1.4904636373873121</v>
      </c>
      <c r="I52" s="15">
        <v>1.2717162400907411</v>
      </c>
      <c r="J52" s="15">
        <v>1.0827676400646646</v>
      </c>
      <c r="K52" s="15">
        <v>0.91611202499055377</v>
      </c>
      <c r="L52" s="15">
        <v>0.91581174171510527</v>
      </c>
      <c r="M52" s="15">
        <v>0.91545098618426002</v>
      </c>
      <c r="N52" s="15">
        <v>0.91501185468268131</v>
      </c>
      <c r="O52" s="15">
        <v>0.91443514986955998</v>
      </c>
      <c r="P52" s="15">
        <v>0.91376816762214774</v>
      </c>
      <c r="Q52" s="15">
        <v>0.91315518783642236</v>
      </c>
      <c r="R52" s="15">
        <v>0.91255507559753524</v>
      </c>
      <c r="S52" s="15">
        <v>0.91192314950818398</v>
      </c>
      <c r="T52" s="15">
        <v>0.91131117141703288</v>
      </c>
      <c r="U52" s="15">
        <v>0.91069086341471561</v>
      </c>
      <c r="V52" s="15">
        <v>0.9100577229492135</v>
      </c>
      <c r="W52" s="15">
        <v>0.9094170600719389</v>
      </c>
      <c r="X52" s="15">
        <v>0.90877765370472918</v>
      </c>
      <c r="Y52" s="15">
        <v>0.90813824733751936</v>
      </c>
      <c r="Z52" s="15">
        <v>0.90749884097030953</v>
      </c>
      <c r="AA52" s="15">
        <v>0.90685943460309981</v>
      </c>
      <c r="AB52" s="15">
        <v>0.90622002823588998</v>
      </c>
      <c r="AC52" s="15">
        <v>0.90558062186868016</v>
      </c>
      <c r="AD52" s="15">
        <v>0.90494121550147033</v>
      </c>
      <c r="AE52" s="15">
        <v>0.9043018091342605</v>
      </c>
      <c r="AF52" s="15">
        <v>0.90366240276705079</v>
      </c>
      <c r="AG52" s="15">
        <v>0.90302299639984085</v>
      </c>
      <c r="AH52" s="15">
        <v>0.90238359003263124</v>
      </c>
    </row>
    <row r="53" spans="1:34">
      <c r="A53" t="s">
        <v>173</v>
      </c>
      <c r="B53" t="str">
        <f>B51</f>
        <v>Melbourne</v>
      </c>
      <c r="C53" t="str">
        <f t="shared" si="25"/>
        <v>Gas Led Melbourne</v>
      </c>
      <c r="D53" s="15">
        <v>0.79036968477711966</v>
      </c>
      <c r="E53" s="15">
        <v>1.2968711727847069</v>
      </c>
      <c r="F53" s="15">
        <v>1.7062219217358985</v>
      </c>
      <c r="G53" s="15">
        <v>1.6202224878476643</v>
      </c>
      <c r="H53" s="15">
        <v>1.4023682694531558</v>
      </c>
      <c r="I53" s="15">
        <v>1.2082941064690904</v>
      </c>
      <c r="J53" s="15">
        <v>1.0326381797925348</v>
      </c>
      <c r="K53" s="15">
        <v>0.8714607409786701</v>
      </c>
      <c r="L53" s="15">
        <v>0.87024028687690558</v>
      </c>
      <c r="M53" s="15">
        <v>0.86930515670871933</v>
      </c>
      <c r="N53" s="15">
        <v>0.86940810676966129</v>
      </c>
      <c r="O53" s="15">
        <v>0.86963818782069013</v>
      </c>
      <c r="P53" s="15">
        <v>0.86987884520641534</v>
      </c>
      <c r="Q53" s="15">
        <v>0.87000452676873918</v>
      </c>
      <c r="R53" s="15">
        <v>0.86907670122959224</v>
      </c>
      <c r="S53" s="15">
        <v>0.86870940196691704</v>
      </c>
      <c r="T53" s="15">
        <v>0.86838125547101119</v>
      </c>
      <c r="U53" s="15">
        <v>0.86793288019097481</v>
      </c>
      <c r="V53" s="15">
        <v>0.86737003015143044</v>
      </c>
      <c r="W53" s="15">
        <v>0.86675515588875718</v>
      </c>
      <c r="X53" s="15">
        <v>0.86614104606980635</v>
      </c>
      <c r="Y53" s="15">
        <v>0.86552693625085597</v>
      </c>
      <c r="Z53" s="15">
        <v>0.86491282643190537</v>
      </c>
      <c r="AA53" s="15">
        <v>0.86429871661295488</v>
      </c>
      <c r="AB53" s="15">
        <v>0.86368460679400427</v>
      </c>
      <c r="AC53" s="15">
        <v>0.86307049697505389</v>
      </c>
      <c r="AD53" s="15">
        <v>0.86245638715610318</v>
      </c>
      <c r="AE53" s="15">
        <v>0.86184227733715268</v>
      </c>
      <c r="AF53" s="15">
        <v>0.86122816751820208</v>
      </c>
      <c r="AG53" s="15">
        <v>0.86061405769925148</v>
      </c>
      <c r="AH53" s="15">
        <v>0.8599999478803011</v>
      </c>
    </row>
    <row r="56" spans="1:34">
      <c r="B56" t="s">
        <v>174</v>
      </c>
      <c r="D56" t="s">
        <v>175</v>
      </c>
      <c r="E56">
        <f>E45</f>
        <v>2021</v>
      </c>
    </row>
    <row r="57" spans="1:34">
      <c r="B57" t="s">
        <v>68</v>
      </c>
      <c r="E57" s="4">
        <f>'2021 CENTRAL SCENARIO'!E30-'2021 CENTRAL SCENARIO'!E17</f>
        <v>7.6271184109175749</v>
      </c>
    </row>
    <row r="58" spans="1:34">
      <c r="B58" t="s">
        <v>69</v>
      </c>
      <c r="E58" s="4">
        <f>'2021 CENTRAL SCENARIO'!E31-'2021 CENTRAL SCENARIO'!E18</f>
        <v>7.7653170369714832</v>
      </c>
    </row>
    <row r="59" spans="1:34">
      <c r="B59" t="s">
        <v>70</v>
      </c>
      <c r="E59" s="4">
        <f>'2021 CENTRAL SCENARIO'!E32-'2021 CENTRAL SCENARIO'!E19</f>
        <v>7.5822545492579767</v>
      </c>
    </row>
    <row r="60" spans="1:34">
      <c r="B60" t="s">
        <v>71</v>
      </c>
      <c r="E60" s="4">
        <f>'2021 CENTRAL SCENARIO'!E33-'2021 CENTRAL SCENARIO'!E20</f>
        <v>7.3370552634572768</v>
      </c>
    </row>
    <row r="61" spans="1:34">
      <c r="B61" t="s">
        <v>72</v>
      </c>
      <c r="E61" s="4">
        <f>'2021 CENTRAL SCENARIO'!E34-'2021 CENTRAL SCENARIO'!E21</f>
        <v>7.7687812402047385</v>
      </c>
    </row>
    <row r="62" spans="1:34">
      <c r="B62" t="s">
        <v>73</v>
      </c>
      <c r="E62" s="4">
        <f>'2021 CENTRAL SCENARIO'!E35-'2021 CENTRAL SCENARIO'!E22</f>
        <v>7.6254713520940447</v>
      </c>
    </row>
    <row r="63" spans="1:34">
      <c r="F63" t="s">
        <v>176</v>
      </c>
    </row>
    <row r="64" spans="1:34">
      <c r="B64" t="s">
        <v>164</v>
      </c>
      <c r="E64" s="4">
        <f>AVERAGE(E57:E59,E61:E62)</f>
        <v>7.6737885178891627</v>
      </c>
    </row>
    <row r="65" spans="2:6">
      <c r="B65" t="s">
        <v>119</v>
      </c>
      <c r="E65" s="4">
        <f>E60</f>
        <v>7.3370552634572768</v>
      </c>
    </row>
    <row r="66" spans="2:6">
      <c r="B66" t="s">
        <v>177</v>
      </c>
      <c r="E66" s="4">
        <f>AVERAGE(E57:E62)</f>
        <v>7.6176663088171823</v>
      </c>
      <c r="F66">
        <v>9.36</v>
      </c>
    </row>
    <row r="82" spans="2:34">
      <c r="C82" t="s">
        <v>178</v>
      </c>
    </row>
    <row r="83" spans="2:34">
      <c r="D83" s="13">
        <f>D45</f>
        <v>2020</v>
      </c>
      <c r="E83" s="13">
        <f t="shared" ref="E83:AH83" si="26">E45</f>
        <v>2021</v>
      </c>
      <c r="F83" s="13">
        <f t="shared" si="26"/>
        <v>2022</v>
      </c>
      <c r="G83" s="13">
        <f t="shared" si="26"/>
        <v>2023</v>
      </c>
      <c r="H83" s="13">
        <f t="shared" si="26"/>
        <v>2024</v>
      </c>
      <c r="I83" s="13">
        <f t="shared" si="26"/>
        <v>2025</v>
      </c>
      <c r="J83" s="13">
        <f t="shared" si="26"/>
        <v>2026</v>
      </c>
      <c r="K83" s="13">
        <f t="shared" si="26"/>
        <v>2027</v>
      </c>
      <c r="L83" s="13">
        <f t="shared" si="26"/>
        <v>2028</v>
      </c>
      <c r="M83" s="13">
        <f t="shared" si="26"/>
        <v>2029</v>
      </c>
      <c r="N83" s="13">
        <f t="shared" si="26"/>
        <v>2030</v>
      </c>
      <c r="O83" s="13">
        <f t="shared" si="26"/>
        <v>2031</v>
      </c>
      <c r="P83" s="13">
        <f t="shared" si="26"/>
        <v>2032</v>
      </c>
      <c r="Q83" s="13">
        <f t="shared" si="26"/>
        <v>2033</v>
      </c>
      <c r="R83" s="13">
        <f t="shared" si="26"/>
        <v>2034</v>
      </c>
      <c r="S83" s="13">
        <f t="shared" si="26"/>
        <v>2035</v>
      </c>
      <c r="T83" s="13">
        <f t="shared" si="26"/>
        <v>2036</v>
      </c>
      <c r="U83" s="13">
        <f t="shared" si="26"/>
        <v>2037</v>
      </c>
      <c r="V83" s="13">
        <f t="shared" si="26"/>
        <v>2038</v>
      </c>
      <c r="W83" s="13">
        <f t="shared" si="26"/>
        <v>2039</v>
      </c>
      <c r="X83" s="13">
        <f t="shared" si="26"/>
        <v>2040</v>
      </c>
      <c r="Y83" s="13">
        <f t="shared" si="26"/>
        <v>2041</v>
      </c>
      <c r="Z83" s="13">
        <f t="shared" si="26"/>
        <v>2042</v>
      </c>
      <c r="AA83" s="13">
        <f t="shared" si="26"/>
        <v>2043</v>
      </c>
      <c r="AB83" s="13">
        <f t="shared" si="26"/>
        <v>2044</v>
      </c>
      <c r="AC83" s="13">
        <f t="shared" si="26"/>
        <v>2045</v>
      </c>
      <c r="AD83" s="13">
        <f t="shared" si="26"/>
        <v>2046</v>
      </c>
      <c r="AE83" s="13">
        <f t="shared" si="26"/>
        <v>2047</v>
      </c>
      <c r="AF83" s="13">
        <f t="shared" si="26"/>
        <v>2048</v>
      </c>
      <c r="AG83" s="13">
        <f t="shared" si="26"/>
        <v>2049</v>
      </c>
      <c r="AH83" s="13">
        <f t="shared" si="26"/>
        <v>2050</v>
      </c>
    </row>
    <row r="85" spans="2:34">
      <c r="B85" t="s">
        <v>179</v>
      </c>
      <c r="C85" t="s">
        <v>119</v>
      </c>
      <c r="D85" s="13">
        <v>133.18518158460714</v>
      </c>
      <c r="E85" s="13">
        <v>139.65618158460714</v>
      </c>
      <c r="F85" s="13">
        <v>126.18959992273153</v>
      </c>
      <c r="G85" s="13">
        <v>108.12759123652515</v>
      </c>
      <c r="H85" s="13">
        <v>72.611487463246348</v>
      </c>
      <c r="I85" s="13">
        <v>61.821651637062701</v>
      </c>
      <c r="J85" s="13">
        <v>56.115000000000002</v>
      </c>
      <c r="K85" s="13">
        <v>56.115000000000002</v>
      </c>
      <c r="L85" s="13">
        <v>33.174999999999997</v>
      </c>
      <c r="M85" s="13">
        <v>2.9350000000000001</v>
      </c>
      <c r="N85" s="13">
        <v>2.9350000000000001</v>
      </c>
      <c r="O85" s="13">
        <v>1.56</v>
      </c>
      <c r="P85" s="13">
        <v>1.4300000000000002</v>
      </c>
      <c r="Q85" s="13">
        <v>1.3</v>
      </c>
      <c r="R85" s="13">
        <v>1.17</v>
      </c>
      <c r="S85" s="13">
        <v>1.04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</row>
    <row r="86" spans="2:34">
      <c r="B86" t="s">
        <v>167</v>
      </c>
      <c r="C86" t="s">
        <v>164</v>
      </c>
      <c r="D86" s="13">
        <v>388.96040932448381</v>
      </c>
      <c r="E86" s="13">
        <v>353.52450796084747</v>
      </c>
      <c r="F86" s="13">
        <v>319.43531404253201</v>
      </c>
      <c r="G86" s="13">
        <v>273.71329399927851</v>
      </c>
      <c r="H86" s="13">
        <v>183.80812139130364</v>
      </c>
      <c r="I86" s="13">
        <v>156.49481983780959</v>
      </c>
      <c r="J86" s="13">
        <v>54.75</v>
      </c>
      <c r="K86" s="13">
        <v>54.75</v>
      </c>
      <c r="L86" s="13">
        <v>27.6965</v>
      </c>
      <c r="M86" s="13">
        <v>16.437000000000001</v>
      </c>
      <c r="N86" s="13">
        <v>16.437000000000001</v>
      </c>
      <c r="O86" s="13">
        <v>10.440000000000001</v>
      </c>
      <c r="P86" s="13">
        <v>9.57</v>
      </c>
      <c r="Q86" s="13">
        <v>8.7000000000000011</v>
      </c>
      <c r="R86" s="13">
        <v>7.830000000000001</v>
      </c>
      <c r="S86" s="13">
        <v>6.9600000000000009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</row>
    <row r="87" spans="2:34">
      <c r="C87" t="s">
        <v>177</v>
      </c>
      <c r="D87" s="13">
        <v>522.14559090909097</v>
      </c>
      <c r="E87" s="13">
        <v>493.18068954545458</v>
      </c>
      <c r="F87" s="13">
        <v>445.62491396526354</v>
      </c>
      <c r="G87" s="13">
        <v>381.84088523580363</v>
      </c>
      <c r="H87" s="13">
        <v>256.41960885455001</v>
      </c>
      <c r="I87" s="13">
        <v>218.31647147487229</v>
      </c>
      <c r="J87" s="13">
        <v>110.86500000000001</v>
      </c>
      <c r="K87" s="13">
        <v>110.86500000000001</v>
      </c>
      <c r="L87" s="13">
        <v>60.871499999999997</v>
      </c>
      <c r="M87" s="13">
        <v>19.372</v>
      </c>
      <c r="N87" s="13">
        <v>19.372</v>
      </c>
      <c r="O87" s="13">
        <v>12.000000000000002</v>
      </c>
      <c r="P87" s="13">
        <v>11</v>
      </c>
      <c r="Q87" s="13">
        <v>10.000000000000002</v>
      </c>
      <c r="R87" s="13">
        <v>9</v>
      </c>
      <c r="S87" s="13">
        <v>8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</row>
    <row r="88" spans="2:34">
      <c r="B88" t="s">
        <v>167</v>
      </c>
      <c r="C88" t="s">
        <v>119</v>
      </c>
      <c r="D88" s="13">
        <v>133.18518158460714</v>
      </c>
      <c r="E88" s="13">
        <v>139.65618158460714</v>
      </c>
      <c r="F88" s="13">
        <v>126.18959992273153</v>
      </c>
      <c r="G88" s="13">
        <v>108.12759123652515</v>
      </c>
      <c r="H88" s="13">
        <v>72.611487463246348</v>
      </c>
      <c r="I88" s="13">
        <v>61.821651637062701</v>
      </c>
      <c r="J88" s="13">
        <v>56.115000000000002</v>
      </c>
      <c r="K88" s="13">
        <v>56.115000000000002</v>
      </c>
      <c r="L88" s="13">
        <v>33.174999999999997</v>
      </c>
      <c r="M88" s="13">
        <v>2.9350000000000001</v>
      </c>
      <c r="N88" s="13">
        <v>2.9350000000000001</v>
      </c>
      <c r="O88" s="13">
        <v>1.56</v>
      </c>
      <c r="P88" s="13">
        <v>1.4300000000000002</v>
      </c>
      <c r="Q88" s="13">
        <v>1.3</v>
      </c>
      <c r="R88" s="13">
        <v>1.17</v>
      </c>
      <c r="S88" s="13">
        <v>1.04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</row>
    <row r="89" spans="2:34">
      <c r="C89" t="s">
        <v>164</v>
      </c>
      <c r="D89" s="13">
        <v>388.96040932448381</v>
      </c>
      <c r="E89" s="13">
        <v>353.52450796084747</v>
      </c>
      <c r="F89" s="13">
        <v>319.43531404253201</v>
      </c>
      <c r="G89" s="13">
        <v>273.71329399927851</v>
      </c>
      <c r="H89" s="13">
        <v>183.80812139130364</v>
      </c>
      <c r="I89" s="13">
        <v>156.49481983780959</v>
      </c>
      <c r="J89" s="13">
        <v>54.75</v>
      </c>
      <c r="K89" s="13">
        <v>54.75</v>
      </c>
      <c r="L89" s="13">
        <v>27.6965</v>
      </c>
      <c r="M89" s="13">
        <v>16.437000000000001</v>
      </c>
      <c r="N89" s="13">
        <v>16.437000000000001</v>
      </c>
      <c r="O89" s="13">
        <v>10.440000000000001</v>
      </c>
      <c r="P89" s="13">
        <v>9.57</v>
      </c>
      <c r="Q89" s="13">
        <v>8.7000000000000011</v>
      </c>
      <c r="R89" s="13">
        <v>7.830000000000001</v>
      </c>
      <c r="S89" s="13">
        <v>6.9600000000000009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</row>
    <row r="90" spans="2:34">
      <c r="C90" t="s">
        <v>177</v>
      </c>
      <c r="D90" s="13">
        <v>522.14559090909097</v>
      </c>
      <c r="E90" s="13">
        <v>493.18068954545458</v>
      </c>
      <c r="F90" s="13">
        <v>445.62491396526354</v>
      </c>
      <c r="G90" s="13">
        <v>381.84088523580363</v>
      </c>
      <c r="H90" s="13">
        <v>256.41960885455001</v>
      </c>
      <c r="I90" s="13">
        <v>218.31647147487229</v>
      </c>
      <c r="J90" s="13">
        <v>110.86500000000001</v>
      </c>
      <c r="K90" s="13">
        <v>110.86500000000001</v>
      </c>
      <c r="L90" s="13">
        <v>60.871499999999997</v>
      </c>
      <c r="M90" s="13">
        <v>19.372</v>
      </c>
      <c r="N90" s="13">
        <v>19.372</v>
      </c>
      <c r="O90" s="13">
        <v>12.000000000000002</v>
      </c>
      <c r="P90" s="13">
        <v>11</v>
      </c>
      <c r="Q90" s="13">
        <v>10.000000000000002</v>
      </c>
      <c r="R90" s="13">
        <v>9</v>
      </c>
      <c r="S90" s="13">
        <v>8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</row>
    <row r="92" spans="2:34">
      <c r="C92" t="s">
        <v>180</v>
      </c>
    </row>
    <row r="94" spans="2:34">
      <c r="B94" t="s">
        <v>65</v>
      </c>
      <c r="C94" t="s">
        <v>119</v>
      </c>
      <c r="D94" s="13">
        <v>157.54569337800149</v>
      </c>
      <c r="E94" s="13">
        <v>151.11173529900168</v>
      </c>
      <c r="F94" s="13">
        <v>164.11412446999981</v>
      </c>
      <c r="G94" s="13">
        <v>149.90099296000159</v>
      </c>
      <c r="H94" s="13">
        <v>135.17423508600143</v>
      </c>
      <c r="I94" s="13">
        <v>122.75150307500076</v>
      </c>
      <c r="J94" s="13">
        <v>123.01971102700145</v>
      </c>
      <c r="K94" s="13">
        <v>118.80218823600188</v>
      </c>
      <c r="L94" s="13">
        <v>120.78895812699818</v>
      </c>
      <c r="M94" s="13">
        <v>113.9278473330001</v>
      </c>
      <c r="N94" s="13">
        <v>111.63375260799882</v>
      </c>
      <c r="O94" s="13">
        <v>108.59340588700132</v>
      </c>
      <c r="P94" s="13">
        <v>111.80658855400037</v>
      </c>
      <c r="Q94" s="13">
        <v>119.182241261</v>
      </c>
      <c r="R94" s="13">
        <v>123.60982408400076</v>
      </c>
      <c r="S94" s="13">
        <v>124.72539618099836</v>
      </c>
    </row>
    <row r="95" spans="2:34">
      <c r="C95" t="s">
        <v>164</v>
      </c>
      <c r="D95" s="13">
        <v>420.58613349200004</v>
      </c>
      <c r="E95" s="13">
        <v>401.913384307</v>
      </c>
      <c r="F95" s="13">
        <v>413.22696528</v>
      </c>
      <c r="G95" s="13">
        <v>421.24546275999995</v>
      </c>
      <c r="H95" s="13">
        <v>405.70679929000005</v>
      </c>
      <c r="I95" s="13">
        <v>402.68286198999999</v>
      </c>
      <c r="J95" s="13">
        <v>403.62726496000005</v>
      </c>
      <c r="K95" s="13">
        <v>402.27152035</v>
      </c>
      <c r="L95" s="13">
        <v>388.80929088000005</v>
      </c>
      <c r="M95" s="13">
        <v>404.09782252999997</v>
      </c>
      <c r="N95" s="13">
        <v>416.17424913999997</v>
      </c>
      <c r="O95" s="13">
        <v>412.23749806999996</v>
      </c>
      <c r="P95" s="13">
        <v>411.43961911000002</v>
      </c>
      <c r="Q95" s="13">
        <v>417.54580600000003</v>
      </c>
      <c r="R95" s="13">
        <v>415.21255081999999</v>
      </c>
      <c r="S95" s="13">
        <v>404.32753228000001</v>
      </c>
    </row>
    <row r="96" spans="2:34">
      <c r="C96" t="s">
        <v>177</v>
      </c>
      <c r="D96" s="13">
        <v>578.13182687000153</v>
      </c>
      <c r="E96" s="13">
        <v>553.02511960600168</v>
      </c>
      <c r="F96" s="13">
        <v>577.34108974999981</v>
      </c>
      <c r="G96" s="13">
        <v>571.14645572000154</v>
      </c>
      <c r="H96" s="13">
        <v>540.88103437600148</v>
      </c>
      <c r="I96" s="13">
        <v>525.43436506500075</v>
      </c>
      <c r="J96" s="13">
        <v>526.6469759870015</v>
      </c>
      <c r="K96" s="13">
        <v>521.07370858600189</v>
      </c>
      <c r="L96" s="13">
        <v>509.59824900699823</v>
      </c>
      <c r="M96" s="13">
        <v>518.02566986300008</v>
      </c>
      <c r="N96" s="13">
        <v>527.80800174799879</v>
      </c>
      <c r="O96" s="13">
        <v>520.83090395700128</v>
      </c>
      <c r="P96" s="13">
        <v>523.24620766400039</v>
      </c>
      <c r="Q96" s="13">
        <v>536.72804726100003</v>
      </c>
      <c r="R96" s="13">
        <v>538.82237490400075</v>
      </c>
      <c r="S96" s="13">
        <v>529.05292846099837</v>
      </c>
      <c r="U96" t="s">
        <v>159</v>
      </c>
      <c r="V96" t="s">
        <v>49</v>
      </c>
    </row>
    <row r="97" spans="2:22">
      <c r="B97" t="s">
        <v>50</v>
      </c>
      <c r="C97" t="s">
        <v>119</v>
      </c>
      <c r="D97" s="13">
        <v>146.85410278273275</v>
      </c>
      <c r="E97" s="13">
        <v>119.5794142522293</v>
      </c>
      <c r="F97" s="13">
        <v>99.985069324991628</v>
      </c>
      <c r="G97" s="13">
        <v>96.474420105294655</v>
      </c>
      <c r="H97" s="13">
        <v>76.068017485308815</v>
      </c>
      <c r="I97" s="13">
        <v>79.778137734110317</v>
      </c>
      <c r="J97" s="13">
        <v>83.261756246592398</v>
      </c>
      <c r="K97" s="13">
        <v>97.606947031652822</v>
      </c>
      <c r="L97" s="13">
        <v>121.2119802573468</v>
      </c>
      <c r="M97" s="13">
        <v>122.3160966256375</v>
      </c>
      <c r="N97" s="13">
        <v>120.43860168228474</v>
      </c>
      <c r="O97" s="13">
        <v>118.84861084076147</v>
      </c>
      <c r="P97" s="13">
        <v>107.2190159544499</v>
      </c>
      <c r="Q97" s="13">
        <v>100.4603681878101</v>
      </c>
      <c r="R97" s="13">
        <v>86.766607783398854</v>
      </c>
      <c r="S97" s="13">
        <v>65.697944538037461</v>
      </c>
      <c r="U97" t="s">
        <v>181</v>
      </c>
      <c r="V97" t="s">
        <v>50</v>
      </c>
    </row>
    <row r="98" spans="2:22">
      <c r="C98" t="s">
        <v>164</v>
      </c>
      <c r="D98" s="13">
        <v>413.59599247783763</v>
      </c>
      <c r="E98" s="13">
        <v>366.26276475950976</v>
      </c>
      <c r="F98" s="13">
        <v>323.30256204206876</v>
      </c>
      <c r="G98" s="13">
        <v>314.34769774126272</v>
      </c>
      <c r="H98" s="13">
        <v>267.92073939967929</v>
      </c>
      <c r="I98" s="13">
        <v>271.12143373453586</v>
      </c>
      <c r="J98" s="13">
        <v>211.76995635307017</v>
      </c>
      <c r="K98" s="13">
        <v>185.74745178418888</v>
      </c>
      <c r="L98" s="13">
        <v>324.6261197108181</v>
      </c>
      <c r="M98" s="13">
        <v>337.93699619800719</v>
      </c>
      <c r="N98" s="13">
        <v>334.77520183488178</v>
      </c>
      <c r="O98" s="13">
        <v>322.58830030622084</v>
      </c>
      <c r="P98" s="13">
        <v>321.1178108497387</v>
      </c>
      <c r="Q98" s="13">
        <v>323.21383843356364</v>
      </c>
      <c r="R98" s="13">
        <v>330.51405664529864</v>
      </c>
      <c r="S98" s="13">
        <v>340.24820465650288</v>
      </c>
      <c r="U98" t="s">
        <v>182</v>
      </c>
      <c r="V98" t="s">
        <v>183</v>
      </c>
    </row>
    <row r="99" spans="2:22">
      <c r="C99" t="s">
        <v>177</v>
      </c>
      <c r="D99" s="13">
        <v>560.45009526057038</v>
      </c>
      <c r="E99" s="13">
        <v>485.84217901173906</v>
      </c>
      <c r="F99" s="13">
        <v>423.28763136706038</v>
      </c>
      <c r="G99" s="13">
        <v>410.82211784655738</v>
      </c>
      <c r="H99" s="13">
        <v>343.98875688498811</v>
      </c>
      <c r="I99" s="13">
        <v>350.89957146864617</v>
      </c>
      <c r="J99" s="13">
        <v>295.03171259966257</v>
      </c>
      <c r="K99" s="13">
        <v>283.35439881584171</v>
      </c>
      <c r="L99" s="13">
        <v>445.8380999681649</v>
      </c>
      <c r="M99" s="13">
        <v>460.25309282364469</v>
      </c>
      <c r="N99" s="13">
        <v>455.21380351716653</v>
      </c>
      <c r="O99" s="13">
        <v>441.43691114698231</v>
      </c>
      <c r="P99" s="13">
        <v>428.3368268041886</v>
      </c>
      <c r="Q99" s="13">
        <v>423.67420662137374</v>
      </c>
      <c r="R99" s="13">
        <v>417.28066442869749</v>
      </c>
      <c r="S99" s="13">
        <v>405.94614919454034</v>
      </c>
      <c r="U99" t="s">
        <v>160</v>
      </c>
      <c r="V99" t="s">
        <v>52</v>
      </c>
    </row>
    <row r="100" spans="2:22">
      <c r="B100" t="s">
        <v>132</v>
      </c>
      <c r="C100" t="s">
        <v>119</v>
      </c>
      <c r="D100" s="13">
        <v>157.54569337800149</v>
      </c>
      <c r="E100" s="13">
        <v>151.11173529900168</v>
      </c>
      <c r="F100" s="13">
        <v>154.00556481000149</v>
      </c>
      <c r="G100" s="13">
        <v>131.39039661000095</v>
      </c>
      <c r="H100" s="13">
        <v>114.30293155800143</v>
      </c>
      <c r="I100" s="13">
        <v>112.07443937899865</v>
      </c>
      <c r="J100" s="13">
        <v>119.09207431599827</v>
      </c>
      <c r="K100" s="13">
        <v>115.96269182200166</v>
      </c>
      <c r="L100" s="13">
        <v>118.47736772699938</v>
      </c>
      <c r="M100" s="13">
        <v>107.37089426399945</v>
      </c>
      <c r="N100" s="13">
        <v>108.0249076970012</v>
      </c>
      <c r="O100" s="13">
        <v>104.93496025799936</v>
      </c>
      <c r="P100" s="13">
        <v>98.138778254998897</v>
      </c>
      <c r="Q100" s="13">
        <v>92.462660543999334</v>
      </c>
      <c r="R100" s="13">
        <v>70.02753642499863</v>
      </c>
      <c r="S100" s="13">
        <v>49.13686898499833</v>
      </c>
      <c r="U100" t="s">
        <v>184</v>
      </c>
      <c r="V100" t="s">
        <v>53</v>
      </c>
    </row>
    <row r="101" spans="2:22">
      <c r="C101" t="s">
        <v>164</v>
      </c>
      <c r="D101" s="13">
        <v>420.58613349200004</v>
      </c>
      <c r="E101" s="13">
        <v>401.913384307</v>
      </c>
      <c r="F101" s="13">
        <v>409.37860455999999</v>
      </c>
      <c r="G101" s="13">
        <v>397.10436188999995</v>
      </c>
      <c r="H101" s="13">
        <v>366.32301483000003</v>
      </c>
      <c r="I101" s="13">
        <v>357.93843565000003</v>
      </c>
      <c r="J101" s="13">
        <v>352.59771450000005</v>
      </c>
      <c r="K101" s="13">
        <v>358.50441342000005</v>
      </c>
      <c r="L101" s="13">
        <v>354.28805793999999</v>
      </c>
      <c r="M101" s="13">
        <v>351.96940259000002</v>
      </c>
      <c r="N101" s="13">
        <v>354.09895315</v>
      </c>
      <c r="O101" s="13">
        <v>357.83110805000001</v>
      </c>
      <c r="P101" s="13">
        <v>356.56983848000004</v>
      </c>
      <c r="Q101" s="13">
        <v>358.49150280999999</v>
      </c>
      <c r="R101" s="13">
        <v>358.91451405999999</v>
      </c>
      <c r="S101" s="13">
        <v>359.07608973999999</v>
      </c>
      <c r="U101" t="s">
        <v>185</v>
      </c>
      <c r="V101" t="s">
        <v>186</v>
      </c>
    </row>
    <row r="102" spans="2:22">
      <c r="C102" t="s">
        <v>177</v>
      </c>
      <c r="D102" s="13">
        <v>578.13182687000153</v>
      </c>
      <c r="E102" s="13">
        <v>553.02511960600168</v>
      </c>
      <c r="F102" s="13">
        <v>563.38416937000147</v>
      </c>
      <c r="G102" s="13">
        <v>528.4947585000009</v>
      </c>
      <c r="H102" s="13">
        <v>480.62594638800147</v>
      </c>
      <c r="I102" s="13">
        <v>470.01287502899868</v>
      </c>
      <c r="J102" s="13">
        <v>471.68978881599833</v>
      </c>
      <c r="K102" s="13">
        <v>474.46710524200171</v>
      </c>
      <c r="L102" s="13">
        <v>472.76542566699936</v>
      </c>
      <c r="M102" s="13">
        <v>459.34029685399946</v>
      </c>
      <c r="N102" s="13">
        <v>462.1238608470012</v>
      </c>
      <c r="O102" s="13">
        <v>462.76606830799938</v>
      </c>
      <c r="P102" s="13">
        <v>454.70861673499894</v>
      </c>
      <c r="Q102" s="13">
        <v>450.95416335399932</v>
      </c>
      <c r="R102" s="13">
        <v>428.94205048499862</v>
      </c>
      <c r="S102" s="13">
        <v>408.21295872499832</v>
      </c>
    </row>
    <row r="103" spans="2:22">
      <c r="B103" t="s">
        <v>133</v>
      </c>
      <c r="C103" t="s">
        <v>119</v>
      </c>
      <c r="D103" s="13">
        <v>157.54569337800149</v>
      </c>
      <c r="E103" s="13">
        <v>151.11173529900168</v>
      </c>
      <c r="F103" s="13">
        <v>163.91765514000156</v>
      </c>
      <c r="G103" s="13">
        <v>148.95644648999911</v>
      </c>
      <c r="H103" s="13">
        <v>133.16786430000087</v>
      </c>
      <c r="I103" s="13">
        <v>119.30721755800033</v>
      </c>
      <c r="J103" s="13">
        <v>116.80419532399821</v>
      </c>
      <c r="K103" s="13">
        <v>111.80006185699995</v>
      </c>
      <c r="L103" s="13">
        <v>113.8176393650001</v>
      </c>
      <c r="M103" s="13">
        <v>107.04966281199864</v>
      </c>
      <c r="N103" s="13">
        <v>104.44713945399826</v>
      </c>
      <c r="O103" s="13">
        <v>100.81927759400122</v>
      </c>
      <c r="P103" s="13">
        <v>103.44814358000082</v>
      </c>
      <c r="Q103" s="13">
        <v>110.16312878599842</v>
      </c>
      <c r="R103" s="13">
        <v>114.49840231500139</v>
      </c>
      <c r="S103" s="13">
        <v>115.91530265799844</v>
      </c>
    </row>
    <row r="104" spans="2:22">
      <c r="C104" t="s">
        <v>164</v>
      </c>
      <c r="D104" s="13">
        <v>420.58613349200004</v>
      </c>
      <c r="E104" s="13">
        <v>401.913384307</v>
      </c>
      <c r="F104" s="13">
        <v>410.01471716000003</v>
      </c>
      <c r="G104" s="13">
        <v>410.09397011000004</v>
      </c>
      <c r="H104" s="13">
        <v>383.12875846000003</v>
      </c>
      <c r="I104" s="13">
        <v>365.95160396</v>
      </c>
      <c r="J104" s="13">
        <v>348.14049762000002</v>
      </c>
      <c r="K104" s="13">
        <v>336.51666410000007</v>
      </c>
      <c r="L104" s="13">
        <v>317.06572916999994</v>
      </c>
      <c r="M104" s="13">
        <v>327.30742537999998</v>
      </c>
      <c r="N104" s="13">
        <v>333.99128083999994</v>
      </c>
      <c r="O104" s="13">
        <v>318.53451135000006</v>
      </c>
      <c r="P104" s="13">
        <v>309.41962538000001</v>
      </c>
      <c r="Q104" s="13">
        <v>317.20676806999995</v>
      </c>
      <c r="R104" s="13">
        <v>321.01293888999999</v>
      </c>
      <c r="S104" s="13">
        <v>316.57281129000006</v>
      </c>
    </row>
    <row r="105" spans="2:22">
      <c r="C105" t="s">
        <v>177</v>
      </c>
      <c r="D105" s="13">
        <v>578.13182687000153</v>
      </c>
      <c r="E105" s="13">
        <v>553.02511960600168</v>
      </c>
      <c r="F105" s="13">
        <v>573.93237230000159</v>
      </c>
      <c r="G105" s="13">
        <v>559.05041659999915</v>
      </c>
      <c r="H105" s="13">
        <v>516.2966227600009</v>
      </c>
      <c r="I105" s="13">
        <v>485.25882151800033</v>
      </c>
      <c r="J105" s="13">
        <v>464.94469294399823</v>
      </c>
      <c r="K105" s="13">
        <v>448.31672595700002</v>
      </c>
      <c r="L105" s="13">
        <v>430.88336853500005</v>
      </c>
      <c r="M105" s="13">
        <v>434.35708819199863</v>
      </c>
      <c r="N105" s="13">
        <v>438.43842029399821</v>
      </c>
      <c r="O105" s="13">
        <v>419.35378894400128</v>
      </c>
      <c r="P105" s="13">
        <v>412.86776896000083</v>
      </c>
      <c r="Q105" s="13">
        <v>427.36989685599838</v>
      </c>
      <c r="R105" s="13">
        <v>435.51134120500137</v>
      </c>
      <c r="S105" s="13">
        <v>432.4881139479985</v>
      </c>
    </row>
    <row r="106" spans="2:22">
      <c r="B106" t="s">
        <v>146</v>
      </c>
      <c r="C106" t="s">
        <v>119</v>
      </c>
      <c r="D106" s="13">
        <v>157.54569337800149</v>
      </c>
      <c r="E106" s="13">
        <v>151.11173529900168</v>
      </c>
      <c r="F106" s="13">
        <v>164.11412446999981</v>
      </c>
      <c r="G106" s="13">
        <v>149.90099296000159</v>
      </c>
      <c r="H106" s="13">
        <v>135.17423508600143</v>
      </c>
      <c r="I106" s="13">
        <v>122.75150307500076</v>
      </c>
      <c r="J106" s="13">
        <v>123.01971102700145</v>
      </c>
      <c r="K106" s="13">
        <v>118.80218823600188</v>
      </c>
      <c r="L106" s="13">
        <v>120.78895812699818</v>
      </c>
      <c r="M106" s="13">
        <v>113.9278473330001</v>
      </c>
      <c r="N106" s="13">
        <v>111.63375260799882</v>
      </c>
      <c r="O106" s="13">
        <v>108.59340588700132</v>
      </c>
      <c r="P106" s="13">
        <v>111.80658855400037</v>
      </c>
      <c r="Q106" s="13">
        <v>119.182241261</v>
      </c>
      <c r="R106" s="13">
        <v>123.60982408400076</v>
      </c>
      <c r="S106" s="13">
        <v>124.72539618099836</v>
      </c>
    </row>
    <row r="107" spans="2:22">
      <c r="C107" t="s">
        <v>164</v>
      </c>
      <c r="D107" s="13">
        <v>420.58613349200004</v>
      </c>
      <c r="E107" s="13">
        <v>401.913384307</v>
      </c>
      <c r="F107" s="13">
        <v>413.22696528</v>
      </c>
      <c r="G107" s="13">
        <v>421.24546275999995</v>
      </c>
      <c r="H107" s="13">
        <v>405.70679929000005</v>
      </c>
      <c r="I107" s="13">
        <v>402.68286198999999</v>
      </c>
      <c r="J107" s="13">
        <v>403.62726496000005</v>
      </c>
      <c r="K107" s="13">
        <v>402.27152035</v>
      </c>
      <c r="L107" s="13">
        <v>388.80929088000005</v>
      </c>
      <c r="M107" s="13">
        <v>404.09782252999997</v>
      </c>
      <c r="N107" s="13">
        <v>416.17424913999997</v>
      </c>
      <c r="O107" s="13">
        <v>412.23749806999996</v>
      </c>
      <c r="P107" s="13">
        <v>411.43961911000002</v>
      </c>
      <c r="Q107" s="13">
        <v>417.54580600000003</v>
      </c>
      <c r="R107" s="13">
        <v>415.21255081999999</v>
      </c>
      <c r="S107" s="13">
        <v>404.32753228000001</v>
      </c>
    </row>
    <row r="108" spans="2:22">
      <c r="C108" t="s">
        <v>177</v>
      </c>
      <c r="D108" s="13">
        <v>578.13182687000153</v>
      </c>
      <c r="E108" s="13">
        <v>553.02511960600168</v>
      </c>
      <c r="F108" s="13">
        <v>577.34108974999981</v>
      </c>
      <c r="G108" s="13">
        <v>571.14645572000154</v>
      </c>
      <c r="H108" s="13">
        <v>540.88103437600148</v>
      </c>
      <c r="I108" s="13">
        <v>525.43436506500075</v>
      </c>
      <c r="J108" s="13">
        <v>526.6469759870015</v>
      </c>
      <c r="K108" s="13">
        <v>521.07370858600189</v>
      </c>
      <c r="L108" s="13">
        <v>509.59824900699823</v>
      </c>
      <c r="M108" s="13">
        <v>518.02566986300008</v>
      </c>
      <c r="N108" s="13">
        <v>527.80800174799879</v>
      </c>
      <c r="O108" s="13">
        <v>520.83090395700128</v>
      </c>
      <c r="P108" s="13">
        <v>523.24620766400039</v>
      </c>
      <c r="Q108" s="13">
        <v>536.72804726100003</v>
      </c>
      <c r="R108" s="13">
        <v>538.82237490400075</v>
      </c>
      <c r="S108" s="13">
        <v>529.05292846099837</v>
      </c>
    </row>
    <row r="109" spans="2:22">
      <c r="B109" t="s">
        <v>187</v>
      </c>
      <c r="C109" t="s">
        <v>119</v>
      </c>
      <c r="D109" s="13">
        <v>113.54977617231708</v>
      </c>
      <c r="E109" s="13">
        <v>103.88255340539553</v>
      </c>
      <c r="F109" s="13">
        <v>99.712016067973934</v>
      </c>
      <c r="G109" s="13">
        <v>88.103925225633304</v>
      </c>
      <c r="H109" s="13">
        <v>108.72132549982985</v>
      </c>
      <c r="I109" s="13">
        <v>113.74461362736474</v>
      </c>
      <c r="J109" s="13">
        <v>116.21830790406176</v>
      </c>
      <c r="K109" s="13">
        <v>116.72283182397086</v>
      </c>
      <c r="L109" s="13">
        <v>120.68766787643432</v>
      </c>
      <c r="M109" s="13">
        <v>114.47689049994739</v>
      </c>
      <c r="N109" s="13">
        <v>117.49768495526558</v>
      </c>
      <c r="O109" s="13">
        <v>110.22814453009141</v>
      </c>
      <c r="P109" s="13">
        <v>117.44182617649915</v>
      </c>
      <c r="Q109" s="13">
        <v>102.68747013942647</v>
      </c>
      <c r="R109" s="13">
        <v>104.79570882896218</v>
      </c>
      <c r="S109" s="13">
        <v>95.68340937359153</v>
      </c>
    </row>
    <row r="110" spans="2:22">
      <c r="C110" t="s">
        <v>164</v>
      </c>
      <c r="D110" s="13">
        <v>419.79331614987603</v>
      </c>
      <c r="E110" s="13">
        <v>406.32607306993151</v>
      </c>
      <c r="F110" s="13">
        <v>363.25567310845082</v>
      </c>
      <c r="G110" s="13">
        <v>302.3170374201008</v>
      </c>
      <c r="H110" s="13">
        <v>345.36831874809445</v>
      </c>
      <c r="I110" s="13">
        <v>358.20135075680082</v>
      </c>
      <c r="J110" s="13">
        <v>357.51885307120455</v>
      </c>
      <c r="K110" s="13">
        <v>383.94799817718513</v>
      </c>
      <c r="L110" s="13">
        <v>365.7015717247927</v>
      </c>
      <c r="M110" s="13">
        <v>357.3969635655921</v>
      </c>
      <c r="N110" s="13">
        <v>350.31522107131633</v>
      </c>
      <c r="O110" s="13">
        <v>348.30220111401923</v>
      </c>
      <c r="P110" s="13">
        <v>336.00148551242762</v>
      </c>
      <c r="Q110" s="13">
        <v>325.14305399336064</v>
      </c>
      <c r="R110" s="13">
        <v>306.81557107978011</v>
      </c>
      <c r="S110" s="13">
        <v>291.60201570241861</v>
      </c>
    </row>
    <row r="111" spans="2:22">
      <c r="C111" t="s">
        <v>177</v>
      </c>
      <c r="D111" s="13">
        <v>533.34309232219312</v>
      </c>
      <c r="E111" s="13">
        <v>510.20862647532704</v>
      </c>
      <c r="F111" s="13">
        <v>462.96768917642476</v>
      </c>
      <c r="G111" s="13">
        <v>390.42096264573411</v>
      </c>
      <c r="H111" s="13">
        <v>454.0896442479243</v>
      </c>
      <c r="I111" s="13">
        <v>471.94596438416556</v>
      </c>
      <c r="J111" s="13">
        <v>473.73716097526631</v>
      </c>
      <c r="K111" s="13">
        <v>500.67083000115599</v>
      </c>
      <c r="L111" s="13">
        <v>486.38923960122702</v>
      </c>
      <c r="M111" s="13">
        <v>471.87385406553949</v>
      </c>
      <c r="N111" s="13">
        <v>467.81290602658191</v>
      </c>
      <c r="O111" s="13">
        <v>458.53034564411064</v>
      </c>
      <c r="P111" s="13">
        <v>453.44331168892677</v>
      </c>
      <c r="Q111" s="13">
        <v>427.8305241327871</v>
      </c>
      <c r="R111" s="13">
        <v>411.61127990874229</v>
      </c>
      <c r="S111" s="13">
        <v>387.28542507601014</v>
      </c>
    </row>
    <row r="112" spans="2:22">
      <c r="C112" t="s">
        <v>188</v>
      </c>
    </row>
    <row r="114" spans="2:19">
      <c r="B114" t="s">
        <v>65</v>
      </c>
      <c r="C114" t="s">
        <v>119</v>
      </c>
      <c r="D114" s="57">
        <v>0.84537494316048456</v>
      </c>
      <c r="E114" s="57">
        <v>0.92419150179350618</v>
      </c>
      <c r="F114" s="57">
        <v>0.76891370764250755</v>
      </c>
      <c r="G114" s="57">
        <v>0.7213267177314634</v>
      </c>
      <c r="H114" s="57">
        <v>0.53716958277625171</v>
      </c>
      <c r="I114" s="57">
        <v>0.50363254288861847</v>
      </c>
      <c r="J114" s="57">
        <v>0.45614641370506381</v>
      </c>
      <c r="K114" s="57">
        <v>0.4723397845882007</v>
      </c>
      <c r="L114" s="57">
        <v>0.27465258840232415</v>
      </c>
      <c r="M114" s="57">
        <v>2.5761919220866857E-2</v>
      </c>
      <c r="N114" s="57">
        <v>2.6291331532195584E-2</v>
      </c>
      <c r="O114" s="57">
        <v>1.436551314748599E-2</v>
      </c>
      <c r="P114" s="57">
        <v>1.2789943942429998E-2</v>
      </c>
      <c r="Q114" s="57">
        <v>1.0907665321992891E-2</v>
      </c>
      <c r="R114" s="57">
        <v>9.4652670907848738E-3</v>
      </c>
      <c r="S114" s="57">
        <v>8.3383178714524046E-3</v>
      </c>
    </row>
    <row r="115" spans="2:19">
      <c r="C115" t="s">
        <v>164</v>
      </c>
      <c r="D115" s="57">
        <v>0.92480559474241963</v>
      </c>
      <c r="E115" s="57">
        <v>0.8796037200164728</v>
      </c>
      <c r="F115" s="57">
        <v>0.77302630486876545</v>
      </c>
      <c r="G115" s="57">
        <v>0.64977149476200691</v>
      </c>
      <c r="H115" s="57">
        <v>0.45305654653304744</v>
      </c>
      <c r="I115" s="57">
        <v>0.38863044497209293</v>
      </c>
      <c r="J115" s="57">
        <v>0.13564494956857237</v>
      </c>
      <c r="K115" s="57">
        <v>0.13610210325693517</v>
      </c>
      <c r="L115" s="57">
        <v>7.1234151677070118E-2</v>
      </c>
      <c r="M115" s="57">
        <v>4.0675794531854298E-2</v>
      </c>
      <c r="N115" s="57">
        <v>3.9495475834860308E-2</v>
      </c>
      <c r="O115" s="57">
        <v>2.5325207068443923E-2</v>
      </c>
      <c r="P115" s="57">
        <v>2.3259792094648579E-2</v>
      </c>
      <c r="Q115" s="57">
        <v>2.0836037328081796E-2</v>
      </c>
      <c r="R115" s="57">
        <v>1.8857811461952669E-2</v>
      </c>
      <c r="S115" s="57">
        <v>1.7213767167307679E-2</v>
      </c>
    </row>
    <row r="116" spans="2:19">
      <c r="C116" t="s">
        <v>177</v>
      </c>
      <c r="D116" s="57">
        <v>0.9031600867504227</v>
      </c>
      <c r="E116" s="57">
        <v>0.89178713960916856</v>
      </c>
      <c r="F116" s="57">
        <v>0.77185726406244182</v>
      </c>
      <c r="G116" s="57">
        <v>0.66855161475955482</v>
      </c>
      <c r="H116" s="57">
        <v>0.47407764842480338</v>
      </c>
      <c r="I116" s="57">
        <v>0.41549713149779355</v>
      </c>
      <c r="J116" s="57">
        <v>0.21051103501017035</v>
      </c>
      <c r="K116" s="57">
        <v>0.21276260569900166</v>
      </c>
      <c r="L116" s="57">
        <v>0.11944997872071586</v>
      </c>
      <c r="M116" s="57">
        <v>3.7395830220388934E-2</v>
      </c>
      <c r="N116" s="57">
        <v>3.6702740268892579E-2</v>
      </c>
      <c r="O116" s="57">
        <v>2.3040107468336204E-2</v>
      </c>
      <c r="P116" s="57">
        <v>2.102260816969664E-2</v>
      </c>
      <c r="Q116" s="57">
        <v>1.8631409427980205E-2</v>
      </c>
      <c r="R116" s="57">
        <v>1.6703092557363609E-2</v>
      </c>
      <c r="S116" s="57">
        <v>1.5121360396344083E-2</v>
      </c>
    </row>
    <row r="117" spans="2:19">
      <c r="B117" t="s">
        <v>50</v>
      </c>
      <c r="C117" t="s">
        <v>119</v>
      </c>
      <c r="D117" s="57">
        <v>0.9069217615366969</v>
      </c>
      <c r="E117" s="57">
        <v>1</v>
      </c>
      <c r="F117" s="57">
        <v>1</v>
      </c>
      <c r="G117" s="57">
        <v>1</v>
      </c>
      <c r="H117" s="57">
        <v>0.95456000910329974</v>
      </c>
      <c r="I117" s="57">
        <v>0.77491971350730016</v>
      </c>
      <c r="J117" s="57">
        <v>0.67395888015869931</v>
      </c>
      <c r="K117" s="57">
        <v>0.57490784935423245</v>
      </c>
      <c r="L117" s="57">
        <v>0.27369406827250659</v>
      </c>
      <c r="M117" s="57">
        <v>2.3995206526111649E-2</v>
      </c>
      <c r="N117" s="57">
        <v>2.4369263334213118E-2</v>
      </c>
      <c r="O117" s="57">
        <v>1.3125942229902508E-2</v>
      </c>
      <c r="P117" s="57">
        <v>1.3337186386858001E-2</v>
      </c>
      <c r="Q117" s="57">
        <v>1.2940426393517265E-2</v>
      </c>
      <c r="R117" s="57">
        <v>1.3484450180658754E-2</v>
      </c>
      <c r="S117" s="57">
        <v>1.5830023409604026E-2</v>
      </c>
    </row>
    <row r="118" spans="2:19">
      <c r="C118" t="s">
        <v>164</v>
      </c>
      <c r="D118" s="57">
        <v>0.94043563380350237</v>
      </c>
      <c r="E118" s="57">
        <v>0.96522098879741081</v>
      </c>
      <c r="F118" s="57">
        <v>0.98803830079443189</v>
      </c>
      <c r="G118" s="57">
        <v>0.87073420917677569</v>
      </c>
      <c r="H118" s="57">
        <v>0.68605409869783174</v>
      </c>
      <c r="I118" s="57">
        <v>0.57721301367504185</v>
      </c>
      <c r="J118" s="57">
        <v>0.25853525657208387</v>
      </c>
      <c r="K118" s="57">
        <v>0.29475505302549948</v>
      </c>
      <c r="L118" s="57">
        <v>8.5318150075762433E-2</v>
      </c>
      <c r="M118" s="57">
        <v>4.8639243956495021E-2</v>
      </c>
      <c r="N118" s="57">
        <v>4.9098618744488363E-2</v>
      </c>
      <c r="O118" s="57">
        <v>3.236323198978297E-2</v>
      </c>
      <c r="P118" s="57">
        <v>2.9802146367017026E-2</v>
      </c>
      <c r="Q118" s="57">
        <v>2.6917164321193753E-2</v>
      </c>
      <c r="R118" s="57">
        <v>2.3690369116140218E-2</v>
      </c>
      <c r="S118" s="57">
        <v>2.0455655326753183E-2</v>
      </c>
    </row>
    <row r="119" spans="2:19">
      <c r="C119" t="s">
        <v>177</v>
      </c>
      <c r="D119" s="57">
        <v>0.93165403186581586</v>
      </c>
      <c r="E119" s="57">
        <v>1</v>
      </c>
      <c r="F119" s="57">
        <v>1</v>
      </c>
      <c r="G119" s="57">
        <v>0.92945552015878008</v>
      </c>
      <c r="H119" s="57">
        <v>0.74543020294202045</v>
      </c>
      <c r="I119" s="57">
        <v>0.62216226301199529</v>
      </c>
      <c r="J119" s="57">
        <v>0.37577316357999818</v>
      </c>
      <c r="K119" s="57">
        <v>0.3912591456610971</v>
      </c>
      <c r="L119" s="57">
        <v>0.13653274586525138</v>
      </c>
      <c r="M119" s="57">
        <v>4.2089885547869146E-2</v>
      </c>
      <c r="N119" s="57">
        <v>4.2555827284506902E-2</v>
      </c>
      <c r="O119" s="57">
        <v>2.7183952444802338E-2</v>
      </c>
      <c r="P119" s="57">
        <v>2.5680724401099836E-2</v>
      </c>
      <c r="Q119" s="57">
        <v>2.3603041780017382E-2</v>
      </c>
      <c r="R119" s="57">
        <v>2.1568217190992965E-2</v>
      </c>
      <c r="S119" s="57">
        <v>1.970704739008667E-2</v>
      </c>
    </row>
    <row r="120" spans="2:19">
      <c r="B120" t="s">
        <v>132</v>
      </c>
      <c r="C120" t="s">
        <v>119</v>
      </c>
      <c r="D120" s="57">
        <v>0.84537494316048456</v>
      </c>
      <c r="E120" s="57">
        <v>0.92419150179350618</v>
      </c>
      <c r="F120" s="57">
        <v>0.81938337798645888</v>
      </c>
      <c r="G120" s="57">
        <v>0.82294896755258651</v>
      </c>
      <c r="H120" s="57">
        <v>0.63525481344632584</v>
      </c>
      <c r="I120" s="57">
        <v>0.55161241028386809</v>
      </c>
      <c r="J120" s="57">
        <v>0.47119004620832078</v>
      </c>
      <c r="K120" s="57">
        <v>0.48390563480653243</v>
      </c>
      <c r="L120" s="57">
        <v>0.28001128516328327</v>
      </c>
      <c r="M120" s="57">
        <v>2.7335154653583629E-2</v>
      </c>
      <c r="N120" s="57">
        <v>2.7169659873557815E-2</v>
      </c>
      <c r="O120" s="57">
        <v>1.4866351463463566E-2</v>
      </c>
      <c r="P120" s="57">
        <v>1.4571202387341319E-2</v>
      </c>
      <c r="Q120" s="57">
        <v>1.4059729542190508E-2</v>
      </c>
      <c r="R120" s="57">
        <v>1.6707713275806887E-2</v>
      </c>
      <c r="S120" s="57">
        <v>2.1165369741354825E-2</v>
      </c>
    </row>
    <row r="121" spans="2:19">
      <c r="C121" t="s">
        <v>164</v>
      </c>
      <c r="D121" s="57">
        <v>0.92480559474241963</v>
      </c>
      <c r="E121" s="57">
        <v>0.8796037200164728</v>
      </c>
      <c r="F121" s="57">
        <v>0.7802931332619617</v>
      </c>
      <c r="G121" s="57">
        <v>0.68927294753588875</v>
      </c>
      <c r="H121" s="57">
        <v>0.50176514701541131</v>
      </c>
      <c r="I121" s="57">
        <v>0.43721155442170401</v>
      </c>
      <c r="J121" s="57">
        <v>0.15527610573890999</v>
      </c>
      <c r="K121" s="57">
        <v>0.15271778519462331</v>
      </c>
      <c r="L121" s="57">
        <v>7.8175087698526116E-2</v>
      </c>
      <c r="M121" s="57">
        <v>4.6700082106702422E-2</v>
      </c>
      <c r="N121" s="57">
        <v>4.6419227884689954E-2</v>
      </c>
      <c r="O121" s="57">
        <v>2.9175775289333458E-2</v>
      </c>
      <c r="P121" s="57">
        <v>2.6839061993564495E-2</v>
      </c>
      <c r="Q121" s="57">
        <v>2.4268357636947922E-2</v>
      </c>
      <c r="R121" s="57">
        <v>2.1815779783960071E-2</v>
      </c>
      <c r="S121" s="57">
        <v>1.9383078402796471E-2</v>
      </c>
    </row>
    <row r="122" spans="2:19">
      <c r="C122" t="s">
        <v>177</v>
      </c>
      <c r="D122" s="57">
        <v>0.9031600867504227</v>
      </c>
      <c r="E122" s="57">
        <v>0.89178713960916856</v>
      </c>
      <c r="F122" s="57">
        <v>0.79097876403516809</v>
      </c>
      <c r="G122" s="57">
        <v>0.72250647540869217</v>
      </c>
      <c r="H122" s="57">
        <v>0.53351178974334157</v>
      </c>
      <c r="I122" s="57">
        <v>0.46449040669663078</v>
      </c>
      <c r="J122" s="57">
        <v>0.23503794788156288</v>
      </c>
      <c r="K122" s="57">
        <v>0.23366214174837974</v>
      </c>
      <c r="L122" s="57">
        <v>0.128756242938281</v>
      </c>
      <c r="M122" s="57">
        <v>4.2173526104019039E-2</v>
      </c>
      <c r="N122" s="57">
        <v>4.1919497436237407E-2</v>
      </c>
      <c r="O122" s="57">
        <v>2.5931028270666685E-2</v>
      </c>
      <c r="P122" s="57">
        <v>2.4191316362079683E-2</v>
      </c>
      <c r="Q122" s="57">
        <v>2.2175202742612213E-2</v>
      </c>
      <c r="R122" s="57">
        <v>2.0981855217561043E-2</v>
      </c>
      <c r="S122" s="57">
        <v>1.9597614012516876E-2</v>
      </c>
    </row>
    <row r="123" spans="2:19">
      <c r="B123" t="s">
        <v>133</v>
      </c>
      <c r="C123" t="s">
        <v>119</v>
      </c>
      <c r="D123" s="57">
        <v>0.84537494316048456</v>
      </c>
      <c r="E123" s="57">
        <v>0.92419150179350618</v>
      </c>
      <c r="F123" s="57">
        <v>0.76983531648835135</v>
      </c>
      <c r="G123" s="57">
        <v>0.7259007165143726</v>
      </c>
      <c r="H123" s="57">
        <v>0.54526283683326948</v>
      </c>
      <c r="I123" s="57">
        <v>0.51817193378940851</v>
      </c>
      <c r="J123" s="57">
        <v>0.48041938771415682</v>
      </c>
      <c r="K123" s="57">
        <v>0.50192279921790195</v>
      </c>
      <c r="L123" s="57">
        <v>0.29147503133158104</v>
      </c>
      <c r="M123" s="57">
        <v>2.7417181174633567E-2</v>
      </c>
      <c r="N123" s="57">
        <v>2.8100338748795171E-2</v>
      </c>
      <c r="O123" s="57">
        <v>1.5473231283030147E-2</v>
      </c>
      <c r="P123" s="57">
        <v>1.3823351009620784E-2</v>
      </c>
      <c r="Q123" s="57">
        <v>1.1800681537698194E-2</v>
      </c>
      <c r="R123" s="57">
        <v>1.021848319578437E-2</v>
      </c>
      <c r="S123" s="57">
        <v>8.9720681924841394E-3</v>
      </c>
    </row>
    <row r="124" spans="2:19">
      <c r="C124" t="s">
        <v>164</v>
      </c>
      <c r="D124" s="57">
        <v>0.92480559474241963</v>
      </c>
      <c r="E124" s="57">
        <v>0.8796037200164728</v>
      </c>
      <c r="F124" s="57">
        <v>0.77908255648754865</v>
      </c>
      <c r="G124" s="57">
        <v>0.66744042572940054</v>
      </c>
      <c r="H124" s="57">
        <v>0.47975547993350087</v>
      </c>
      <c r="I124" s="57">
        <v>0.4276380213786824</v>
      </c>
      <c r="J124" s="57">
        <v>0.15726409416396123</v>
      </c>
      <c r="K124" s="57">
        <v>0.16269625204572444</v>
      </c>
      <c r="L124" s="57">
        <v>8.7352550124236455E-2</v>
      </c>
      <c r="M124" s="57">
        <v>5.0218842364840463E-2</v>
      </c>
      <c r="N124" s="57">
        <v>4.9213859591365268E-2</v>
      </c>
      <c r="O124" s="57">
        <v>3.2775098546633505E-2</v>
      </c>
      <c r="P124" s="57">
        <v>3.0928872039861818E-2</v>
      </c>
      <c r="Q124" s="57">
        <v>2.7426905336648173E-2</v>
      </c>
      <c r="R124" s="57">
        <v>2.4391540188612369E-2</v>
      </c>
      <c r="S124" s="57">
        <v>2.1985463538826192E-2</v>
      </c>
    </row>
    <row r="125" spans="2:19">
      <c r="C125" t="s">
        <v>177</v>
      </c>
      <c r="D125" s="57">
        <v>0.9031600867504227</v>
      </c>
      <c r="E125" s="57">
        <v>0.89178713960916856</v>
      </c>
      <c r="F125" s="57">
        <v>0.77644150334201723</v>
      </c>
      <c r="G125" s="57">
        <v>0.68301690491183542</v>
      </c>
      <c r="H125" s="57">
        <v>0.49665172606357716</v>
      </c>
      <c r="I125" s="57">
        <v>0.44989696589528977</v>
      </c>
      <c r="J125" s="57">
        <v>0.23844771578746357</v>
      </c>
      <c r="K125" s="57">
        <v>0.2472916881772409</v>
      </c>
      <c r="L125" s="57">
        <v>0.14127140763627663</v>
      </c>
      <c r="M125" s="57">
        <v>4.4599249158418258E-2</v>
      </c>
      <c r="N125" s="57">
        <v>4.4184084020305422E-2</v>
      </c>
      <c r="O125" s="57">
        <v>2.8615456248095163E-2</v>
      </c>
      <c r="P125" s="57">
        <v>2.6642912881547055E-2</v>
      </c>
      <c r="Q125" s="57">
        <v>2.339893397631955E-2</v>
      </c>
      <c r="R125" s="57">
        <v>2.0665363099611159E-2</v>
      </c>
      <c r="S125" s="57">
        <v>1.8497618181853442E-2</v>
      </c>
    </row>
    <row r="126" spans="2:19">
      <c r="B126" t="s">
        <v>146</v>
      </c>
      <c r="C126" t="s">
        <v>119</v>
      </c>
      <c r="D126" s="57">
        <v>0.84537494316048456</v>
      </c>
      <c r="E126" s="57">
        <v>0.92419150179350618</v>
      </c>
      <c r="F126" s="57">
        <v>0.76891370764250755</v>
      </c>
      <c r="G126" s="57">
        <v>0.7213267177314634</v>
      </c>
      <c r="H126" s="57">
        <v>0.53716958277625171</v>
      </c>
      <c r="I126" s="57">
        <v>0.50363254288861847</v>
      </c>
      <c r="J126" s="57">
        <v>0.45614641370506381</v>
      </c>
      <c r="K126" s="57">
        <v>0.4723397845882007</v>
      </c>
      <c r="L126" s="57">
        <v>0.27465258840232415</v>
      </c>
      <c r="M126" s="57">
        <v>2.5761919220866857E-2</v>
      </c>
      <c r="N126" s="57">
        <v>2.6291331532195584E-2</v>
      </c>
      <c r="O126" s="57">
        <v>1.436551314748599E-2</v>
      </c>
      <c r="P126" s="57">
        <v>1.2789943942429998E-2</v>
      </c>
      <c r="Q126" s="57">
        <v>1.0907665321992891E-2</v>
      </c>
      <c r="R126" s="57">
        <v>9.4652670907848738E-3</v>
      </c>
      <c r="S126" s="57">
        <v>8.3383178714524046E-3</v>
      </c>
    </row>
    <row r="127" spans="2:19">
      <c r="C127" t="s">
        <v>164</v>
      </c>
      <c r="D127" s="57">
        <v>0.92480559474241963</v>
      </c>
      <c r="E127" s="57">
        <v>0.8796037200164728</v>
      </c>
      <c r="F127" s="57">
        <v>0.77302630486876545</v>
      </c>
      <c r="G127" s="57">
        <v>0.64977149476200691</v>
      </c>
      <c r="H127" s="57">
        <v>0.45305654653304744</v>
      </c>
      <c r="I127" s="57">
        <v>0.38863044497209293</v>
      </c>
      <c r="J127" s="57">
        <v>0.13564494956857237</v>
      </c>
      <c r="K127" s="57">
        <v>0.13610210325693517</v>
      </c>
      <c r="L127" s="57">
        <v>7.1234151677070118E-2</v>
      </c>
      <c r="M127" s="57">
        <v>4.0675794531854298E-2</v>
      </c>
      <c r="N127" s="57">
        <v>3.9495475834860308E-2</v>
      </c>
      <c r="O127" s="57">
        <v>2.5325207068443923E-2</v>
      </c>
      <c r="P127" s="57">
        <v>2.3259792094648579E-2</v>
      </c>
      <c r="Q127" s="57">
        <v>2.0836037328081796E-2</v>
      </c>
      <c r="R127" s="57">
        <v>1.8857811461952669E-2</v>
      </c>
      <c r="S127" s="57">
        <v>1.7213767167307679E-2</v>
      </c>
    </row>
    <row r="128" spans="2:19">
      <c r="D128" s="57">
        <v>0.9031600867504227</v>
      </c>
      <c r="E128" s="57">
        <v>0.89178713960916856</v>
      </c>
      <c r="F128" s="57">
        <v>0.77185726406244182</v>
      </c>
      <c r="G128" s="57">
        <v>0.66855161475955482</v>
      </c>
      <c r="H128" s="57">
        <v>0.47407764842480338</v>
      </c>
      <c r="I128" s="57">
        <v>0.41549713149779355</v>
      </c>
      <c r="J128" s="57">
        <v>0.21051103501017035</v>
      </c>
      <c r="K128" s="57">
        <v>0.21276260569900166</v>
      </c>
      <c r="L128" s="57">
        <v>0.11944997872071586</v>
      </c>
      <c r="M128" s="57">
        <v>3.7395830220388934E-2</v>
      </c>
      <c r="N128" s="57">
        <v>3.6702740268892579E-2</v>
      </c>
      <c r="O128" s="57">
        <v>2.3040107468336204E-2</v>
      </c>
      <c r="P128" s="57">
        <v>2.102260816969664E-2</v>
      </c>
      <c r="Q128" s="57">
        <v>1.8631409427980205E-2</v>
      </c>
      <c r="R128" s="57">
        <v>1.6703092557363609E-2</v>
      </c>
      <c r="S128" s="57">
        <v>1.5121360396344083E-2</v>
      </c>
    </row>
    <row r="129" spans="2:19">
      <c r="B129" t="s">
        <v>187</v>
      </c>
      <c r="C129" t="s">
        <v>119</v>
      </c>
      <c r="D129" s="57">
        <v>1</v>
      </c>
      <c r="E129" s="57">
        <v>1</v>
      </c>
      <c r="F129" s="57">
        <v>1</v>
      </c>
      <c r="G129" s="57">
        <v>1</v>
      </c>
      <c r="H129" s="57">
        <v>0.66786793786247567</v>
      </c>
      <c r="I129" s="57">
        <v>0.54351278417099136</v>
      </c>
      <c r="J129" s="57">
        <v>0.48284130970417283</v>
      </c>
      <c r="K129" s="57">
        <v>0.48075427166320606</v>
      </c>
      <c r="L129" s="57">
        <v>0.27488309769947761</v>
      </c>
      <c r="M129" s="57">
        <v>2.5638362355774758E-2</v>
      </c>
      <c r="N129" s="57">
        <v>2.4979215557459116E-2</v>
      </c>
      <c r="O129" s="57">
        <v>1.4152465385772073E-2</v>
      </c>
      <c r="P129" s="57">
        <v>1.217624117876798E-2</v>
      </c>
      <c r="Q129" s="57">
        <v>1.265977239710836E-2</v>
      </c>
      <c r="R129" s="57">
        <v>1.1164579285489307E-2</v>
      </c>
      <c r="S129" s="57">
        <v>1.086917791504865E-2</v>
      </c>
    </row>
    <row r="130" spans="2:19">
      <c r="C130" t="s">
        <v>164</v>
      </c>
      <c r="D130" s="57">
        <v>0.9265521730832319</v>
      </c>
      <c r="E130" s="57">
        <v>0.87005125043994769</v>
      </c>
      <c r="F130" s="57">
        <v>0.87936772276413655</v>
      </c>
      <c r="G130" s="57">
        <v>0.90538494401466885</v>
      </c>
      <c r="H130" s="57">
        <v>0.53220898216020229</v>
      </c>
      <c r="I130" s="57">
        <v>0.43689064685873014</v>
      </c>
      <c r="J130" s="57">
        <v>0.15313877724119859</v>
      </c>
      <c r="K130" s="57">
        <v>0.14259743574632169</v>
      </c>
      <c r="L130" s="57">
        <v>7.5735250109460542E-2</v>
      </c>
      <c r="M130" s="57">
        <v>4.5990877583332805E-2</v>
      </c>
      <c r="N130" s="57">
        <v>4.6920598967219285E-2</v>
      </c>
      <c r="O130" s="57">
        <v>2.9973970783441568E-2</v>
      </c>
      <c r="P130" s="57">
        <v>2.8482016933362744E-2</v>
      </c>
      <c r="Q130" s="57">
        <v>2.6757453044584042E-2</v>
      </c>
      <c r="R130" s="57">
        <v>2.5520217153398628E-2</v>
      </c>
      <c r="S130" s="57">
        <v>2.3868147767204452E-2</v>
      </c>
    </row>
    <row r="131" spans="2:19">
      <c r="D131" s="57">
        <v>0.97900506901786644</v>
      </c>
      <c r="E131" s="57">
        <v>0.96662554091351516</v>
      </c>
      <c r="F131" s="57">
        <v>0.96253998795896023</v>
      </c>
      <c r="G131" s="57">
        <v>0.97802352273354753</v>
      </c>
      <c r="H131" s="57">
        <v>0.56468940021576397</v>
      </c>
      <c r="I131" s="57">
        <v>0.46258785528497909</v>
      </c>
      <c r="J131" s="57">
        <v>0.23402217333292172</v>
      </c>
      <c r="K131" s="57">
        <v>0.22143291231834702</v>
      </c>
      <c r="L131" s="57">
        <v>0.12514976698478433</v>
      </c>
      <c r="M131" s="57">
        <v>4.1053344729944256E-2</v>
      </c>
      <c r="N131" s="57">
        <v>4.1409716898445831E-2</v>
      </c>
      <c r="O131" s="57">
        <v>2.6170568892541365E-2</v>
      </c>
      <c r="P131" s="57">
        <v>2.4258820709095099E-2</v>
      </c>
      <c r="Q131" s="57">
        <v>2.3373741320280996E-2</v>
      </c>
      <c r="R131" s="57">
        <v>2.1865289993985043E-2</v>
      </c>
      <c r="S131" s="57">
        <v>2.0656599711775595E-2</v>
      </c>
    </row>
    <row r="132" spans="2:19">
      <c r="C132" t="s">
        <v>189</v>
      </c>
    </row>
    <row r="134" spans="2:19">
      <c r="B134" t="s">
        <v>65</v>
      </c>
      <c r="C134" t="s">
        <v>119</v>
      </c>
      <c r="D134" s="7">
        <v>0.55000000000000004</v>
      </c>
      <c r="E134" s="58">
        <v>0.55000000000000004</v>
      </c>
      <c r="F134" s="7">
        <v>0.47603455620630758</v>
      </c>
      <c r="G134" s="7">
        <v>0.41232192278406654</v>
      </c>
      <c r="H134" s="7">
        <v>0.29238222334974917</v>
      </c>
      <c r="I134" s="7">
        <v>0.25625332792300454</v>
      </c>
      <c r="J134" s="7">
        <v>0.12983038677406303</v>
      </c>
      <c r="K134" s="7">
        <v>0.13121901845964659</v>
      </c>
      <c r="L134" s="7">
        <v>7.3669472655981644E-2</v>
      </c>
      <c r="M134" s="7">
        <v>2.3063470763020698E-2</v>
      </c>
      <c r="N134" s="7">
        <v>2.2636015088463586E-2</v>
      </c>
      <c r="O134" s="7">
        <v>1.42097351988486E-2</v>
      </c>
      <c r="P134" s="7">
        <v>1.2965464492345634E-2</v>
      </c>
      <c r="Q134" s="7">
        <v>1.14907187267581E-2</v>
      </c>
      <c r="R134" s="7">
        <v>1.0301450310862428E-2</v>
      </c>
      <c r="S134" s="7">
        <v>9.3259342376636155E-3</v>
      </c>
    </row>
    <row r="135" spans="2:19">
      <c r="C135" t="s">
        <v>164</v>
      </c>
      <c r="D135" s="7">
        <v>0.85</v>
      </c>
      <c r="E135" s="58">
        <v>0.85</v>
      </c>
      <c r="F135" s="7">
        <v>0.73568976868247538</v>
      </c>
      <c r="G135" s="7">
        <v>0.63722478975719377</v>
      </c>
      <c r="H135" s="7">
        <v>0.45186343608597601</v>
      </c>
      <c r="I135" s="7">
        <v>0.39602787042646148</v>
      </c>
      <c r="J135" s="7">
        <v>0.2006469613780974</v>
      </c>
      <c r="K135" s="7">
        <v>0.20279302852854469</v>
      </c>
      <c r="L135" s="7">
        <v>0.11385282137742617</v>
      </c>
      <c r="M135" s="7">
        <v>3.5643545724668345E-2</v>
      </c>
      <c r="N135" s="7">
        <v>3.4982932409443716E-2</v>
      </c>
      <c r="O135" s="7">
        <v>2.1960499852766015E-2</v>
      </c>
      <c r="P135" s="7">
        <v>2.0037536033625066E-2</v>
      </c>
      <c r="Q135" s="7">
        <v>1.7758383486807968E-2</v>
      </c>
      <c r="R135" s="7">
        <v>1.5920423207696481E-2</v>
      </c>
      <c r="S135" s="7">
        <v>1.4412807458207402E-2</v>
      </c>
    </row>
    <row r="137" spans="2:19">
      <c r="B137" t="s">
        <v>50</v>
      </c>
      <c r="C137" t="s">
        <v>119</v>
      </c>
      <c r="D137" s="7">
        <v>0.55000000000000004</v>
      </c>
      <c r="E137" s="7">
        <v>0.55000000000000004</v>
      </c>
      <c r="F137" s="7">
        <v>0.55000000000000004</v>
      </c>
      <c r="G137" s="7">
        <v>0.51120053608732907</v>
      </c>
      <c r="H137" s="7">
        <v>0.40998661161811129</v>
      </c>
      <c r="I137" s="7">
        <v>0.34218924465659745</v>
      </c>
      <c r="J137" s="7">
        <v>0.20667523996899903</v>
      </c>
      <c r="K137" s="7">
        <v>0.21519253011360343</v>
      </c>
      <c r="L137" s="7">
        <v>7.5093010225888268E-2</v>
      </c>
      <c r="M137" s="7">
        <v>2.3149437051328034E-2</v>
      </c>
      <c r="N137" s="7">
        <v>2.3405705006478799E-2</v>
      </c>
      <c r="O137" s="7">
        <v>1.4951173844641287E-2</v>
      </c>
      <c r="P137" s="7">
        <v>1.412439842060491E-2</v>
      </c>
      <c r="Q137" s="7">
        <v>1.2981672979009561E-2</v>
      </c>
      <c r="R137" s="7">
        <v>1.1862519455046131E-2</v>
      </c>
      <c r="S137" s="7">
        <v>1.083887606454767E-2</v>
      </c>
    </row>
    <row r="138" spans="2:19">
      <c r="C138" t="s">
        <v>164</v>
      </c>
      <c r="D138" s="7">
        <v>0.85</v>
      </c>
      <c r="E138" s="7">
        <v>0.85</v>
      </c>
      <c r="F138" s="7">
        <v>0.85</v>
      </c>
      <c r="G138" s="7">
        <v>0.79003719213496304</v>
      </c>
      <c r="H138" s="7">
        <v>0.63361567250071738</v>
      </c>
      <c r="I138" s="7">
        <v>0.52883792356019599</v>
      </c>
      <c r="J138" s="7">
        <v>0.31940718904299842</v>
      </c>
      <c r="K138" s="7">
        <v>0.33257027381193255</v>
      </c>
      <c r="L138" s="7">
        <v>0.11605283398546368</v>
      </c>
      <c r="M138" s="7">
        <v>3.5776402715688771E-2</v>
      </c>
      <c r="N138" s="7">
        <v>3.6172453191830864E-2</v>
      </c>
      <c r="O138" s="7">
        <v>2.3106359578081988E-2</v>
      </c>
      <c r="P138" s="7">
        <v>2.1828615740934861E-2</v>
      </c>
      <c r="Q138" s="7">
        <v>2.0062585513014774E-2</v>
      </c>
      <c r="R138" s="7">
        <v>1.8332984612344019E-2</v>
      </c>
      <c r="S138" s="7">
        <v>1.6750990281573667E-2</v>
      </c>
    </row>
    <row r="140" spans="2:19">
      <c r="B140" t="s">
        <v>132</v>
      </c>
      <c r="C140" t="s">
        <v>119</v>
      </c>
      <c r="D140" s="7">
        <v>0.55000000000000004</v>
      </c>
      <c r="E140" s="7">
        <v>0.55000000000000004</v>
      </c>
      <c r="F140" s="7">
        <v>0.48782753293571918</v>
      </c>
      <c r="G140" s="7">
        <v>0.44559799511006004</v>
      </c>
      <c r="H140" s="7">
        <v>0.32903758231749797</v>
      </c>
      <c r="I140" s="7">
        <v>0.28646939649197928</v>
      </c>
      <c r="J140" s="7">
        <v>0.14495709300261203</v>
      </c>
      <c r="K140" s="7">
        <v>0.14410857956297848</v>
      </c>
      <c r="L140" s="7">
        <v>7.9409009696069496E-2</v>
      </c>
      <c r="M140" s="7">
        <v>2.601006263375364E-2</v>
      </c>
      <c r="N140" s="7">
        <v>2.5853393221206236E-2</v>
      </c>
      <c r="O140" s="7">
        <v>1.5992679099540639E-2</v>
      </c>
      <c r="P140" s="7">
        <v>1.4919730738632233E-2</v>
      </c>
      <c r="Q140" s="7">
        <v>1.3676314634658054E-2</v>
      </c>
      <c r="R140" s="7">
        <v>1.2940330553226034E-2</v>
      </c>
      <c r="S140" s="7">
        <v>1.2086614874944385E-2</v>
      </c>
    </row>
    <row r="141" spans="2:19">
      <c r="C141" t="s">
        <v>164</v>
      </c>
      <c r="D141" s="7">
        <v>0.85</v>
      </c>
      <c r="E141" s="7">
        <v>0.85</v>
      </c>
      <c r="F141" s="7">
        <v>0.75391527817338411</v>
      </c>
      <c r="G141" s="7">
        <v>0.68865144698827452</v>
      </c>
      <c r="H141" s="7">
        <v>0.50851262721795143</v>
      </c>
      <c r="I141" s="7">
        <v>0.44272543094214967</v>
      </c>
      <c r="J141" s="7">
        <v>0.22402459827676402</v>
      </c>
      <c r="K141" s="7">
        <v>0.22271325932460309</v>
      </c>
      <c r="L141" s="7">
        <v>0.12272301498483468</v>
      </c>
      <c r="M141" s="7">
        <v>4.0197369524891981E-2</v>
      </c>
      <c r="N141" s="7">
        <v>3.9955244069136905E-2</v>
      </c>
      <c r="O141" s="7">
        <v>2.4715958608380981E-2</v>
      </c>
      <c r="P141" s="7">
        <v>2.3057765686977084E-2</v>
      </c>
      <c r="Q141" s="7">
        <v>2.1136122617198813E-2</v>
      </c>
      <c r="R141" s="7">
        <v>1.9998692673167506E-2</v>
      </c>
      <c r="S141" s="7">
        <v>1.8679313897641318E-2</v>
      </c>
    </row>
    <row r="143" spans="2:19">
      <c r="B143" t="s">
        <v>133</v>
      </c>
      <c r="C143" t="s">
        <v>119</v>
      </c>
      <c r="D143" s="7">
        <v>0.55000000000000004</v>
      </c>
      <c r="E143" s="7">
        <v>0.55000000000000004</v>
      </c>
      <c r="F143" s="7">
        <v>0.47886183582470565</v>
      </c>
      <c r="G143" s="7">
        <v>0.42124323284830573</v>
      </c>
      <c r="H143" s="7">
        <v>0.30630453972982935</v>
      </c>
      <c r="I143" s="7">
        <v>0.27746905091146867</v>
      </c>
      <c r="J143" s="7">
        <v>0.14706003020023442</v>
      </c>
      <c r="K143" s="7">
        <v>0.15251445379341302</v>
      </c>
      <c r="L143" s="7">
        <v>8.7127601138097102E-2</v>
      </c>
      <c r="M143" s="7">
        <v>2.7506100892955569E-2</v>
      </c>
      <c r="N143" s="7">
        <v>2.72500523183348E-2</v>
      </c>
      <c r="O143" s="7">
        <v>1.7648270800753912E-2</v>
      </c>
      <c r="P143" s="7">
        <v>1.6431726175455855E-2</v>
      </c>
      <c r="Q143" s="7">
        <v>1.4431037537293773E-2</v>
      </c>
      <c r="R143" s="7">
        <v>1.2745137488490065E-2</v>
      </c>
      <c r="S143" s="7">
        <v>1.1408204433715066E-2</v>
      </c>
    </row>
    <row r="144" spans="2:19">
      <c r="C144" t="s">
        <v>164</v>
      </c>
      <c r="D144" s="7">
        <v>0.85</v>
      </c>
      <c r="E144" s="7">
        <v>0.85</v>
      </c>
      <c r="F144" s="7">
        <v>0.74005920081999954</v>
      </c>
      <c r="G144" s="7">
        <v>0.6510122689473814</v>
      </c>
      <c r="H144" s="7">
        <v>0.47337974321882714</v>
      </c>
      <c r="I144" s="7">
        <v>0.42881580595408791</v>
      </c>
      <c r="J144" s="7">
        <v>0.22727459212763496</v>
      </c>
      <c r="K144" s="7">
        <v>0.23570415586254737</v>
      </c>
      <c r="L144" s="7">
        <v>0.1346517472134228</v>
      </c>
      <c r="M144" s="7">
        <v>4.2509428652749509E-2</v>
      </c>
      <c r="N144" s="7">
        <v>4.2113717219244687E-2</v>
      </c>
      <c r="O144" s="7">
        <v>2.727460032843786E-2</v>
      </c>
      <c r="P144" s="7">
        <v>2.5394485907522687E-2</v>
      </c>
      <c r="Q144" s="7">
        <v>2.2302512557635826E-2</v>
      </c>
      <c r="R144" s="7">
        <v>1.9697030664030103E-2</v>
      </c>
      <c r="S144" s="7">
        <v>1.7630861397559646E-2</v>
      </c>
    </row>
    <row r="146" spans="2:19">
      <c r="B146" t="s">
        <v>146</v>
      </c>
      <c r="C146" t="s">
        <v>119</v>
      </c>
      <c r="D146" s="7">
        <v>0.55000000000000004</v>
      </c>
      <c r="E146" s="7">
        <v>0.55000000000000004</v>
      </c>
      <c r="F146" s="7">
        <v>0.47603455620630758</v>
      </c>
      <c r="G146" s="7">
        <v>0.41232192278406654</v>
      </c>
      <c r="H146" s="7">
        <v>0.29238222334974917</v>
      </c>
      <c r="I146" s="7">
        <v>0.25625332792300454</v>
      </c>
      <c r="J146" s="7">
        <v>0.12983038677406303</v>
      </c>
      <c r="K146" s="7">
        <v>0.13121901845964659</v>
      </c>
      <c r="L146" s="7">
        <v>7.3669472655981644E-2</v>
      </c>
      <c r="M146" s="7">
        <v>2.3063470763020698E-2</v>
      </c>
      <c r="N146" s="7">
        <v>2.2636015088463586E-2</v>
      </c>
      <c r="O146" s="7">
        <v>1.42097351988486E-2</v>
      </c>
      <c r="P146" s="7">
        <v>1.2965464492345634E-2</v>
      </c>
      <c r="Q146" s="7">
        <v>1.14907187267581E-2</v>
      </c>
      <c r="R146" s="7">
        <v>1.0301450310862428E-2</v>
      </c>
      <c r="S146" s="7">
        <v>9.3259342376636155E-3</v>
      </c>
    </row>
    <row r="147" spans="2:19">
      <c r="C147" t="s">
        <v>164</v>
      </c>
      <c r="D147" s="7">
        <v>0.85</v>
      </c>
      <c r="E147" s="7">
        <v>0.85</v>
      </c>
      <c r="F147" s="7">
        <v>0.73568976868247538</v>
      </c>
      <c r="G147" s="7">
        <v>0.63722478975719377</v>
      </c>
      <c r="H147" s="7">
        <v>0.45186343608597601</v>
      </c>
      <c r="I147" s="7">
        <v>0.39602787042646148</v>
      </c>
      <c r="J147" s="7">
        <v>0.2006469613780974</v>
      </c>
      <c r="K147" s="7">
        <v>0.20279302852854469</v>
      </c>
      <c r="L147" s="7">
        <v>0.11385282137742617</v>
      </c>
      <c r="M147" s="7">
        <v>3.5643545724668345E-2</v>
      </c>
      <c r="N147" s="7">
        <v>3.4982932409443716E-2</v>
      </c>
      <c r="O147" s="7">
        <v>2.1960499852766015E-2</v>
      </c>
      <c r="P147" s="7">
        <v>2.0037536033625066E-2</v>
      </c>
      <c r="Q147" s="7">
        <v>1.7758383486807968E-2</v>
      </c>
      <c r="R147" s="7">
        <v>1.5920423207696481E-2</v>
      </c>
      <c r="S147" s="7">
        <v>1.4412807458207402E-2</v>
      </c>
    </row>
    <row r="149" spans="2:19">
      <c r="B149" t="s">
        <v>187</v>
      </c>
      <c r="C149" t="s">
        <v>119</v>
      </c>
      <c r="D149" s="7">
        <v>0.55000000000000004</v>
      </c>
      <c r="E149" s="7">
        <v>0.55000000000000004</v>
      </c>
      <c r="F149" s="7">
        <v>0.54767536235088354</v>
      </c>
      <c r="G149" s="7">
        <v>0.55648533453305338</v>
      </c>
      <c r="H149" s="7">
        <v>0.32130246612887503</v>
      </c>
      <c r="I149" s="7">
        <v>0.26320773623082033</v>
      </c>
      <c r="J149" s="7">
        <v>0.13315621187855925</v>
      </c>
      <c r="K149" s="7">
        <v>0.12599305172507061</v>
      </c>
      <c r="L149" s="7">
        <v>7.1208931409551784E-2</v>
      </c>
      <c r="M149" s="7">
        <v>2.3358931298391523E-2</v>
      </c>
      <c r="N149" s="7">
        <v>2.3561703400285943E-2</v>
      </c>
      <c r="O149" s="7">
        <v>1.489078477824494E-2</v>
      </c>
      <c r="P149" s="7">
        <v>1.3803019706465688E-2</v>
      </c>
      <c r="Q149" s="7">
        <v>1.3299418629064289E-2</v>
      </c>
      <c r="R149" s="7">
        <v>1.2441125324835321E-2</v>
      </c>
      <c r="S149" s="7">
        <v>1.1753392974429039E-2</v>
      </c>
    </row>
    <row r="150" spans="2:19">
      <c r="C150" t="s">
        <v>164</v>
      </c>
      <c r="D150" s="7">
        <v>0.85</v>
      </c>
      <c r="E150" s="7">
        <v>0.85</v>
      </c>
      <c r="F150" s="7">
        <v>0.84640737817863798</v>
      </c>
      <c r="G150" s="7">
        <v>0.86002278973290058</v>
      </c>
      <c r="H150" s="7">
        <v>0.49655835674462501</v>
      </c>
      <c r="I150" s="7">
        <v>0.40677559235672228</v>
      </c>
      <c r="J150" s="7">
        <v>0.20578687290322789</v>
      </c>
      <c r="K150" s="7">
        <v>0.19471653448420001</v>
      </c>
      <c r="L150" s="7">
        <v>0.11005016672385275</v>
      </c>
      <c r="M150" s="7">
        <v>3.6100166552059616E-2</v>
      </c>
      <c r="N150" s="7">
        <v>3.6413541618623729E-2</v>
      </c>
      <c r="O150" s="7">
        <v>2.3013031020923995E-2</v>
      </c>
      <c r="P150" s="7">
        <v>2.1331939546356062E-2</v>
      </c>
      <c r="Q150" s="7">
        <v>2.0553646972190264E-2</v>
      </c>
      <c r="R150" s="7">
        <v>1.9227193683836404E-2</v>
      </c>
      <c r="S150" s="7">
        <v>1.8164334596844876E-2</v>
      </c>
    </row>
  </sheetData>
  <phoneticPr fontId="1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047F-9183-4D80-BF22-69CC88888EFA}">
  <dimension ref="B2:R51"/>
  <sheetViews>
    <sheetView workbookViewId="0">
      <selection activeCell="D3" sqref="D3"/>
    </sheetView>
  </sheetViews>
  <sheetFormatPr defaultRowHeight="14.45"/>
  <sheetData>
    <row r="2" spans="2:18">
      <c r="B2" s="2" t="s">
        <v>92</v>
      </c>
      <c r="L2" t="s">
        <v>190</v>
      </c>
      <c r="R2" t="s">
        <v>191</v>
      </c>
    </row>
    <row r="3" spans="2:18">
      <c r="B3" s="2" t="s">
        <v>93</v>
      </c>
      <c r="D3">
        <v>2020</v>
      </c>
      <c r="E3">
        <f>D3+1</f>
        <v>2021</v>
      </c>
      <c r="F3">
        <f t="shared" ref="F3:J3" si="0">E3+1</f>
        <v>2022</v>
      </c>
      <c r="G3">
        <f t="shared" si="0"/>
        <v>2023</v>
      </c>
      <c r="H3">
        <f t="shared" si="0"/>
        <v>2024</v>
      </c>
      <c r="I3">
        <f t="shared" si="0"/>
        <v>2025</v>
      </c>
      <c r="J3">
        <f t="shared" si="0"/>
        <v>2026</v>
      </c>
      <c r="L3" t="s">
        <v>192</v>
      </c>
      <c r="M3" t="s">
        <v>193</v>
      </c>
      <c r="N3" t="s">
        <v>194</v>
      </c>
    </row>
    <row r="4" spans="2:18">
      <c r="B4" s="1" t="s">
        <v>94</v>
      </c>
      <c r="D4" s="4">
        <v>1</v>
      </c>
      <c r="L4" t="s">
        <v>93</v>
      </c>
      <c r="M4" t="s">
        <v>59</v>
      </c>
      <c r="N4" s="4">
        <v>-0.29999999999999982</v>
      </c>
      <c r="R4" s="15">
        <v>-0.36273668068263998</v>
      </c>
    </row>
    <row r="5" spans="2:18">
      <c r="B5" s="1" t="s">
        <v>95</v>
      </c>
      <c r="D5" s="4">
        <v>0.5</v>
      </c>
      <c r="L5" t="s">
        <v>103</v>
      </c>
      <c r="M5" t="s">
        <v>105</v>
      </c>
      <c r="N5" s="4">
        <v>0.25</v>
      </c>
      <c r="R5" s="15">
        <v>-0.36273668068263998</v>
      </c>
    </row>
    <row r="6" spans="2:18">
      <c r="B6" s="1" t="s">
        <v>96</v>
      </c>
      <c r="D6" s="4">
        <v>0</v>
      </c>
      <c r="L6" t="s">
        <v>103</v>
      </c>
      <c r="M6" t="s">
        <v>195</v>
      </c>
      <c r="N6" s="4">
        <v>0.25</v>
      </c>
      <c r="R6" s="15">
        <v>-0.36273668068263998</v>
      </c>
    </row>
    <row r="7" spans="2:18">
      <c r="B7" s="1" t="s">
        <v>97</v>
      </c>
      <c r="D7" s="4">
        <v>0</v>
      </c>
      <c r="L7" t="s">
        <v>103</v>
      </c>
      <c r="M7" t="s">
        <v>60</v>
      </c>
      <c r="N7" s="4">
        <v>-0.19999999999999929</v>
      </c>
      <c r="R7" s="15">
        <v>-0.36273668068263998</v>
      </c>
    </row>
    <row r="8" spans="2:18">
      <c r="B8" s="1" t="s">
        <v>98</v>
      </c>
      <c r="D8" s="4">
        <v>0</v>
      </c>
      <c r="L8" t="s">
        <v>103</v>
      </c>
      <c r="M8" t="s">
        <v>107</v>
      </c>
      <c r="N8" s="4">
        <v>-0.15000000000000036</v>
      </c>
      <c r="R8" s="15">
        <v>-0.36273668068263998</v>
      </c>
    </row>
    <row r="9" spans="2:18">
      <c r="B9" s="1" t="s">
        <v>196</v>
      </c>
      <c r="D9" s="4">
        <v>0</v>
      </c>
      <c r="L9" t="s">
        <v>108</v>
      </c>
      <c r="M9" t="s">
        <v>197</v>
      </c>
      <c r="N9" s="4">
        <v>-0.19999999999999929</v>
      </c>
      <c r="R9" s="15">
        <v>-0.36273668068263998</v>
      </c>
    </row>
    <row r="10" spans="2:18">
      <c r="B10" s="1" t="s">
        <v>59</v>
      </c>
      <c r="D10" s="4">
        <v>-0.29999999999999982</v>
      </c>
      <c r="L10" t="s">
        <v>108</v>
      </c>
      <c r="M10" t="s">
        <v>198</v>
      </c>
      <c r="N10" s="4">
        <v>-0.19999999999999929</v>
      </c>
      <c r="R10" s="15">
        <v>-0.36273668068263998</v>
      </c>
    </row>
    <row r="11" spans="2:18">
      <c r="B11" s="1" t="s">
        <v>100</v>
      </c>
      <c r="D11" s="4">
        <v>0</v>
      </c>
      <c r="L11" t="s">
        <v>108</v>
      </c>
      <c r="M11" t="s">
        <v>198</v>
      </c>
      <c r="N11" s="4">
        <v>-0.19999999999999929</v>
      </c>
      <c r="R11" s="15">
        <v>-0.36273668068263998</v>
      </c>
    </row>
    <row r="12" spans="2:18">
      <c r="B12" s="1" t="s">
        <v>101</v>
      </c>
      <c r="D12" s="4">
        <v>0</v>
      </c>
      <c r="L12" t="s">
        <v>108</v>
      </c>
      <c r="M12" t="s">
        <v>118</v>
      </c>
      <c r="N12" s="4">
        <v>-9.9999999999999645E-2</v>
      </c>
      <c r="R12" s="15">
        <v>-0.36273668068263998</v>
      </c>
    </row>
    <row r="13" spans="2:18">
      <c r="B13" s="1" t="s">
        <v>102</v>
      </c>
      <c r="D13" s="4">
        <v>0</v>
      </c>
      <c r="L13" t="s">
        <v>119</v>
      </c>
      <c r="M13" t="s">
        <v>124</v>
      </c>
      <c r="N13" s="4">
        <v>-1.2999999999999998</v>
      </c>
      <c r="R13" s="15">
        <v>-0.36273668068263998</v>
      </c>
    </row>
    <row r="14" spans="2:18">
      <c r="B14" s="2" t="s">
        <v>103</v>
      </c>
      <c r="D14" s="4" t="s">
        <v>104</v>
      </c>
      <c r="L14" t="s">
        <v>128</v>
      </c>
      <c r="M14" t="s">
        <v>199</v>
      </c>
      <c r="N14" s="4">
        <v>-1.168235294117647</v>
      </c>
    </row>
    <row r="15" spans="2:18">
      <c r="B15" s="1" t="s">
        <v>94</v>
      </c>
      <c r="D15" s="4">
        <v>1</v>
      </c>
      <c r="L15" t="s">
        <v>128</v>
      </c>
      <c r="M15" t="s">
        <v>130</v>
      </c>
      <c r="N15" s="4">
        <v>-1.168235294117647</v>
      </c>
      <c r="R15" s="15">
        <v>0.44181192715696005</v>
      </c>
    </row>
    <row r="16" spans="2:18">
      <c r="B16" s="1" t="s">
        <v>95</v>
      </c>
      <c r="D16" s="4">
        <v>0.5</v>
      </c>
      <c r="R16" s="15">
        <v>0.44181192715696005</v>
      </c>
    </row>
    <row r="17" spans="2:18">
      <c r="B17" s="1" t="s">
        <v>105</v>
      </c>
      <c r="D17" s="4">
        <v>0.25</v>
      </c>
      <c r="R17" s="15">
        <v>0.44181192715696005</v>
      </c>
    </row>
    <row r="18" spans="2:18">
      <c r="B18" s="1" t="s">
        <v>195</v>
      </c>
      <c r="D18" s="4">
        <v>0.25</v>
      </c>
      <c r="R18" s="15">
        <v>0.44181192715696005</v>
      </c>
    </row>
    <row r="19" spans="2:18">
      <c r="B19" s="1" t="s">
        <v>60</v>
      </c>
      <c r="D19" s="4">
        <v>-0.19999999999999929</v>
      </c>
      <c r="R19" s="15">
        <v>0.44181192715696005</v>
      </c>
    </row>
    <row r="20" spans="2:18">
      <c r="B20" s="1" t="s">
        <v>107</v>
      </c>
      <c r="D20" s="4">
        <v>-0.15000000000000036</v>
      </c>
      <c r="R20" s="15">
        <v>0.44181192715696005</v>
      </c>
    </row>
    <row r="21" spans="2:18">
      <c r="B21" s="2" t="s">
        <v>108</v>
      </c>
      <c r="D21" s="4" t="s">
        <v>104</v>
      </c>
    </row>
    <row r="22" spans="2:18">
      <c r="B22" s="1" t="s">
        <v>94</v>
      </c>
      <c r="D22" s="4">
        <v>1</v>
      </c>
      <c r="R22" s="15">
        <v>-0.21818680565354232</v>
      </c>
    </row>
    <row r="23" spans="2:18">
      <c r="B23" s="1" t="s">
        <v>95</v>
      </c>
      <c r="D23" s="4">
        <v>0.5</v>
      </c>
      <c r="R23" s="15">
        <v>-0.21818680565354232</v>
      </c>
    </row>
    <row r="24" spans="2:18">
      <c r="B24" s="1" t="s">
        <v>200</v>
      </c>
      <c r="D24" s="4">
        <v>0</v>
      </c>
      <c r="R24" s="15">
        <v>-0.21818680565354232</v>
      </c>
    </row>
    <row r="25" spans="2:18">
      <c r="B25" s="1" t="s">
        <v>201</v>
      </c>
      <c r="D25" s="4">
        <v>0</v>
      </c>
      <c r="R25" s="15">
        <v>-0.21818680565354232</v>
      </c>
    </row>
    <row r="26" spans="2:18">
      <c r="B26" s="1" t="s">
        <v>111</v>
      </c>
      <c r="D26" s="4">
        <v>0</v>
      </c>
      <c r="R26" s="15">
        <v>-0.21818680565354232</v>
      </c>
    </row>
    <row r="27" spans="2:18">
      <c r="B27" s="1" t="s">
        <v>202</v>
      </c>
      <c r="D27" s="4">
        <v>0</v>
      </c>
      <c r="R27" s="15">
        <v>-0.21818680565354232</v>
      </c>
    </row>
    <row r="28" spans="2:18">
      <c r="B28" s="1" t="s">
        <v>197</v>
      </c>
      <c r="D28" s="4">
        <v>-0.19999999999999929</v>
      </c>
      <c r="R28" s="15">
        <v>-0.21818680565354232</v>
      </c>
    </row>
    <row r="29" spans="2:18">
      <c r="B29" s="1" t="s">
        <v>114</v>
      </c>
      <c r="D29" s="4">
        <v>0</v>
      </c>
      <c r="R29" s="15">
        <v>-0.21818680565354232</v>
      </c>
    </row>
    <row r="30" spans="2:18">
      <c r="B30" s="1" t="s">
        <v>115</v>
      </c>
      <c r="D30" s="4">
        <v>0</v>
      </c>
      <c r="R30" s="15">
        <v>-0.21818680565354232</v>
      </c>
    </row>
    <row r="31" spans="2:18">
      <c r="B31" s="1" t="s">
        <v>198</v>
      </c>
      <c r="D31" s="4">
        <v>-0.19999999999999929</v>
      </c>
      <c r="R31" s="15">
        <v>-0.21818680565354232</v>
      </c>
    </row>
    <row r="32" spans="2:18">
      <c r="B32" s="1" t="s">
        <v>198</v>
      </c>
      <c r="D32" s="4">
        <v>-0.19999999999999929</v>
      </c>
      <c r="R32" s="15">
        <v>-0.21818680565354232</v>
      </c>
    </row>
    <row r="33" spans="2:18">
      <c r="B33" s="1" t="s">
        <v>118</v>
      </c>
      <c r="D33" s="4">
        <v>-9.9999999999999645E-2</v>
      </c>
      <c r="R33" s="15">
        <v>-0.21818680565354232</v>
      </c>
    </row>
    <row r="34" spans="2:18">
      <c r="B34" s="2" t="s">
        <v>119</v>
      </c>
      <c r="D34" s="4" t="s">
        <v>104</v>
      </c>
    </row>
    <row r="35" spans="2:18">
      <c r="B35" s="1" t="s">
        <v>94</v>
      </c>
      <c r="D35" s="4">
        <v>0.75000000000000089</v>
      </c>
      <c r="R35" s="15">
        <v>0.14186518947087912</v>
      </c>
    </row>
    <row r="36" spans="2:18">
      <c r="B36" s="1" t="s">
        <v>95</v>
      </c>
      <c r="D36" s="4">
        <v>0.40000000000000036</v>
      </c>
      <c r="R36" s="15">
        <v>0.14186518947087912</v>
      </c>
    </row>
    <row r="37" spans="2:18">
      <c r="B37" s="1" t="s">
        <v>203</v>
      </c>
      <c r="D37" s="4">
        <v>0</v>
      </c>
      <c r="R37" s="15">
        <v>0.14186518947087912</v>
      </c>
    </row>
    <row r="38" spans="2:18">
      <c r="B38" s="1" t="s">
        <v>121</v>
      </c>
      <c r="D38" s="4">
        <v>0</v>
      </c>
      <c r="R38" s="15">
        <v>0.14186518947087912</v>
      </c>
    </row>
    <row r="39" spans="2:18">
      <c r="B39" s="1" t="s">
        <v>204</v>
      </c>
      <c r="D39" s="4">
        <v>0</v>
      </c>
      <c r="R39" s="15">
        <v>0.14186518947087912</v>
      </c>
    </row>
    <row r="40" spans="2:18">
      <c r="B40" s="1" t="s">
        <v>205</v>
      </c>
      <c r="D40" s="4">
        <v>0</v>
      </c>
      <c r="R40" s="15">
        <v>0.14186518947087912</v>
      </c>
    </row>
    <row r="41" spans="2:18">
      <c r="B41" s="1" t="s">
        <v>124</v>
      </c>
      <c r="D41" s="8">
        <v>-1.2999999999999998</v>
      </c>
      <c r="E41" s="8">
        <v>-1.2999999999999998</v>
      </c>
      <c r="F41" s="8">
        <v>-1.2999999999999998</v>
      </c>
      <c r="G41" s="8">
        <v>-1.2999999999999998</v>
      </c>
      <c r="H41" s="8">
        <v>-1.2999999999999998</v>
      </c>
      <c r="I41" s="8">
        <v>-1.2999999999999998</v>
      </c>
      <c r="J41" s="8">
        <v>-1.2999999999999998</v>
      </c>
      <c r="K41" s="8">
        <v>-1.2999999999999998</v>
      </c>
      <c r="L41" s="8"/>
      <c r="M41" s="8">
        <v>0</v>
      </c>
    </row>
    <row r="42" spans="2:18">
      <c r="B42" s="1" t="s">
        <v>206</v>
      </c>
      <c r="D42" s="4">
        <v>0</v>
      </c>
      <c r="R42" s="15">
        <v>0</v>
      </c>
    </row>
    <row r="43" spans="2:18">
      <c r="B43" s="1" t="s">
        <v>126</v>
      </c>
      <c r="D43" s="4">
        <v>0</v>
      </c>
      <c r="R43" s="15">
        <v>0</v>
      </c>
    </row>
    <row r="44" spans="2:18">
      <c r="B44" s="1" t="s">
        <v>207</v>
      </c>
      <c r="D44" s="4">
        <v>0</v>
      </c>
      <c r="R44" s="15">
        <v>0</v>
      </c>
    </row>
    <row r="45" spans="2:18">
      <c r="B45" s="1" t="s">
        <v>208</v>
      </c>
      <c r="D45" s="4" t="s">
        <v>104</v>
      </c>
      <c r="R45" s="15">
        <v>0</v>
      </c>
    </row>
    <row r="46" spans="2:18">
      <c r="B46" s="1" t="s">
        <v>127</v>
      </c>
      <c r="D46" s="4" t="s">
        <v>104</v>
      </c>
      <c r="R46" s="15">
        <v>0</v>
      </c>
    </row>
    <row r="47" spans="2:18">
      <c r="B47" s="2" t="s">
        <v>128</v>
      </c>
      <c r="D47" s="4" t="s">
        <v>104</v>
      </c>
    </row>
    <row r="48" spans="2:18">
      <c r="B48" s="1" t="s">
        <v>94</v>
      </c>
      <c r="D48" s="4">
        <v>-0.16823529411764704</v>
      </c>
      <c r="R48" s="15">
        <v>0.47971900302417225</v>
      </c>
    </row>
    <row r="49" spans="2:18">
      <c r="B49" s="1" t="s">
        <v>95</v>
      </c>
      <c r="D49" s="4">
        <v>-0.66823529411764704</v>
      </c>
      <c r="R49" s="15">
        <v>0.47971900302417225</v>
      </c>
    </row>
    <row r="50" spans="2:18">
      <c r="B50" s="1" t="s">
        <v>199</v>
      </c>
      <c r="D50" s="4">
        <v>-1.168235294117647</v>
      </c>
      <c r="R50" s="15">
        <v>0.47971900302417225</v>
      </c>
    </row>
    <row r="51" spans="2:18">
      <c r="B51" s="1" t="s">
        <v>130</v>
      </c>
      <c r="D51" s="4">
        <v>-1.168235294117647</v>
      </c>
      <c r="R51" s="15">
        <v>0.47971900302417225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65451-1987-43B0-A4F5-CF2DAC2CF0BC}">
  <dimension ref="C3:R50"/>
  <sheetViews>
    <sheetView workbookViewId="0">
      <selection activeCell="C4" sqref="C4:S60"/>
    </sheetView>
  </sheetViews>
  <sheetFormatPr defaultRowHeight="14.45"/>
  <cols>
    <col min="5" max="5" width="9.42578125" customWidth="1"/>
  </cols>
  <sheetData>
    <row r="3" spans="3:18">
      <c r="F3" t="s">
        <v>69</v>
      </c>
      <c r="G3" t="s">
        <v>68</v>
      </c>
      <c r="H3" t="s">
        <v>70</v>
      </c>
      <c r="I3" t="s">
        <v>128</v>
      </c>
      <c r="J3" t="s">
        <v>71</v>
      </c>
      <c r="N3" t="s">
        <v>62</v>
      </c>
      <c r="O3" t="s">
        <v>123</v>
      </c>
      <c r="R3" t="s">
        <v>92</v>
      </c>
    </row>
    <row r="4" spans="3:18">
      <c r="C4" t="s">
        <v>209</v>
      </c>
      <c r="D4" t="s">
        <v>210</v>
      </c>
      <c r="F4" s="11">
        <v>0.64901565661508076</v>
      </c>
      <c r="G4" s="11">
        <v>0.51314043604019388</v>
      </c>
      <c r="H4" s="11">
        <v>0.55447016787552905</v>
      </c>
      <c r="I4" s="11">
        <v>0.50501842097321181</v>
      </c>
      <c r="J4" s="11">
        <v>0.67473310382748797</v>
      </c>
      <c r="M4" t="s">
        <v>209</v>
      </c>
      <c r="N4" s="7">
        <v>0.4</v>
      </c>
      <c r="O4" s="7">
        <v>0.6</v>
      </c>
      <c r="R4" s="11">
        <v>0.3</v>
      </c>
    </row>
    <row r="5" spans="3:18">
      <c r="D5" t="s">
        <v>134</v>
      </c>
      <c r="F5" s="7">
        <v>0.85</v>
      </c>
      <c r="G5" s="7">
        <v>0.85</v>
      </c>
      <c r="H5" s="7">
        <v>0.85</v>
      </c>
      <c r="I5" s="7">
        <v>0.6</v>
      </c>
      <c r="J5" s="7">
        <v>0.85</v>
      </c>
      <c r="R5" s="7">
        <v>0.85</v>
      </c>
    </row>
    <row r="6" spans="3:18">
      <c r="D6" t="s">
        <v>78</v>
      </c>
      <c r="F6" s="7">
        <v>0.5526991931685421</v>
      </c>
      <c r="G6" s="7">
        <v>0.42723232173347886</v>
      </c>
      <c r="H6" s="7">
        <v>0.4342758985325858</v>
      </c>
      <c r="I6" s="7">
        <v>0.4</v>
      </c>
      <c r="J6" s="7">
        <v>0.54058312466969238</v>
      </c>
      <c r="R6" s="7">
        <v>0.3</v>
      </c>
    </row>
    <row r="7" spans="3:18">
      <c r="D7" t="s">
        <v>211</v>
      </c>
      <c r="F7" s="15">
        <v>1.537907075867212</v>
      </c>
      <c r="G7" s="15">
        <v>1.9895498462081647</v>
      </c>
      <c r="H7" s="15">
        <v>1.9572810806958019</v>
      </c>
      <c r="I7" s="15">
        <v>1.4999999999999998</v>
      </c>
      <c r="J7" s="15">
        <v>1.5723761272040591</v>
      </c>
      <c r="R7" s="15">
        <v>1.6470588235294117</v>
      </c>
    </row>
    <row r="8" spans="3:18">
      <c r="D8" t="s">
        <v>92</v>
      </c>
      <c r="F8" s="7">
        <v>0.42935386219032096</v>
      </c>
      <c r="G8" s="7">
        <v>0.52249392739910394</v>
      </c>
      <c r="H8" s="7">
        <v>0.48876016222832153</v>
      </c>
      <c r="I8" s="7">
        <v>0.42935386219032096</v>
      </c>
      <c r="J8" s="7">
        <v>0.49584617505819961</v>
      </c>
      <c r="R8" s="15"/>
    </row>
    <row r="9" spans="3:18">
      <c r="D9" t="s">
        <v>212</v>
      </c>
      <c r="F9" s="15">
        <v>1.979719003024172</v>
      </c>
      <c r="G9" s="15">
        <v>1.6268131655255247</v>
      </c>
      <c r="H9" s="15">
        <v>1.7390942750422596</v>
      </c>
      <c r="I9" s="15">
        <v>1.979719003024172</v>
      </c>
      <c r="J9" s="15">
        <v>1.7142413166749382</v>
      </c>
      <c r="K9" s="7"/>
      <c r="R9" s="15"/>
    </row>
    <row r="10" spans="3:18">
      <c r="F10" s="15"/>
      <c r="G10" s="15"/>
      <c r="H10" s="15"/>
      <c r="I10" s="15"/>
      <c r="J10" s="15"/>
      <c r="R10" s="15"/>
    </row>
    <row r="11" spans="3:18">
      <c r="C11" t="s">
        <v>213</v>
      </c>
      <c r="D11" t="s">
        <v>210</v>
      </c>
      <c r="F11" s="12">
        <v>115.9031118</v>
      </c>
      <c r="G11" s="12">
        <v>216.4606842</v>
      </c>
      <c r="H11" s="12">
        <v>83.123520200000002</v>
      </c>
      <c r="I11" s="12">
        <v>7.524348968</v>
      </c>
      <c r="J11" s="12">
        <v>38.357793231800002</v>
      </c>
      <c r="L11" t="s">
        <v>214</v>
      </c>
      <c r="M11" s="7">
        <v>0.85</v>
      </c>
      <c r="N11" s="4">
        <v>0.7399452610701106</v>
      </c>
      <c r="O11">
        <v>0</v>
      </c>
      <c r="R11" s="12">
        <v>1</v>
      </c>
    </row>
    <row r="12" spans="3:18">
      <c r="D12" t="s">
        <v>134</v>
      </c>
      <c r="F12" s="12">
        <v>56.62385845</v>
      </c>
      <c r="G12" s="12">
        <v>66.239701060000002</v>
      </c>
      <c r="H12" s="12">
        <v>24.430727564999998</v>
      </c>
      <c r="I12" s="12">
        <v>5.3913859219999996</v>
      </c>
      <c r="J12" s="12">
        <v>23.095365458</v>
      </c>
      <c r="M12" t="s">
        <v>215</v>
      </c>
      <c r="N12" s="4">
        <v>1.572383679773985</v>
      </c>
      <c r="O12" s="4">
        <v>0</v>
      </c>
      <c r="R12" s="12">
        <v>0</v>
      </c>
    </row>
    <row r="13" spans="3:18">
      <c r="D13" t="s">
        <v>78</v>
      </c>
      <c r="F13" s="12">
        <v>50.212858664000002</v>
      </c>
      <c r="G13" s="12">
        <v>132.15846302</v>
      </c>
      <c r="H13" s="12">
        <v>4.2390939850000038</v>
      </c>
      <c r="I13" s="12">
        <v>0.9188026180000004</v>
      </c>
      <c r="J13" s="12">
        <v>6.6072377738000014</v>
      </c>
      <c r="M13" t="s">
        <v>216</v>
      </c>
      <c r="N13" s="4">
        <v>0.83243841870387436</v>
      </c>
      <c r="O13" s="4">
        <v>0</v>
      </c>
      <c r="R13" s="12">
        <v>1</v>
      </c>
    </row>
    <row r="14" spans="3:18">
      <c r="D14" t="s">
        <v>92</v>
      </c>
      <c r="F14" s="12">
        <v>9.0663946860000006</v>
      </c>
      <c r="G14" s="12">
        <v>18.062520119999999</v>
      </c>
      <c r="H14" s="12">
        <v>54.45369865</v>
      </c>
      <c r="I14" s="12">
        <v>1.214160428</v>
      </c>
      <c r="J14" s="12">
        <v>8.655190000000001</v>
      </c>
      <c r="N14" s="4"/>
      <c r="O14" s="4"/>
      <c r="R14" s="12"/>
    </row>
    <row r="15" spans="3:18">
      <c r="F15" s="12">
        <v>10.691949999999999</v>
      </c>
      <c r="G15" s="12">
        <v>10.231089999999998</v>
      </c>
      <c r="H15" s="12">
        <v>47.542439999999999</v>
      </c>
      <c r="I15" s="12">
        <v>0.30366000000000004</v>
      </c>
      <c r="J15" s="12">
        <v>8.655190000000001</v>
      </c>
    </row>
    <row r="18" spans="3:18">
      <c r="C18" t="s">
        <v>217</v>
      </c>
      <c r="D18" t="s">
        <v>210</v>
      </c>
      <c r="F18" s="13">
        <v>489.26827699493128</v>
      </c>
      <c r="G18" s="13">
        <v>1155.7128005490222</v>
      </c>
      <c r="H18" s="13">
        <v>410.72664495801229</v>
      </c>
      <c r="I18" s="13">
        <v>40.819609445380607</v>
      </c>
      <c r="J18" s="13">
        <v>155.75024239147712</v>
      </c>
      <c r="R18" s="13">
        <v>9.1324200913242013</v>
      </c>
    </row>
    <row r="19" spans="3:18">
      <c r="D19" t="s">
        <v>134</v>
      </c>
      <c r="F19" s="13">
        <v>182.51042207896859</v>
      </c>
      <c r="G19" s="13">
        <v>213.50427416599518</v>
      </c>
      <c r="H19" s="13">
        <v>78.74529432715552</v>
      </c>
      <c r="I19" s="13">
        <v>24.618200557077628</v>
      </c>
      <c r="J19" s="13">
        <v>74.44114571474617</v>
      </c>
      <c r="R19" s="13">
        <v>0</v>
      </c>
    </row>
    <row r="20" spans="3:18">
      <c r="D20" t="s">
        <v>78</v>
      </c>
      <c r="F20" s="13">
        <v>248.90478852179163</v>
      </c>
      <c r="G20" s="13">
        <v>847.49669549250098</v>
      </c>
      <c r="H20" s="13">
        <v>26.743266578990756</v>
      </c>
      <c r="I20" s="13">
        <v>8.453797374905518</v>
      </c>
      <c r="J20" s="13">
        <v>33.486101344992797</v>
      </c>
      <c r="R20" s="13">
        <v>9.1324200913242013</v>
      </c>
    </row>
    <row r="21" spans="3:18">
      <c r="D21" t="s">
        <v>92</v>
      </c>
      <c r="F21" s="13">
        <v>57.853066394171066</v>
      </c>
      <c r="G21" s="13">
        <v>94.71183089052596</v>
      </c>
      <c r="H21" s="13">
        <v>305.238084051866</v>
      </c>
      <c r="I21" s="13">
        <v>7.7476115133974606</v>
      </c>
      <c r="J21" s="13">
        <v>47.822995331738149</v>
      </c>
      <c r="R21" s="13"/>
    </row>
    <row r="22" spans="3:18">
      <c r="F22" s="13"/>
      <c r="G22" s="13"/>
      <c r="H22" s="13"/>
      <c r="I22" s="13"/>
      <c r="J22" s="13"/>
      <c r="R22" s="13"/>
    </row>
    <row r="24" spans="3:18">
      <c r="C24" t="s">
        <v>218</v>
      </c>
      <c r="D24" t="s">
        <v>219</v>
      </c>
      <c r="F24" s="13">
        <v>161.84644210797745</v>
      </c>
      <c r="G24" s="13">
        <v>425.97409514907338</v>
      </c>
      <c r="H24" s="13">
        <v>13.663477792103157</v>
      </c>
      <c r="I24" s="13">
        <v>4.1954457442922397</v>
      </c>
      <c r="J24" s="13">
        <v>21.296495644802587</v>
      </c>
      <c r="R24" s="13">
        <v>3.2232070910556008</v>
      </c>
    </row>
    <row r="25" spans="3:18">
      <c r="D25" t="s">
        <v>220</v>
      </c>
      <c r="F25" s="13">
        <v>87.058346413814178</v>
      </c>
      <c r="G25" s="13">
        <v>421.5226003434276</v>
      </c>
      <c r="H25" s="13">
        <v>13.079788786887599</v>
      </c>
      <c r="I25" s="13">
        <v>4.2583516306132783</v>
      </c>
      <c r="J25" s="13">
        <v>12.18960570019021</v>
      </c>
      <c r="R25" s="13">
        <v>5.9092130002686005</v>
      </c>
    </row>
    <row r="27" spans="3:18">
      <c r="C27" t="s">
        <v>221</v>
      </c>
      <c r="D27" t="s">
        <v>222</v>
      </c>
      <c r="F27" s="12">
        <v>3.4823338565525672</v>
      </c>
      <c r="G27" s="12">
        <v>16.860904013737105</v>
      </c>
      <c r="H27" s="12">
        <v>0.523191551475504</v>
      </c>
      <c r="I27" s="12">
        <v>0.17033406522453112</v>
      </c>
      <c r="J27" s="12">
        <v>0.48758422800760842</v>
      </c>
      <c r="R27" s="12">
        <v>0.23636852001074402</v>
      </c>
    </row>
    <row r="28" spans="3:18">
      <c r="D28" t="s">
        <v>223</v>
      </c>
      <c r="F28" s="14">
        <v>27.169168748823129</v>
      </c>
      <c r="G28" s="14">
        <v>131.54877311517689</v>
      </c>
      <c r="H28" s="14">
        <v>4.0819404846118816</v>
      </c>
      <c r="I28" s="14">
        <v>1.3289463768817917</v>
      </c>
      <c r="J28" s="14">
        <v>3.8041321469153608</v>
      </c>
      <c r="R28" s="14">
        <v>1.8441471931238247</v>
      </c>
    </row>
    <row r="29" spans="3:18">
      <c r="D29" t="s">
        <v>224</v>
      </c>
      <c r="F29" s="4">
        <v>0.54107990406652562</v>
      </c>
      <c r="G29" s="4">
        <v>0.9953866752768542</v>
      </c>
      <c r="H29" s="4">
        <v>0.9629275734522027</v>
      </c>
      <c r="I29" s="4">
        <v>1.4463894103551533</v>
      </c>
      <c r="J29" s="4">
        <v>0.57575227003333673</v>
      </c>
      <c r="M29" t="s">
        <v>225</v>
      </c>
      <c r="R29" s="4">
        <v>1.8441471931238247</v>
      </c>
    </row>
    <row r="30" spans="3:18">
      <c r="M30" t="s">
        <v>226</v>
      </c>
      <c r="N30" t="s">
        <v>227</v>
      </c>
    </row>
    <row r="31" spans="3:18">
      <c r="D31" t="s">
        <v>228</v>
      </c>
      <c r="E31" t="s">
        <v>229</v>
      </c>
      <c r="F31" s="60">
        <v>2.0999999999999998E-2</v>
      </c>
      <c r="G31" t="s">
        <v>230</v>
      </c>
      <c r="M31">
        <v>1.4999999999999999E-2</v>
      </c>
      <c r="N31">
        <v>2.7E-2</v>
      </c>
    </row>
    <row r="32" spans="3:18">
      <c r="E32" t="s">
        <v>231</v>
      </c>
      <c r="F32" s="55">
        <v>0.13700000000000001</v>
      </c>
      <c r="M32">
        <v>0.129</v>
      </c>
      <c r="N32">
        <v>0.14500000000000002</v>
      </c>
    </row>
    <row r="34" spans="3:13">
      <c r="C34" t="s">
        <v>232</v>
      </c>
      <c r="E34" t="s">
        <v>68</v>
      </c>
      <c r="F34" t="s">
        <v>69</v>
      </c>
      <c r="G34" t="s">
        <v>70</v>
      </c>
      <c r="H34" t="s">
        <v>71</v>
      </c>
      <c r="I34" t="s">
        <v>72</v>
      </c>
      <c r="J34" t="s">
        <v>73</v>
      </c>
      <c r="K34" t="s">
        <v>74</v>
      </c>
    </row>
    <row r="35" spans="3:13">
      <c r="D35" t="s">
        <v>221</v>
      </c>
      <c r="E35" s="4">
        <v>0.9953866752768542</v>
      </c>
      <c r="F35" s="4">
        <v>0.54107990406652562</v>
      </c>
      <c r="G35" s="4">
        <v>0.9629275734522027</v>
      </c>
      <c r="H35" s="4">
        <v>0.57575227003333673</v>
      </c>
      <c r="I35" s="4">
        <v>0.54107990406652562</v>
      </c>
      <c r="J35" s="4">
        <v>1.4463894103551533</v>
      </c>
    </row>
    <row r="36" spans="3:13">
      <c r="D36" t="s">
        <v>233</v>
      </c>
      <c r="E36" s="4">
        <v>0.34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</row>
    <row r="37" spans="3:13">
      <c r="D37" t="s">
        <v>211</v>
      </c>
      <c r="E37" s="15">
        <v>1.9895498462081647</v>
      </c>
      <c r="F37" s="15">
        <v>1.537907075867212</v>
      </c>
      <c r="G37" s="15">
        <v>1.9572810806958019</v>
      </c>
      <c r="H37" s="15">
        <v>1.5723761272040591</v>
      </c>
      <c r="I37" s="15">
        <v>1.537907075867212</v>
      </c>
      <c r="J37" s="15">
        <v>1.4999999999999998</v>
      </c>
      <c r="K37">
        <v>1</v>
      </c>
    </row>
    <row r="38" spans="3:13">
      <c r="D38" t="s">
        <v>212</v>
      </c>
      <c r="E38" s="15">
        <v>1.6268131655255247</v>
      </c>
      <c r="F38" s="15">
        <v>1.979719003024172</v>
      </c>
      <c r="G38" s="15">
        <v>1.7390942750422596</v>
      </c>
      <c r="H38" s="15">
        <v>1.7142413166749382</v>
      </c>
      <c r="I38" s="15">
        <v>1.979719003024172</v>
      </c>
      <c r="J38" s="15">
        <v>1.979719003024172</v>
      </c>
      <c r="K38">
        <v>1</v>
      </c>
    </row>
    <row r="40" spans="3:13">
      <c r="C40" t="s">
        <v>234</v>
      </c>
      <c r="F40" t="s">
        <v>221</v>
      </c>
      <c r="G40" t="s">
        <v>233</v>
      </c>
      <c r="H40" t="s">
        <v>211</v>
      </c>
      <c r="I40" t="s">
        <v>212</v>
      </c>
    </row>
    <row r="41" spans="3:13">
      <c r="E41" s="1" t="s">
        <v>68</v>
      </c>
      <c r="F41" s="4">
        <v>0.9953866752768542</v>
      </c>
      <c r="G41">
        <v>0.34</v>
      </c>
      <c r="H41" s="15">
        <v>1.9895498462081647</v>
      </c>
      <c r="I41" s="15">
        <v>1.6268131655255247</v>
      </c>
      <c r="J41" s="15">
        <v>-0.36273668068263998</v>
      </c>
      <c r="K41" s="4">
        <v>0.90492622965327174</v>
      </c>
      <c r="L41">
        <v>0.34</v>
      </c>
      <c r="M41" s="15">
        <v>1.9459345106129635</v>
      </c>
    </row>
    <row r="42" spans="3:13">
      <c r="E42" s="1" t="s">
        <v>69</v>
      </c>
      <c r="F42" s="4">
        <v>0.54107990406652562</v>
      </c>
      <c r="G42">
        <v>0</v>
      </c>
      <c r="H42" s="15">
        <v>1.537907075867212</v>
      </c>
      <c r="I42" s="15">
        <v>1.979719003024172</v>
      </c>
      <c r="J42" s="15">
        <v>0.44181192715696005</v>
      </c>
      <c r="K42" s="4">
        <v>0.57923064587988649</v>
      </c>
      <c r="L42">
        <v>0</v>
      </c>
      <c r="M42" s="15">
        <v>1.6054794740034866</v>
      </c>
    </row>
    <row r="43" spans="3:13">
      <c r="E43" s="1" t="s">
        <v>70</v>
      </c>
      <c r="F43" s="4">
        <v>0.9629275734522027</v>
      </c>
      <c r="G43">
        <v>0</v>
      </c>
      <c r="H43" s="15">
        <v>1.9572810806958019</v>
      </c>
      <c r="I43" s="15">
        <v>1.7390942750422596</v>
      </c>
      <c r="J43" s="15">
        <v>-0.21818680565354232</v>
      </c>
      <c r="K43" s="4">
        <v>0.72212836059184837</v>
      </c>
      <c r="L43">
        <v>0</v>
      </c>
      <c r="M43" s="15">
        <v>1.7548528432399628</v>
      </c>
    </row>
    <row r="44" spans="3:13">
      <c r="E44" s="1" t="s">
        <v>71</v>
      </c>
      <c r="F44" s="4">
        <v>0.57575227003333673</v>
      </c>
      <c r="G44">
        <v>0</v>
      </c>
      <c r="H44" s="15">
        <v>1.5723761272040591</v>
      </c>
      <c r="I44" s="15">
        <v>1.7142413166749382</v>
      </c>
      <c r="J44" s="15">
        <v>0.14186518947087912</v>
      </c>
      <c r="K44" s="4">
        <v>0.62452521290306273</v>
      </c>
      <c r="L44">
        <v>0</v>
      </c>
      <c r="M44" s="15">
        <v>1.6528266418570596</v>
      </c>
    </row>
    <row r="45" spans="3:13">
      <c r="E45" s="1" t="s">
        <v>72</v>
      </c>
      <c r="F45" s="4">
        <v>0.54107990406652562</v>
      </c>
      <c r="G45">
        <v>0</v>
      </c>
      <c r="H45" s="15">
        <v>1.537907075867212</v>
      </c>
      <c r="I45" s="15">
        <v>1.979719003024172</v>
      </c>
      <c r="J45" s="15">
        <v>0.44181192715696005</v>
      </c>
      <c r="K45" s="4">
        <v>0.57923064587988649</v>
      </c>
      <c r="L45">
        <v>0</v>
      </c>
      <c r="M45" s="15">
        <v>1.6054794740034866</v>
      </c>
    </row>
    <row r="46" spans="3:13">
      <c r="E46" s="1" t="s">
        <v>73</v>
      </c>
      <c r="F46" s="4">
        <v>1.4463894103551533</v>
      </c>
      <c r="G46">
        <v>0</v>
      </c>
      <c r="H46" s="15">
        <v>1.4999999999999998</v>
      </c>
      <c r="I46" s="15">
        <v>1.979719003024172</v>
      </c>
      <c r="J46" s="15">
        <v>0.47971900302417225</v>
      </c>
      <c r="K46" s="4">
        <v>0.89916117330965772</v>
      </c>
      <c r="L46">
        <v>0</v>
      </c>
      <c r="M46" s="15">
        <v>1.4999999999999998</v>
      </c>
    </row>
    <row r="47" spans="3:13">
      <c r="E47" s="1" t="s">
        <v>74</v>
      </c>
      <c r="F47">
        <v>0</v>
      </c>
      <c r="G47">
        <v>0</v>
      </c>
      <c r="H47" s="15">
        <v>1</v>
      </c>
      <c r="I47" s="15">
        <v>1</v>
      </c>
      <c r="J47" s="15">
        <v>0</v>
      </c>
      <c r="K47">
        <v>0</v>
      </c>
      <c r="L47">
        <v>0</v>
      </c>
      <c r="M47" s="15">
        <v>1</v>
      </c>
    </row>
    <row r="49" spans="5:6">
      <c r="E49" s="1" t="s">
        <v>123</v>
      </c>
      <c r="F49" s="4">
        <v>0</v>
      </c>
    </row>
    <row r="50" spans="5:6">
      <c r="E50" s="1" t="s">
        <v>62</v>
      </c>
      <c r="F50" s="4">
        <v>0.83243841870387436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84FA8-6246-40C0-B565-5F93FA50A28C}">
  <dimension ref="D2:K9"/>
  <sheetViews>
    <sheetView zoomScaleNormal="100" workbookViewId="0">
      <selection activeCell="G18" sqref="G18"/>
    </sheetView>
  </sheetViews>
  <sheetFormatPr defaultRowHeight="14.45"/>
  <sheetData>
    <row r="2" spans="4:11">
      <c r="K2" t="s">
        <v>235</v>
      </c>
    </row>
    <row r="5" spans="4:11">
      <c r="F5" t="s">
        <v>236</v>
      </c>
      <c r="G5" t="s">
        <v>237</v>
      </c>
      <c r="H5" t="s">
        <v>238</v>
      </c>
    </row>
    <row r="6" spans="4:11">
      <c r="D6">
        <v>200</v>
      </c>
      <c r="E6" t="s">
        <v>239</v>
      </c>
      <c r="F6" s="7">
        <f>1-G6</f>
        <v>0.44999999999999996</v>
      </c>
      <c r="G6" s="56">
        <v>0.55000000000000004</v>
      </c>
      <c r="H6" s="4">
        <f>F6*$F$9+G6*$G$9</f>
        <v>8.347999999999999</v>
      </c>
      <c r="I6" s="4">
        <v>8.32</v>
      </c>
    </row>
    <row r="7" spans="4:11">
      <c r="D7">
        <v>400</v>
      </c>
      <c r="E7" t="s">
        <v>240</v>
      </c>
      <c r="F7" s="7">
        <f>1-G7</f>
        <v>0.15000000000000002</v>
      </c>
      <c r="G7" s="56">
        <v>0.85</v>
      </c>
      <c r="H7" s="4">
        <f>F7*$F$9+G7*$G$9</f>
        <v>7.7959999999999994</v>
      </c>
      <c r="I7" s="4">
        <v>7.81</v>
      </c>
    </row>
    <row r="8" spans="4:11">
      <c r="D8">
        <f>D6+D7</f>
        <v>600</v>
      </c>
      <c r="F8">
        <f>F6*$D$6+F7*$D$7</f>
        <v>150</v>
      </c>
      <c r="G8">
        <f>G6*$D$6+G7*$D$7</f>
        <v>450</v>
      </c>
      <c r="H8" s="4">
        <f>(D6*H6+D7*H7)/D8</f>
        <v>7.98</v>
      </c>
    </row>
    <row r="9" spans="4:11">
      <c r="E9" t="s">
        <v>238</v>
      </c>
      <c r="F9" s="4">
        <v>9.36</v>
      </c>
      <c r="G9" s="4">
        <v>7.52</v>
      </c>
      <c r="H9" s="4">
        <f>(F9*F8+G9*G8)/D8</f>
        <v>7.98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E3E3B-6188-4D39-83D9-D40206C97034}">
  <dimension ref="A2:AN174"/>
  <sheetViews>
    <sheetView zoomScaleNormal="100" workbookViewId="0">
      <selection activeCell="G2" sqref="G2:M3"/>
    </sheetView>
  </sheetViews>
  <sheetFormatPr defaultRowHeight="14.45"/>
  <cols>
    <col min="2" max="2" width="18" customWidth="1"/>
  </cols>
  <sheetData>
    <row r="2" spans="1:40">
      <c r="B2" s="2" t="s">
        <v>41</v>
      </c>
      <c r="G2" t="s">
        <v>42</v>
      </c>
      <c r="L2" s="5">
        <v>1.1022727272727271</v>
      </c>
    </row>
    <row r="3" spans="1:40">
      <c r="B3" s="2"/>
      <c r="G3" t="s">
        <v>43</v>
      </c>
      <c r="L3" s="5">
        <v>1</v>
      </c>
    </row>
    <row r="4" spans="1:40">
      <c r="B4" s="2" t="s">
        <v>44</v>
      </c>
    </row>
    <row r="5" spans="1:40">
      <c r="B5" s="2"/>
      <c r="AM5" t="s">
        <v>45</v>
      </c>
    </row>
    <row r="6" spans="1:40">
      <c r="B6" s="2" t="s">
        <v>46</v>
      </c>
    </row>
    <row r="7" spans="1:40">
      <c r="A7" s="3" t="s">
        <v>47</v>
      </c>
      <c r="C7">
        <v>2019</v>
      </c>
      <c r="D7">
        <f>C7+1</f>
        <v>2020</v>
      </c>
      <c r="E7">
        <f t="shared" ref="E7:X7" si="0">D7+1</f>
        <v>2021</v>
      </c>
      <c r="F7">
        <f t="shared" si="0"/>
        <v>2022</v>
      </c>
      <c r="G7">
        <f t="shared" si="0"/>
        <v>2023</v>
      </c>
      <c r="H7">
        <f t="shared" si="0"/>
        <v>2024</v>
      </c>
      <c r="I7">
        <f t="shared" si="0"/>
        <v>2025</v>
      </c>
      <c r="J7">
        <f t="shared" si="0"/>
        <v>2026</v>
      </c>
      <c r="K7">
        <f t="shared" si="0"/>
        <v>2027</v>
      </c>
      <c r="L7">
        <f t="shared" si="0"/>
        <v>2028</v>
      </c>
      <c r="M7">
        <f t="shared" si="0"/>
        <v>2029</v>
      </c>
      <c r="N7">
        <f t="shared" si="0"/>
        <v>2030</v>
      </c>
      <c r="O7">
        <f t="shared" si="0"/>
        <v>2031</v>
      </c>
      <c r="P7">
        <f t="shared" si="0"/>
        <v>2032</v>
      </c>
      <c r="Q7">
        <f t="shared" si="0"/>
        <v>2033</v>
      </c>
      <c r="R7">
        <f t="shared" si="0"/>
        <v>2034</v>
      </c>
      <c r="S7">
        <f t="shared" si="0"/>
        <v>2035</v>
      </c>
      <c r="T7">
        <f t="shared" si="0"/>
        <v>2036</v>
      </c>
      <c r="U7">
        <f t="shared" si="0"/>
        <v>2037</v>
      </c>
      <c r="V7">
        <f t="shared" si="0"/>
        <v>2038</v>
      </c>
      <c r="W7">
        <f t="shared" si="0"/>
        <v>2039</v>
      </c>
      <c r="X7">
        <f t="shared" si="0"/>
        <v>2040</v>
      </c>
      <c r="Y7">
        <f t="shared" ref="Y7" si="1">X7+1</f>
        <v>2041</v>
      </c>
      <c r="Z7">
        <f t="shared" ref="Z7" si="2">Y7+1</f>
        <v>2042</v>
      </c>
      <c r="AA7">
        <f t="shared" ref="AA7" si="3">Z7+1</f>
        <v>2043</v>
      </c>
      <c r="AB7">
        <f t="shared" ref="AB7" si="4">AA7+1</f>
        <v>2044</v>
      </c>
      <c r="AC7">
        <f t="shared" ref="AC7" si="5">AB7+1</f>
        <v>2045</v>
      </c>
      <c r="AD7">
        <f t="shared" ref="AD7" si="6">AC7+1</f>
        <v>2046</v>
      </c>
      <c r="AE7">
        <f t="shared" ref="AE7" si="7">AD7+1</f>
        <v>2047</v>
      </c>
      <c r="AF7">
        <f t="shared" ref="AF7" si="8">AE7+1</f>
        <v>2048</v>
      </c>
      <c r="AG7">
        <f t="shared" ref="AG7" si="9">AF7+1</f>
        <v>2049</v>
      </c>
      <c r="AH7">
        <f t="shared" ref="AH7" si="10">AG7+1</f>
        <v>2050</v>
      </c>
      <c r="AI7">
        <f t="shared" ref="AI7" si="11">AH7+1</f>
        <v>2051</v>
      </c>
      <c r="AJ7">
        <f t="shared" ref="AJ7:AK7" si="12">AI7+1</f>
        <v>2052</v>
      </c>
      <c r="AK7">
        <f t="shared" si="12"/>
        <v>2053</v>
      </c>
      <c r="AM7">
        <v>2050</v>
      </c>
    </row>
    <row r="8" spans="1:40">
      <c r="B8" s="1" t="s">
        <v>48</v>
      </c>
      <c r="C8" s="4">
        <f>'2021 CENTRAL SCENARIO'!C30*$L$2</f>
        <v>9.2445355770778352</v>
      </c>
      <c r="D8" s="4">
        <f>'2021 CENTRAL SCENARIO'!D30*$L$2</f>
        <v>9.5221397083109149</v>
      </c>
      <c r="E8" s="4">
        <f>'2021 CENTRAL SCENARIO'!E30*$L$2</f>
        <v>9.5990861670924623</v>
      </c>
      <c r="F8" s="4">
        <f>'2021 CENTRAL SCENARIO'!F30*$L$2</f>
        <v>9.7628469153774802</v>
      </c>
      <c r="G8" s="4">
        <f>'2021 CENTRAL SCENARIO'!G30*$L$2</f>
        <v>10.114386450430541</v>
      </c>
      <c r="H8" s="4">
        <f>'2021 CENTRAL SCENARIO'!H30*$L$2</f>
        <v>10.526321036785326</v>
      </c>
      <c r="I8" s="4">
        <f>'2021 CENTRAL SCENARIO'!I30*$L$2</f>
        <v>10.758794675304587</v>
      </c>
      <c r="J8" s="4">
        <f>'2021 CENTRAL SCENARIO'!J30*$L$2</f>
        <v>10.829331986763137</v>
      </c>
      <c r="K8" s="4">
        <f>'2021 CENTRAL SCENARIO'!K30*$L$2</f>
        <v>10.898289001209847</v>
      </c>
      <c r="L8" s="4">
        <f>'2021 CENTRAL SCENARIO'!L30*$L$2</f>
        <v>11.009942968302997</v>
      </c>
      <c r="M8" s="4">
        <f>'2021 CENTRAL SCENARIO'!M30*$L$2</f>
        <v>11.16738161130333</v>
      </c>
      <c r="N8" s="4">
        <f>'2021 CENTRAL SCENARIO'!N30*$L$2</f>
        <v>11.387549432075799</v>
      </c>
      <c r="O8" s="4">
        <f>'2021 CENTRAL SCENARIO'!O30*$L$2</f>
        <v>11.58875182849755</v>
      </c>
      <c r="P8" s="4">
        <f>'2021 CENTRAL SCENARIO'!P30*$L$2</f>
        <v>11.758301538872292</v>
      </c>
      <c r="Q8" s="4">
        <f>'2021 CENTRAL SCENARIO'!Q30*$L$2</f>
        <v>11.885411785103074</v>
      </c>
      <c r="R8" s="4">
        <f>'2021 CENTRAL SCENARIO'!R30*$L$2</f>
        <v>11.961115742276212</v>
      </c>
      <c r="S8" s="4">
        <f>'2021 CENTRAL SCENARIO'!S30*$L$2</f>
        <v>12.103174112747531</v>
      </c>
      <c r="T8" s="4">
        <f>'2021 CENTRAL SCENARIO'!T30*$L$2</f>
        <v>12.185481678227527</v>
      </c>
      <c r="U8" s="4">
        <f>'2021 CENTRAL SCENARIO'!U30*$L$2</f>
        <v>12.236743294950156</v>
      </c>
      <c r="V8" s="4">
        <f>'2021 CENTRAL SCENARIO'!V30*$L$2</f>
        <v>12.264849815737922</v>
      </c>
      <c r="W8" s="4">
        <f>'2021 CENTRAL SCENARIO'!W30*$L$2</f>
        <v>12.276999178676391</v>
      </c>
      <c r="X8" s="4">
        <f>'2021 CENTRAL SCENARIO'!X30*$L$2</f>
        <v>12.276999178676391</v>
      </c>
      <c r="Y8" s="4">
        <f>'2021 CENTRAL SCENARIO'!Y30*$L$2</f>
        <v>12.276999178676391</v>
      </c>
      <c r="Z8" s="4">
        <f>'2021 CENTRAL SCENARIO'!Z30*$L$2</f>
        <v>12.276999178676391</v>
      </c>
      <c r="AA8" s="4">
        <f>'2021 CENTRAL SCENARIO'!AA30*$L$2</f>
        <v>12.276999178676391</v>
      </c>
      <c r="AB8" s="4">
        <f>'2021 CENTRAL SCENARIO'!AB30*$L$2</f>
        <v>12.276999178676391</v>
      </c>
      <c r="AC8" s="4">
        <f>'2021 CENTRAL SCENARIO'!AC30*$L$2</f>
        <v>12.276999178676391</v>
      </c>
      <c r="AD8" s="4">
        <f>'2021 CENTRAL SCENARIO'!AD30*$L$2</f>
        <v>12.276999178676391</v>
      </c>
      <c r="AE8" s="4">
        <f>'2021 CENTRAL SCENARIO'!AE30*$L$2</f>
        <v>12.276999178676391</v>
      </c>
      <c r="AF8" s="4">
        <f>'2021 CENTRAL SCENARIO'!AF30*$L$2</f>
        <v>12.276999178676391</v>
      </c>
      <c r="AG8" s="4">
        <f>'2021 CENTRAL SCENARIO'!AG30*$L$2</f>
        <v>12.276999178676391</v>
      </c>
      <c r="AH8" s="4">
        <f>'2021 CENTRAL SCENARIO'!AH30*$L$2</f>
        <v>12.276999178676391</v>
      </c>
    </row>
    <row r="9" spans="1:40">
      <c r="B9" s="1" t="s">
        <v>49</v>
      </c>
      <c r="C9" s="4">
        <f>'2023 PROGRESSIVE CHANGE'!C30</f>
        <v>0</v>
      </c>
      <c r="D9" s="4">
        <f>'2023 PROGRESSIVE CHANGE'!D30</f>
        <v>10.291290470143252</v>
      </c>
      <c r="E9" s="4">
        <f>'2023 PROGRESSIVE CHANGE'!E30</f>
        <v>10.784912504798694</v>
      </c>
      <c r="F9" s="4">
        <f>'2023 PROGRESSIVE CHANGE'!F30</f>
        <v>12.361498956590271</v>
      </c>
      <c r="G9" s="4">
        <f>'2023 PROGRESSIVE CHANGE'!G30</f>
        <v>15.078607972421683</v>
      </c>
      <c r="H9" s="4">
        <f>'2023 PROGRESSIVE CHANGE'!H30</f>
        <v>17.136654871375605</v>
      </c>
      <c r="I9" s="4">
        <f>'2023 PROGRESSIVE CHANGE'!I30</f>
        <v>17.295793388817088</v>
      </c>
      <c r="J9" s="4">
        <f>'2023 PROGRESSIVE CHANGE'!J30</f>
        <v>15.840318157600638</v>
      </c>
      <c r="K9" s="4">
        <f>'2023 PROGRESSIVE CHANGE'!K30</f>
        <v>13.869579460340429</v>
      </c>
      <c r="L9" s="4">
        <f>'2023 PROGRESSIVE CHANGE'!L30</f>
        <v>13.162333316803753</v>
      </c>
      <c r="M9" s="4">
        <f>'2023 PROGRESSIVE CHANGE'!M30</f>
        <v>13.479301113147713</v>
      </c>
      <c r="N9" s="4">
        <f>'2023 PROGRESSIVE CHANGE'!N30</f>
        <v>13.736763906906592</v>
      </c>
      <c r="O9" s="4">
        <f>'2023 PROGRESSIVE CHANGE'!O30</f>
        <v>13.927763336999611</v>
      </c>
      <c r="P9" s="4">
        <f>'2023 PROGRESSIVE CHANGE'!P30</f>
        <v>14.077695174533952</v>
      </c>
      <c r="Q9" s="4">
        <f>'2023 PROGRESSIVE CHANGE'!Q30</f>
        <v>14.136813683250143</v>
      </c>
      <c r="R9" s="4">
        <f>'2023 PROGRESSIVE CHANGE'!R30</f>
        <v>14.150017139605239</v>
      </c>
      <c r="S9" s="4">
        <f>'2023 PROGRESSIVE CHANGE'!S30</f>
        <v>14.218197281781093</v>
      </c>
      <c r="T9" s="4">
        <f>'2023 PROGRESSIVE CHANGE'!T30</f>
        <v>14.329980608361486</v>
      </c>
      <c r="U9" s="4">
        <f>'2023 PROGRESSIVE CHANGE'!U30</f>
        <v>14.514110315893006</v>
      </c>
      <c r="V9" s="4">
        <f>'2023 PROGRESSIVE CHANGE'!V30</f>
        <v>14.741075552931095</v>
      </c>
      <c r="W9" s="4">
        <f>'2023 PROGRESSIVE CHANGE'!W30</f>
        <v>14.659935193540823</v>
      </c>
      <c r="X9" s="4">
        <f>'2023 PROGRESSIVE CHANGE'!X30</f>
        <v>14.367963121217812</v>
      </c>
      <c r="Y9" s="4">
        <f>'2023 PROGRESSIVE CHANGE'!Y30</f>
        <v>14.349840162731605</v>
      </c>
      <c r="Z9" s="4">
        <f>'2023 PROGRESSIVE CHANGE'!Z30</f>
        <v>14.654857434071824</v>
      </c>
      <c r="AA9" s="4">
        <f>'2023 PROGRESSIVE CHANGE'!AA30</f>
        <v>15.095810886754183</v>
      </c>
      <c r="AB9" s="4">
        <f>'2023 PROGRESSIVE CHANGE'!AB30</f>
        <v>15.183928609507452</v>
      </c>
      <c r="AC9" s="4">
        <f>'2023 PROGRESSIVE CHANGE'!AC30</f>
        <v>14.810565160067855</v>
      </c>
      <c r="AD9" s="4">
        <f>'2023 PROGRESSIVE CHANGE'!AD30</f>
        <v>14.514618255669008</v>
      </c>
      <c r="AE9" s="4">
        <f>'2023 PROGRESSIVE CHANGE'!AE30</f>
        <v>14.38673838042026</v>
      </c>
      <c r="AF9" s="4">
        <f>'2023 PROGRESSIVE CHANGE'!AF30</f>
        <v>14.307551446697266</v>
      </c>
      <c r="AG9" s="4">
        <f>'2023 PROGRESSIVE CHANGE'!AG30</f>
        <v>14.353484539693852</v>
      </c>
      <c r="AH9" s="4">
        <f>'2023 PROGRESSIVE CHANGE'!AH30</f>
        <v>14.431283948142397</v>
      </c>
      <c r="AI9" s="4">
        <f>'2023 PROGRESSIVE CHANGE'!AI30</f>
        <v>14.44646834415606</v>
      </c>
      <c r="AJ9" s="4">
        <f>'2023 PROGRESSIVE CHANGE'!AJ30</f>
        <v>14.499536396908688</v>
      </c>
      <c r="AK9" s="4">
        <f>'2023 PROGRESSIVE CHANGE'!AK30</f>
        <v>14.573604176324515</v>
      </c>
      <c r="AM9" s="4">
        <f t="shared" ref="AM9:AM14" si="13">$AH$9-AH9</f>
        <v>0</v>
      </c>
      <c r="AN9" s="4"/>
    </row>
    <row r="10" spans="1:40">
      <c r="B10" s="1" t="s">
        <v>50</v>
      </c>
      <c r="C10" s="4">
        <f>'2022 STEP CHANGE SCENARIO'!C30*$L$3</f>
        <v>0</v>
      </c>
      <c r="D10" s="4">
        <f>'2022 STEP CHANGE SCENARIO'!D30*$L$3</f>
        <v>10.130057446365525</v>
      </c>
      <c r="E10" s="4">
        <f>'2022 STEP CHANGE SCENARIO'!E30*$L$3</f>
        <v>10.390993089853531</v>
      </c>
      <c r="F10" s="4">
        <f>'2022 STEP CHANGE SCENARIO'!F30*$L$3</f>
        <v>11.448384024958997</v>
      </c>
      <c r="G10" s="4">
        <f>'2022 STEP CHANGE SCENARIO'!G30*$L$3</f>
        <v>12.433076525374327</v>
      </c>
      <c r="H10" s="4">
        <f>'2022 STEP CHANGE SCENARIO'!H30*$L$3</f>
        <v>11.828087149375879</v>
      </c>
      <c r="I10" s="4">
        <f>'2022 STEP CHANGE SCENARIO'!I30*$L$3</f>
        <v>10.87229892509999</v>
      </c>
      <c r="J10" s="4">
        <f>'2022 STEP CHANGE SCENARIO'!J30*$L$3</f>
        <v>10.547248972358322</v>
      </c>
      <c r="K10" s="4">
        <f>'2022 STEP CHANGE SCENARIO'!K30*$L$3</f>
        <v>10.788852459647135</v>
      </c>
      <c r="L10" s="4">
        <f>'2022 STEP CHANGE SCENARIO'!L30*$L$3</f>
        <v>11.197341978032364</v>
      </c>
      <c r="M10" s="4">
        <f>'2022 STEP CHANGE SCENARIO'!M30*$L$3</f>
        <v>11.353345577850231</v>
      </c>
      <c r="N10" s="4">
        <f>'2022 STEP CHANGE SCENARIO'!N30*$L$3</f>
        <v>11.402018960038772</v>
      </c>
      <c r="O10" s="4">
        <f>'2022 STEP CHANGE SCENARIO'!O30*$L$3</f>
        <v>11.399485492054991</v>
      </c>
      <c r="P10" s="4">
        <f>'2022 STEP CHANGE SCENARIO'!P30*$L$3</f>
        <v>11.441794480504138</v>
      </c>
      <c r="Q10" s="4">
        <f>'2022 STEP CHANGE SCENARIO'!Q30*$L$3</f>
        <v>11.513509558345417</v>
      </c>
      <c r="R10" s="4">
        <f>'2022 STEP CHANGE SCENARIO'!R30*$L$3</f>
        <v>11.486118172706522</v>
      </c>
      <c r="S10" s="4">
        <f>'2022 STEP CHANGE SCENARIO'!S30*$L$3</f>
        <v>11.331131245680266</v>
      </c>
      <c r="T10" s="4">
        <f>'2022 STEP CHANGE SCENARIO'!T30*$L$3</f>
        <v>11.268223261762989</v>
      </c>
      <c r="U10" s="4">
        <f>'2022 STEP CHANGE SCENARIO'!U30*$L$3</f>
        <v>11.376277331986339</v>
      </c>
      <c r="V10" s="4">
        <f>'2022 STEP CHANGE SCENARIO'!V30*$L$3</f>
        <v>11.53042864857699</v>
      </c>
      <c r="W10" s="4">
        <f>'2022 STEP CHANGE SCENARIO'!W30*$L$3</f>
        <v>11.614192782613703</v>
      </c>
      <c r="X10" s="4">
        <f>'2022 STEP CHANGE SCENARIO'!X30*$L$3</f>
        <v>11.602253961792744</v>
      </c>
      <c r="Y10" s="4">
        <f>'2022 STEP CHANGE SCENARIO'!Y30*$L$3</f>
        <v>11.622167015247335</v>
      </c>
      <c r="Z10" s="4">
        <f>'2022 STEP CHANGE SCENARIO'!Z30*$L$3</f>
        <v>11.730977387777713</v>
      </c>
      <c r="AA10" s="4">
        <f>'2022 STEP CHANGE SCENARIO'!AA30*$L$3</f>
        <v>11.893122358832825</v>
      </c>
      <c r="AB10" s="4">
        <f>'2022 STEP CHANGE SCENARIO'!AB30*$L$3</f>
        <v>12.063747884385897</v>
      </c>
      <c r="AC10" s="4">
        <f>'2022 STEP CHANGE SCENARIO'!AC30*$L$3</f>
        <v>12.176077594391028</v>
      </c>
      <c r="AD10" s="4">
        <f>'2022 STEP CHANGE SCENARIO'!AD30*$L$3</f>
        <v>12.237800420417194</v>
      </c>
      <c r="AE10" s="4">
        <f>'2022 STEP CHANGE SCENARIO'!AE30*$L$3</f>
        <v>12.283669650261189</v>
      </c>
      <c r="AF10" s="4">
        <f>'2022 STEP CHANGE SCENARIO'!AF30*$L$3</f>
        <v>12.341575827891655</v>
      </c>
      <c r="AG10" s="4">
        <f>'2022 STEP CHANGE SCENARIO'!AG30*$L$3</f>
        <v>12.402776214386696</v>
      </c>
      <c r="AH10" s="4">
        <f>'2022 STEP CHANGE SCENARIO'!AH30*$L$3</f>
        <v>12.574732184412285</v>
      </c>
      <c r="AI10" s="4">
        <f>'2022 STEP CHANGE SCENARIO'!AI30*$L$3</f>
        <v>12.851941921960714</v>
      </c>
      <c r="AJ10" s="4">
        <f>'2022 STEP CHANGE SCENARIO'!AJ30*$L$3</f>
        <v>12.955671073634457</v>
      </c>
      <c r="AM10" s="4">
        <f t="shared" si="13"/>
        <v>1.8565517637301117</v>
      </c>
      <c r="AN10" s="4"/>
    </row>
    <row r="11" spans="1:40">
      <c r="B11" s="1" t="s">
        <v>51</v>
      </c>
      <c r="C11" s="4">
        <f>'2023 HYDROGEN SCENARIO'!C30</f>
        <v>0</v>
      </c>
      <c r="D11" s="4">
        <f>'2023 HYDROGEN SCENARIO'!D30</f>
        <v>10.043972368974151</v>
      </c>
      <c r="E11" s="4">
        <f>'2023 HYDROGEN SCENARIO'!E30</f>
        <v>10.643114062797526</v>
      </c>
      <c r="F11" s="4">
        <f>'2023 HYDROGEN SCENARIO'!F30</f>
        <v>12.23051123221104</v>
      </c>
      <c r="G11" s="4">
        <f>'2023 HYDROGEN SCENARIO'!G30</f>
        <v>14.640869251368237</v>
      </c>
      <c r="H11" s="4">
        <f>'2023 HYDROGEN SCENARIO'!H30</f>
        <v>16.099115749501486</v>
      </c>
      <c r="I11" s="4">
        <f>'2023 HYDROGEN SCENARIO'!I30</f>
        <v>15.374570607942848</v>
      </c>
      <c r="J11" s="4">
        <f>'2023 HYDROGEN SCENARIO'!J30</f>
        <v>13.024420786444438</v>
      </c>
      <c r="K11" s="4">
        <f>'2023 HYDROGEN SCENARIO'!K30</f>
        <v>10.653746019148223</v>
      </c>
      <c r="L11" s="4">
        <f>'2023 HYDROGEN SCENARIO'!L30</f>
        <v>10.107295234374824</v>
      </c>
      <c r="M11" s="4">
        <f>'2023 HYDROGEN SCENARIO'!M30</f>
        <v>10.660539537995394</v>
      </c>
      <c r="N11" s="4">
        <f>'2023 HYDROGEN SCENARIO'!N30</f>
        <v>11.044764647238324</v>
      </c>
      <c r="O11" s="4">
        <f>'2023 HYDROGEN SCENARIO'!O30</f>
        <v>11.268008867721797</v>
      </c>
      <c r="P11" s="4">
        <f>'2023 HYDROGEN SCENARIO'!P30</f>
        <v>11.349617678406331</v>
      </c>
      <c r="Q11" s="4">
        <f>'2023 HYDROGEN SCENARIO'!Q30</f>
        <v>11.230982449499264</v>
      </c>
      <c r="R11" s="4">
        <f>'2023 HYDROGEN SCENARIO'!R30</f>
        <v>10.943674918744279</v>
      </c>
      <c r="S11" s="4">
        <f>'2023 HYDROGEN SCENARIO'!S30</f>
        <v>10.845044052990188</v>
      </c>
      <c r="T11" s="4">
        <f>'2023 HYDROGEN SCENARIO'!T30</f>
        <v>10.960043272125088</v>
      </c>
      <c r="U11" s="4">
        <f>'2023 HYDROGEN SCENARIO'!U30</f>
        <v>11.037042100950533</v>
      </c>
      <c r="V11" s="4">
        <f>'2023 HYDROGEN SCENARIO'!V30</f>
        <v>11.030503069150637</v>
      </c>
      <c r="W11" s="4">
        <f>'2023 HYDROGEN SCENARIO'!W30</f>
        <v>10.959923851803282</v>
      </c>
      <c r="X11" s="4">
        <f>'2023 HYDROGEN SCENARIO'!X30</f>
        <v>10.950097704841278</v>
      </c>
      <c r="Y11" s="4">
        <f>'2023 HYDROGEN SCENARIO'!Y30</f>
        <v>11.072851264369206</v>
      </c>
      <c r="Z11" s="4">
        <f>'2023 HYDROGEN SCENARIO'!Z30</f>
        <v>11.205434902518039</v>
      </c>
      <c r="AA11" s="4">
        <f>'2023 HYDROGEN SCENARIO'!AA30</f>
        <v>11.295182056372186</v>
      </c>
      <c r="AB11" s="4">
        <f>'2023 HYDROGEN SCENARIO'!AB30</f>
        <v>11.376702615842884</v>
      </c>
      <c r="AC11" s="4">
        <f>'2023 HYDROGEN SCENARIO'!AC30</f>
        <v>11.463548422114103</v>
      </c>
      <c r="AD11" s="4">
        <f>'2023 HYDROGEN SCENARIO'!AD30</f>
        <v>11.53697490048661</v>
      </c>
      <c r="AE11" s="4">
        <f>'2023 HYDROGEN SCENARIO'!AE30</f>
        <v>11.595453552647953</v>
      </c>
      <c r="AF11" s="4">
        <f>'2023 HYDROGEN SCENARIO'!AF30</f>
        <v>11.658047165736997</v>
      </c>
      <c r="AG11" s="4">
        <f>'2023 HYDROGEN SCENARIO'!AG30</f>
        <v>11.712984245311249</v>
      </c>
      <c r="AH11" s="4">
        <f>'2023 HYDROGEN SCENARIO'!AH30</f>
        <v>11.733512927745458</v>
      </c>
      <c r="AI11" s="4">
        <f>'2023 HYDROGEN SCENARIO'!AI30</f>
        <v>11.735907815516304</v>
      </c>
      <c r="AJ11" s="4">
        <f>'2023 HYDROGEN SCENARIO'!AJ30</f>
        <v>11.822680460611732</v>
      </c>
      <c r="AK11" s="4">
        <f>'2023 HYDROGEN SCENARIO'!AK30</f>
        <v>11.949259510342673</v>
      </c>
      <c r="AM11" s="4">
        <f t="shared" si="13"/>
        <v>2.6977710203969387</v>
      </c>
      <c r="AN11" s="4"/>
    </row>
    <row r="12" spans="1:40">
      <c r="B12" s="1" t="s">
        <v>52</v>
      </c>
      <c r="C12" s="4">
        <f>'2023 STEP CHANGE'!C30</f>
        <v>0</v>
      </c>
      <c r="D12" s="4">
        <f>'2023 STEP CHANGE'!D30</f>
        <v>9.9997327303926937</v>
      </c>
      <c r="E12" s="4">
        <f>'2023 STEP CHANGE'!E30</f>
        <v>10.561266390714128</v>
      </c>
      <c r="F12" s="4">
        <f>'2023 STEP CHANGE'!F30</f>
        <v>12.128798958068234</v>
      </c>
      <c r="G12" s="4">
        <f>'2023 STEP CHANGE'!G30</f>
        <v>14.553298257453099</v>
      </c>
      <c r="H12" s="4">
        <f>'2023 STEP CHANGE'!H30</f>
        <v>15.98119761274952</v>
      </c>
      <c r="I12" s="4">
        <f>'2023 STEP CHANGE'!I30</f>
        <v>15.360422636288066</v>
      </c>
      <c r="J12" s="4">
        <f>'2023 STEP CHANGE'!J30</f>
        <v>13.249788891499382</v>
      </c>
      <c r="K12" s="4">
        <f>'2023 STEP CHANGE'!K30</f>
        <v>10.971868057917364</v>
      </c>
      <c r="L12" s="4">
        <f>'2023 STEP CHANGE'!L30</f>
        <v>10.423334073374662</v>
      </c>
      <c r="M12" s="4">
        <f>'2023 STEP CHANGE'!M30</f>
        <v>10.981372750286321</v>
      </c>
      <c r="N12" s="4">
        <f>'2023 STEP CHANGE'!N30</f>
        <v>11.403681168727577</v>
      </c>
      <c r="O12" s="4">
        <f>'2023 STEP CHANGE'!O30</f>
        <v>11.7101669762288</v>
      </c>
      <c r="P12" s="4">
        <f>'2023 STEP CHANGE'!P30</f>
        <v>11.804522414559099</v>
      </c>
      <c r="Q12" s="4">
        <f>'2023 STEP CHANGE'!Q30</f>
        <v>11.544782776233921</v>
      </c>
      <c r="R12" s="4">
        <f>'2023 STEP CHANGE'!R30</f>
        <v>11.075882043909955</v>
      </c>
      <c r="S12" s="4">
        <f>'2023 STEP CHANGE'!S30</f>
        <v>10.940063572665807</v>
      </c>
      <c r="T12" s="4">
        <f>'2023 STEP CHANGE'!T30</f>
        <v>11.116816162628524</v>
      </c>
      <c r="U12" s="4">
        <f>'2023 STEP CHANGE'!U30</f>
        <v>11.285227088544435</v>
      </c>
      <c r="V12" s="4">
        <f>'2023 STEP CHANGE'!V30</f>
        <v>11.382035932604204</v>
      </c>
      <c r="W12" s="4">
        <f>'2023 STEP CHANGE'!W30</f>
        <v>11.40366568522807</v>
      </c>
      <c r="X12" s="4">
        <f>'2023 STEP CHANGE'!X30</f>
        <v>11.421890422032238</v>
      </c>
      <c r="Y12" s="4">
        <f>'2023 STEP CHANGE'!Y30</f>
        <v>11.510040213776929</v>
      </c>
      <c r="Z12" s="4">
        <f>'2023 STEP CHANGE'!Z30</f>
        <v>11.676175888660772</v>
      </c>
      <c r="AA12" s="4">
        <f>'2023 STEP CHANGE'!AA30</f>
        <v>11.808590428638015</v>
      </c>
      <c r="AB12" s="4">
        <f>'2023 STEP CHANGE'!AB30</f>
        <v>11.803715832966857</v>
      </c>
      <c r="AC12" s="4">
        <f>'2023 STEP CHANGE'!AC30</f>
        <v>11.77749977381767</v>
      </c>
      <c r="AD12" s="4">
        <f>'2023 STEP CHANGE'!AD30</f>
        <v>11.869397341104651</v>
      </c>
      <c r="AE12" s="4">
        <f>'2023 STEP CHANGE'!AE30</f>
        <v>11.986950029222058</v>
      </c>
      <c r="AF12" s="4">
        <f>'2023 STEP CHANGE'!AF30</f>
        <v>12.048004606022909</v>
      </c>
      <c r="AG12" s="4">
        <f>'2023 STEP CHANGE'!AG30</f>
        <v>12.093037107227104</v>
      </c>
      <c r="AH12" s="4">
        <f>'2023 STEP CHANGE'!AH30</f>
        <v>12.112049031583231</v>
      </c>
      <c r="AI12" s="4">
        <f>'2023 STEP CHANGE'!AI30</f>
        <v>12.135177614710095</v>
      </c>
      <c r="AJ12" s="4">
        <f>'2023 STEP CHANGE'!AJ30</f>
        <v>12.225786299858733</v>
      </c>
      <c r="AK12" s="4">
        <f>'2023 STEP CHANGE'!AK30</f>
        <v>12.315349607522503</v>
      </c>
      <c r="AM12" s="4">
        <f t="shared" si="13"/>
        <v>2.3192349165591661</v>
      </c>
      <c r="AN12" s="4"/>
    </row>
    <row r="13" spans="1:40">
      <c r="B13" s="1" t="s">
        <v>53</v>
      </c>
      <c r="C13" s="4">
        <f>'2023 EXPLORING ALTERNATIVES'!C30</f>
        <v>0</v>
      </c>
      <c r="D13" s="4">
        <f>'2023 EXPLORING ALTERNATIVES'!D30</f>
        <v>9.8519051048095712</v>
      </c>
      <c r="E13" s="4">
        <f>'2023 EXPLORING ALTERNATIVES'!E30</f>
        <v>10.4623132900178</v>
      </c>
      <c r="F13" s="4">
        <f>'2023 EXPLORING ALTERNATIVES'!F30</f>
        <v>12.149829431105582</v>
      </c>
      <c r="G13" s="4">
        <f>'2023 EXPLORING ALTERNATIVES'!G30</f>
        <v>14.73098892654744</v>
      </c>
      <c r="H13" s="4">
        <f>'2023 EXPLORING ALTERNATIVES'!H30</f>
        <v>16.198464612243196</v>
      </c>
      <c r="I13" s="4">
        <f>'2023 EXPLORING ALTERNATIVES'!I30</f>
        <v>15.182177393689749</v>
      </c>
      <c r="J13" s="4">
        <f>'2023 EXPLORING ALTERNATIVES'!J30</f>
        <v>12.625710795857604</v>
      </c>
      <c r="K13" s="4">
        <f>'2023 EXPLORING ALTERNATIVES'!K30</f>
        <v>10.31712340418723</v>
      </c>
      <c r="L13" s="4">
        <f>'2023 EXPLORING ALTERNATIVES'!L30</f>
        <v>9.6303714650880803</v>
      </c>
      <c r="M13" s="4">
        <f>'2023 EXPLORING ALTERNATIVES'!M30</f>
        <v>9.9083697601768819</v>
      </c>
      <c r="N13" s="4">
        <f>'2023 EXPLORING ALTERNATIVES'!N30</f>
        <v>10.119272525710842</v>
      </c>
      <c r="O13" s="4">
        <f>'2023 EXPLORING ALTERNATIVES'!O30</f>
        <v>10.213338365776254</v>
      </c>
      <c r="P13" s="4">
        <f>'2023 EXPLORING ALTERNATIVES'!P30</f>
        <v>10.20314968373936</v>
      </c>
      <c r="Q13" s="4">
        <f>'2023 EXPLORING ALTERNATIVES'!Q30</f>
        <v>10.161100687870611</v>
      </c>
      <c r="R13" s="4">
        <f>'2023 EXPLORING ALTERNATIVES'!R30</f>
        <v>10.179853134165743</v>
      </c>
      <c r="S13" s="4">
        <f>'2023 EXPLORING ALTERNATIVES'!S30</f>
        <v>10.247880503759095</v>
      </c>
      <c r="T13" s="4">
        <f>'2023 EXPLORING ALTERNATIVES'!T30</f>
        <v>10.344875074148028</v>
      </c>
      <c r="U13" s="4">
        <f>'2023 EXPLORING ALTERNATIVES'!U30</f>
        <v>10.467882385423048</v>
      </c>
      <c r="V13" s="4">
        <f>'2023 EXPLORING ALTERNATIVES'!V30</f>
        <v>10.540645802443139</v>
      </c>
      <c r="W13" s="4">
        <f>'2023 EXPLORING ALTERNATIVES'!W30</f>
        <v>10.442381451341495</v>
      </c>
      <c r="X13" s="4">
        <f>'2023 EXPLORING ALTERNATIVES'!X30</f>
        <v>10.247775472410964</v>
      </c>
      <c r="Y13" s="4">
        <f>'2023 EXPLORING ALTERNATIVES'!Y30</f>
        <v>10.202078525906879</v>
      </c>
      <c r="Z13" s="4">
        <f>'2023 EXPLORING ALTERNATIVES'!Z30</f>
        <v>10.309412736458057</v>
      </c>
      <c r="AA13" s="4">
        <f>'2023 EXPLORING ALTERNATIVES'!AA30</f>
        <v>10.474189221259582</v>
      </c>
      <c r="AB13" s="4">
        <f>'2023 EXPLORING ALTERNATIVES'!AB30</f>
        <v>10.568687237051499</v>
      </c>
      <c r="AC13" s="4">
        <f>'2023 EXPLORING ALTERNATIVES'!AC30</f>
        <v>10.640593233469064</v>
      </c>
      <c r="AD13" s="4">
        <f>'2023 EXPLORING ALTERNATIVES'!AD30</f>
        <v>10.78298074939879</v>
      </c>
      <c r="AE13" s="4">
        <f>'2023 EXPLORING ALTERNATIVES'!AE30</f>
        <v>10.870979377702655</v>
      </c>
      <c r="AF13" s="4">
        <f>'2023 EXPLORING ALTERNATIVES'!AF30</f>
        <v>10.952987491522212</v>
      </c>
      <c r="AG13" s="4">
        <f>'2023 EXPLORING ALTERNATIVES'!AG30</f>
        <v>11.103139148443109</v>
      </c>
      <c r="AH13" s="4">
        <f>'2023 EXPLORING ALTERNATIVES'!AH30</f>
        <v>11.234010975799595</v>
      </c>
      <c r="AI13" s="4">
        <f>'2023 EXPLORING ALTERNATIVES'!AI30</f>
        <v>11.274854500004677</v>
      </c>
      <c r="AJ13" s="4">
        <f>'2023 EXPLORING ALTERNATIVES'!AJ30</f>
        <v>11.285933356963449</v>
      </c>
      <c r="AK13" s="4">
        <f>'2023 EXPLORING ALTERNATIVES'!AK30</f>
        <v>11.312192001874052</v>
      </c>
      <c r="AM13" s="4">
        <f t="shared" si="13"/>
        <v>3.1972729723428017</v>
      </c>
      <c r="AN13" s="4"/>
    </row>
    <row r="14" spans="1:40">
      <c r="B14" s="1"/>
      <c r="AM14" s="4">
        <f t="shared" si="13"/>
        <v>14.431283948142397</v>
      </c>
    </row>
    <row r="15" spans="1:40">
      <c r="B15" s="1"/>
    </row>
    <row r="16" spans="1:40">
      <c r="A16" s="2" t="s">
        <v>54</v>
      </c>
      <c r="C16">
        <f t="shared" ref="C16:X16" si="14">C7</f>
        <v>2019</v>
      </c>
      <c r="D16">
        <f t="shared" si="14"/>
        <v>2020</v>
      </c>
      <c r="E16">
        <f t="shared" si="14"/>
        <v>2021</v>
      </c>
      <c r="F16">
        <f t="shared" si="14"/>
        <v>2022</v>
      </c>
      <c r="G16">
        <f t="shared" si="14"/>
        <v>2023</v>
      </c>
      <c r="H16">
        <f t="shared" si="14"/>
        <v>2024</v>
      </c>
      <c r="I16">
        <f t="shared" si="14"/>
        <v>2025</v>
      </c>
      <c r="J16">
        <f t="shared" si="14"/>
        <v>2026</v>
      </c>
      <c r="K16">
        <f t="shared" si="14"/>
        <v>2027</v>
      </c>
      <c r="L16">
        <f t="shared" si="14"/>
        <v>2028</v>
      </c>
      <c r="M16">
        <f t="shared" si="14"/>
        <v>2029</v>
      </c>
      <c r="N16">
        <f t="shared" si="14"/>
        <v>2030</v>
      </c>
      <c r="O16">
        <f t="shared" si="14"/>
        <v>2031</v>
      </c>
      <c r="P16">
        <f t="shared" si="14"/>
        <v>2032</v>
      </c>
      <c r="Q16">
        <f t="shared" si="14"/>
        <v>2033</v>
      </c>
      <c r="R16">
        <f t="shared" si="14"/>
        <v>2034</v>
      </c>
      <c r="S16">
        <f t="shared" si="14"/>
        <v>2035</v>
      </c>
      <c r="T16">
        <f t="shared" si="14"/>
        <v>2036</v>
      </c>
      <c r="U16">
        <f t="shared" si="14"/>
        <v>2037</v>
      </c>
      <c r="V16">
        <f t="shared" si="14"/>
        <v>2038</v>
      </c>
      <c r="W16">
        <f t="shared" si="14"/>
        <v>2039</v>
      </c>
      <c r="X16">
        <f t="shared" si="14"/>
        <v>2040</v>
      </c>
      <c r="Y16">
        <f t="shared" ref="Y16:AH16" si="15">Y7</f>
        <v>2041</v>
      </c>
      <c r="Z16">
        <f t="shared" si="15"/>
        <v>2042</v>
      </c>
      <c r="AA16">
        <f t="shared" si="15"/>
        <v>2043</v>
      </c>
      <c r="AB16">
        <f t="shared" si="15"/>
        <v>2044</v>
      </c>
      <c r="AC16">
        <f t="shared" si="15"/>
        <v>2045</v>
      </c>
      <c r="AD16">
        <f t="shared" si="15"/>
        <v>2046</v>
      </c>
      <c r="AE16">
        <f t="shared" si="15"/>
        <v>2047</v>
      </c>
      <c r="AF16">
        <f t="shared" si="15"/>
        <v>2048</v>
      </c>
      <c r="AG16">
        <f t="shared" si="15"/>
        <v>2049</v>
      </c>
      <c r="AH16">
        <f t="shared" si="15"/>
        <v>2050</v>
      </c>
      <c r="AI16">
        <f t="shared" ref="AI16:AJ16" si="16">AI7</f>
        <v>2051</v>
      </c>
      <c r="AJ16">
        <f t="shared" si="16"/>
        <v>2052</v>
      </c>
      <c r="AK16">
        <f t="shared" ref="AK16" si="17">AK7</f>
        <v>2053</v>
      </c>
    </row>
    <row r="17" spans="1:40">
      <c r="B17" s="1" t="str">
        <f t="shared" ref="B17:B22" si="18">B8</f>
        <v>2021 Central</v>
      </c>
      <c r="C17" s="4">
        <f>'2021 CENTRAL SCENARIO'!C31*$L$2</f>
        <v>10.237214136927497</v>
      </c>
      <c r="D17" s="4">
        <f>'2021 CENTRAL SCENARIO'!D31*$L$2</f>
        <v>10.499140326886792</v>
      </c>
      <c r="E17" s="4">
        <f>'2021 CENTRAL SCENARIO'!E31*$L$2</f>
        <v>10.448066282303651</v>
      </c>
      <c r="F17" s="4">
        <f>'2021 CENTRAL SCENARIO'!F31*$L$2</f>
        <v>10.238241897114332</v>
      </c>
      <c r="G17" s="4">
        <f>'2021 CENTRAL SCENARIO'!G31*$L$2</f>
        <v>10.046936462079241</v>
      </c>
      <c r="H17" s="4">
        <f>'2021 CENTRAL SCENARIO'!H31*$L$2</f>
        <v>10.083823700315641</v>
      </c>
      <c r="I17" s="4">
        <f>'2021 CENTRAL SCENARIO'!I31*$L$2</f>
        <v>10.279417268073429</v>
      </c>
      <c r="J17" s="4">
        <f>'2021 CENTRAL SCENARIO'!J31*$L$2</f>
        <v>10.448505828275072</v>
      </c>
      <c r="K17" s="4">
        <f>'2021 CENTRAL SCENARIO'!K31*$L$2</f>
        <v>10.583218355697689</v>
      </c>
      <c r="L17" s="4">
        <f>'2021 CENTRAL SCENARIO'!L31*$L$2</f>
        <v>10.721249968819464</v>
      </c>
      <c r="M17" s="4">
        <f>'2021 CENTRAL SCENARIO'!M31*$L$2</f>
        <v>10.822698586548887</v>
      </c>
      <c r="N17" s="4">
        <f>'2021 CENTRAL SCENARIO'!N31*$L$2</f>
        <v>10.892934266618957</v>
      </c>
      <c r="O17" s="4">
        <f>'2021 CENTRAL SCENARIO'!O31*$L$2</f>
        <v>10.956044116685407</v>
      </c>
      <c r="P17" s="4">
        <f>'2021 CENTRAL SCENARIO'!P31*$L$2</f>
        <v>11.007183083497656</v>
      </c>
      <c r="Q17" s="4">
        <f>'2021 CENTRAL SCENARIO'!Q31*$L$2</f>
        <v>11.023662921577868</v>
      </c>
      <c r="R17" s="4">
        <f>'2021 CENTRAL SCENARIO'!R31*$L$2</f>
        <v>11.022191103063953</v>
      </c>
      <c r="S17" s="4">
        <f>'2021 CENTRAL SCENARIO'!S31*$L$2</f>
        <v>11.034734710181551</v>
      </c>
      <c r="T17" s="4">
        <f>'2021 CENTRAL SCENARIO'!T31*$L$2</f>
        <v>11.047325205140934</v>
      </c>
      <c r="U17" s="4">
        <f>'2021 CENTRAL SCENARIO'!U31*$L$2</f>
        <v>11.052142259738128</v>
      </c>
      <c r="V17" s="4">
        <f>'2021 CENTRAL SCENARIO'!V31*$L$2</f>
        <v>11.054420606790949</v>
      </c>
      <c r="W17" s="4">
        <f>'2021 CENTRAL SCENARIO'!W31*$L$2</f>
        <v>11.055709786940028</v>
      </c>
      <c r="X17" s="4">
        <f>'2021 CENTRAL SCENARIO'!X31*$L$2</f>
        <v>11.055709786940028</v>
      </c>
      <c r="Y17" s="4">
        <f>'2021 CENTRAL SCENARIO'!Y31*$L$2</f>
        <v>11.055709786940028</v>
      </c>
      <c r="Z17" s="4">
        <f>'2021 CENTRAL SCENARIO'!Z31*$L$2</f>
        <v>11.055709786940028</v>
      </c>
      <c r="AA17" s="4">
        <f>'2021 CENTRAL SCENARIO'!AA31*$L$2</f>
        <v>11.055709786940028</v>
      </c>
      <c r="AB17" s="4">
        <f>'2021 CENTRAL SCENARIO'!AB31*$L$2</f>
        <v>11.055709786940028</v>
      </c>
      <c r="AC17" s="4">
        <f>'2021 CENTRAL SCENARIO'!AC31*$L$2</f>
        <v>11.055709786940028</v>
      </c>
      <c r="AD17" s="4">
        <f>'2021 CENTRAL SCENARIO'!AD31*$L$2</f>
        <v>11.055709786940028</v>
      </c>
      <c r="AE17" s="4">
        <f>'2021 CENTRAL SCENARIO'!AE31*$L$2</f>
        <v>11.055709786940028</v>
      </c>
      <c r="AF17" s="4">
        <f>'2021 CENTRAL SCENARIO'!AF31*$L$2</f>
        <v>11.055709786940028</v>
      </c>
      <c r="AG17" s="4">
        <f>'2021 CENTRAL SCENARIO'!AG31*$L$2</f>
        <v>11.055709786940028</v>
      </c>
      <c r="AH17" s="4">
        <f>'2021 CENTRAL SCENARIO'!AH31*$L$2</f>
        <v>11.055709786940028</v>
      </c>
    </row>
    <row r="18" spans="1:40">
      <c r="B18" s="1" t="str">
        <f t="shared" si="18"/>
        <v>2023 Progressive Change</v>
      </c>
      <c r="C18" s="4">
        <f>'2023 PROGRESSIVE CHANGE'!C31</f>
        <v>0</v>
      </c>
      <c r="D18" s="4">
        <f>'2023 PROGRESSIVE CHANGE'!D31</f>
        <v>11.330098851738002</v>
      </c>
      <c r="E18" s="4">
        <f>'2023 PROGRESSIVE CHANGE'!E31</f>
        <v>11.92291066402059</v>
      </c>
      <c r="F18" s="4">
        <f>'2023 PROGRESSIVE CHANGE'!F31</f>
        <v>13.862415892703959</v>
      </c>
      <c r="G18" s="4">
        <f>'2023 PROGRESSIVE CHANGE'!G31</f>
        <v>17.205990883369893</v>
      </c>
      <c r="H18" s="4">
        <f>'2023 PROGRESSIVE CHANGE'!H31</f>
        <v>19.569305499195348</v>
      </c>
      <c r="I18" s="4">
        <f>'2023 PROGRESSIVE CHANGE'!I31</f>
        <v>19.319336731149715</v>
      </c>
      <c r="J18" s="4">
        <f>'2023 PROGRESSIVE CHANGE'!J31</f>
        <v>17.403498819105593</v>
      </c>
      <c r="K18" s="4">
        <f>'2023 PROGRESSIVE CHANGE'!K31</f>
        <v>14.879565314805227</v>
      </c>
      <c r="L18" s="4">
        <f>'2023 PROGRESSIVE CHANGE'!L31</f>
        <v>13.168565216190494</v>
      </c>
      <c r="M18" s="4">
        <f>'2023 PROGRESSIVE CHANGE'!M31</f>
        <v>12.824609068054389</v>
      </c>
      <c r="N18" s="4">
        <f>'2023 PROGRESSIVE CHANGE'!N31</f>
        <v>12.903796724534317</v>
      </c>
      <c r="O18" s="4">
        <f>'2023 PROGRESSIVE CHANGE'!O31</f>
        <v>12.968064607797297</v>
      </c>
      <c r="P18" s="4">
        <f>'2023 PROGRESSIVE CHANGE'!P31</f>
        <v>13.038978023788772</v>
      </c>
      <c r="Q18" s="4">
        <f>'2023 PROGRESSIVE CHANGE'!Q31</f>
        <v>13.084831519797085</v>
      </c>
      <c r="R18" s="4">
        <f>'2023 PROGRESSIVE CHANGE'!R31</f>
        <v>13.128867627833516</v>
      </c>
      <c r="S18" s="4">
        <f>'2023 PROGRESSIVE CHANGE'!S31</f>
        <v>13.185166815632654</v>
      </c>
      <c r="T18" s="4">
        <f>'2023 PROGRESSIVE CHANGE'!T31</f>
        <v>13.253164648689049</v>
      </c>
      <c r="U18" s="4">
        <f>'2023 PROGRESSIVE CHANGE'!U31</f>
        <v>13.351311483983451</v>
      </c>
      <c r="V18" s="4">
        <f>'2023 PROGRESSIVE CHANGE'!V31</f>
        <v>13.456869947494827</v>
      </c>
      <c r="W18" s="4">
        <f>'2023 PROGRESSIVE CHANGE'!W31</f>
        <v>13.357906680172183</v>
      </c>
      <c r="X18" s="4">
        <f>'2023 PROGRESSIVE CHANGE'!X31</f>
        <v>13.068728957159614</v>
      </c>
      <c r="Y18" s="4">
        <f>'2023 PROGRESSIVE CHANGE'!Y31</f>
        <v>12.981512053968194</v>
      </c>
      <c r="Z18" s="4">
        <f>'2023 PROGRESSIVE CHANGE'!Z31</f>
        <v>13.240639306187543</v>
      </c>
      <c r="AA18" s="4">
        <f>'2023 PROGRESSIVE CHANGE'!AA31</f>
        <v>13.641791328100222</v>
      </c>
      <c r="AB18" s="4">
        <f>'2023 PROGRESSIVE CHANGE'!AB31</f>
        <v>13.585024191195005</v>
      </c>
      <c r="AC18" s="4">
        <f>'2023 PROGRESSIVE CHANGE'!AC31</f>
        <v>13.011057265090329</v>
      </c>
      <c r="AD18" s="4">
        <f>'2023 PROGRESSIVE CHANGE'!AD31</f>
        <v>12.618090797231856</v>
      </c>
      <c r="AE18" s="4">
        <f>'2023 PROGRESSIVE CHANGE'!AE31</f>
        <v>12.462572452816099</v>
      </c>
      <c r="AF18" s="4">
        <f>'2023 PROGRESSIVE CHANGE'!AF31</f>
        <v>12.357182730707997</v>
      </c>
      <c r="AG18" s="4">
        <f>'2023 PROGRESSIVE CHANGE'!AG31</f>
        <v>12.433385164125818</v>
      </c>
      <c r="AH18" s="4">
        <f>'2023 PROGRESSIVE CHANGE'!AH31</f>
        <v>12.543739585617701</v>
      </c>
      <c r="AI18" s="4">
        <f>'2023 PROGRESSIVE CHANGE'!AI31</f>
        <v>12.57794487309217</v>
      </c>
      <c r="AJ18" s="4">
        <f>'2023 PROGRESSIVE CHANGE'!AJ31</f>
        <v>12.648183579365462</v>
      </c>
      <c r="AK18" s="4">
        <f>'2023 PROGRESSIVE CHANGE'!AK31</f>
        <v>12.693913459131977</v>
      </c>
      <c r="AM18" s="4">
        <f t="shared" ref="AM18:AM23" si="19">$AH$18-AH18</f>
        <v>0</v>
      </c>
      <c r="AN18" s="4"/>
    </row>
    <row r="19" spans="1:40">
      <c r="B19" s="1" t="str">
        <f t="shared" si="18"/>
        <v>2022 Step Change</v>
      </c>
      <c r="C19" s="4">
        <f>'2022 STEP CHANGE SCENARIO'!C31*$L$3</f>
        <v>0</v>
      </c>
      <c r="D19" s="4">
        <f>'2022 STEP CHANGE SCENARIO'!D31*$L$3</f>
        <v>11.260694423121322</v>
      </c>
      <c r="E19" s="4">
        <f>'2022 STEP CHANGE SCENARIO'!E31*$L$3</f>
        <v>11.405057487751801</v>
      </c>
      <c r="F19" s="4">
        <f>'2022 STEP CHANGE SCENARIO'!F31*$L$3</f>
        <v>12.039629036076505</v>
      </c>
      <c r="G19" s="4">
        <f>'2022 STEP CHANGE SCENARIO'!G31*$L$3</f>
        <v>12.588298691468395</v>
      </c>
      <c r="H19" s="4">
        <f>'2022 STEP CHANGE SCENARIO'!H31*$L$3</f>
        <v>12.079836568437347</v>
      </c>
      <c r="I19" s="4">
        <f>'2022 STEP CHANGE SCENARIO'!I31*$L$3</f>
        <v>11.362905946296468</v>
      </c>
      <c r="J19" s="4">
        <f>'2022 STEP CHANGE SCENARIO'!J31*$L$3</f>
        <v>11.048617829616145</v>
      </c>
      <c r="K19" s="4">
        <f>'2022 STEP CHANGE SCENARIO'!K31*$L$3</f>
        <v>11.088998748530788</v>
      </c>
      <c r="L19" s="4">
        <f>'2022 STEP CHANGE SCENARIO'!L31*$L$3</f>
        <v>11.241037289583117</v>
      </c>
      <c r="M19" s="4">
        <f>'2022 STEP CHANGE SCENARIO'!M31*$L$3</f>
        <v>11.317780761091313</v>
      </c>
      <c r="N19" s="4">
        <f>'2022 STEP CHANGE SCENARIO'!N31*$L$3</f>
        <v>11.441853070874267</v>
      </c>
      <c r="O19" s="4">
        <f>'2022 STEP CHANGE SCENARIO'!O31*$L$3</f>
        <v>11.490394522887049</v>
      </c>
      <c r="P19" s="4">
        <f>'2022 STEP CHANGE SCENARIO'!P31*$L$3</f>
        <v>11.443933508542628</v>
      </c>
      <c r="Q19" s="4">
        <f>'2022 STEP CHANGE SCENARIO'!Q31*$L$3</f>
        <v>11.281476244934584</v>
      </c>
      <c r="R19" s="4">
        <f>'2022 STEP CHANGE SCENARIO'!R31*$L$3</f>
        <v>10.913337312091191</v>
      </c>
      <c r="S19" s="4">
        <f>'2022 STEP CHANGE SCENARIO'!S31*$L$3</f>
        <v>10.532149144326912</v>
      </c>
      <c r="T19" s="4">
        <f>'2022 STEP CHANGE SCENARIO'!T31*$L$3</f>
        <v>10.390911922358939</v>
      </c>
      <c r="U19" s="4">
        <f>'2022 STEP CHANGE SCENARIO'!U31*$L$3</f>
        <v>10.364397313615157</v>
      </c>
      <c r="V19" s="4">
        <f>'2022 STEP CHANGE SCENARIO'!V31*$L$3</f>
        <v>10.385082673618349</v>
      </c>
      <c r="W19" s="4">
        <f>'2022 STEP CHANGE SCENARIO'!W31*$L$3</f>
        <v>10.407360731405745</v>
      </c>
      <c r="X19" s="4">
        <f>'2022 STEP CHANGE SCENARIO'!X31*$L$3</f>
        <v>10.345749825502644</v>
      </c>
      <c r="Y19" s="4">
        <f>'2022 STEP CHANGE SCENARIO'!Y31*$L$3</f>
        <v>10.26106517687759</v>
      </c>
      <c r="Z19" s="4">
        <f>'2022 STEP CHANGE SCENARIO'!Z31*$L$3</f>
        <v>10.202835832024924</v>
      </c>
      <c r="AA19" s="4">
        <f>'2022 STEP CHANGE SCENARIO'!AA31*$L$3</f>
        <v>10.209928026998348</v>
      </c>
      <c r="AB19" s="4">
        <f>'2022 STEP CHANGE SCENARIO'!AB31*$L$3</f>
        <v>10.280591694127175</v>
      </c>
      <c r="AC19" s="4">
        <f>'2022 STEP CHANGE SCENARIO'!AC31*$L$3</f>
        <v>10.371484102284057</v>
      </c>
      <c r="AD19" s="4">
        <f>'2022 STEP CHANGE SCENARIO'!AD31*$L$3</f>
        <v>10.363777380975908</v>
      </c>
      <c r="AE19" s="4">
        <f>'2022 STEP CHANGE SCENARIO'!AE31*$L$3</f>
        <v>10.293143559349874</v>
      </c>
      <c r="AF19" s="4">
        <f>'2022 STEP CHANGE SCENARIO'!AF31*$L$3</f>
        <v>10.276305847438721</v>
      </c>
      <c r="AG19" s="4">
        <f>'2022 STEP CHANGE SCENARIO'!AG31*$L$3</f>
        <v>10.228404868610625</v>
      </c>
      <c r="AH19" s="4">
        <f>'2022 STEP CHANGE SCENARIO'!AH31*$L$3</f>
        <v>10.235224035150152</v>
      </c>
      <c r="AI19" s="4">
        <f>'2022 STEP CHANGE SCENARIO'!AI31*$L$3</f>
        <v>10.354214535955226</v>
      </c>
      <c r="AJ19" s="4">
        <f>'2022 STEP CHANGE SCENARIO'!AJ31*$L$3</f>
        <v>10.389108697757891</v>
      </c>
      <c r="AM19" s="4">
        <f t="shared" si="19"/>
        <v>2.3085155504675487</v>
      </c>
      <c r="AN19" s="4"/>
    </row>
    <row r="20" spans="1:40">
      <c r="B20" s="1" t="str">
        <f t="shared" si="18"/>
        <v>2023 Hydrogen Export</v>
      </c>
      <c r="C20" s="4">
        <f>'2023 HYDROGEN SCENARIO'!C31</f>
        <v>0</v>
      </c>
      <c r="D20" s="4">
        <f>'2023 HYDROGEN SCENARIO'!D31</f>
        <v>10.998849899767762</v>
      </c>
      <c r="E20" s="4">
        <f>'2023 HYDROGEN SCENARIO'!E31</f>
        <v>11.649541456839341</v>
      </c>
      <c r="F20" s="4">
        <f>'2023 HYDROGEN SCENARIO'!F31</f>
        <v>13.357187412684084</v>
      </c>
      <c r="G20" s="4">
        <f>'2023 HYDROGEN SCENARIO'!G31</f>
        <v>16.037370808223777</v>
      </c>
      <c r="H20" s="4">
        <f>'2023 HYDROGEN SCENARIO'!H31</f>
        <v>17.593677906037904</v>
      </c>
      <c r="I20" s="4">
        <f>'2023 HYDROGEN SCENARIO'!I31</f>
        <v>16.469934330226373</v>
      </c>
      <c r="J20" s="4">
        <f>'2023 HYDROGEN SCENARIO'!J31</f>
        <v>13.90317618864044</v>
      </c>
      <c r="K20" s="4">
        <f>'2023 HYDROGEN SCENARIO'!K31</f>
        <v>11.511724954665665</v>
      </c>
      <c r="L20" s="4">
        <f>'2023 HYDROGEN SCENARIO'!L31</f>
        <v>10.363301082377456</v>
      </c>
      <c r="M20" s="4">
        <f>'2023 HYDROGEN SCENARIO'!M31</f>
        <v>10.331756376936749</v>
      </c>
      <c r="N20" s="4">
        <f>'2023 HYDROGEN SCENARIO'!N31</f>
        <v>10.514702089028722</v>
      </c>
      <c r="O20" s="4">
        <f>'2023 HYDROGEN SCENARIO'!O31</f>
        <v>10.619982071314212</v>
      </c>
      <c r="P20" s="4">
        <f>'2023 HYDROGEN SCENARIO'!P31</f>
        <v>10.679063633428564</v>
      </c>
      <c r="Q20" s="4">
        <f>'2023 HYDROGEN SCENARIO'!Q31</f>
        <v>10.442346479901779</v>
      </c>
      <c r="R20" s="4">
        <f>'2023 HYDROGEN SCENARIO'!R31</f>
        <v>9.8818624464990403</v>
      </c>
      <c r="S20" s="4">
        <f>'2023 HYDROGEN SCENARIO'!S31</f>
        <v>9.6332464460971945</v>
      </c>
      <c r="T20" s="4">
        <f>'2023 HYDROGEN SCENARIO'!T31</f>
        <v>9.6497014901987068</v>
      </c>
      <c r="U20" s="4">
        <f>'2023 HYDROGEN SCENARIO'!U31</f>
        <v>9.5199463305262455</v>
      </c>
      <c r="V20" s="4">
        <f>'2023 HYDROGEN SCENARIO'!V31</f>
        <v>9.4197785161277601</v>
      </c>
      <c r="W20" s="4">
        <f>'2023 HYDROGEN SCENARIO'!W31</f>
        <v>9.3680247920323332</v>
      </c>
      <c r="X20" s="4">
        <f>'2023 HYDROGEN SCENARIO'!X31</f>
        <v>9.3239778620035452</v>
      </c>
      <c r="Y20" s="4">
        <f>'2023 HYDROGEN SCENARIO'!Y31</f>
        <v>9.3429456305721352</v>
      </c>
      <c r="Z20" s="4">
        <f>'2023 HYDROGEN SCENARIO'!Z31</f>
        <v>9.349870776330377</v>
      </c>
      <c r="AA20" s="4">
        <f>'2023 HYDROGEN SCENARIO'!AA31</f>
        <v>9.3354565464153882</v>
      </c>
      <c r="AB20" s="4">
        <f>'2023 HYDROGEN SCENARIO'!AB31</f>
        <v>9.3919773831611444</v>
      </c>
      <c r="AC20" s="4">
        <f>'2023 HYDROGEN SCENARIO'!AC31</f>
        <v>9.4426909295782551</v>
      </c>
      <c r="AD20" s="4">
        <f>'2023 HYDROGEN SCENARIO'!AD31</f>
        <v>9.3801956445971708</v>
      </c>
      <c r="AE20" s="4">
        <f>'2023 HYDROGEN SCENARIO'!AE31</f>
        <v>9.3719541688700279</v>
      </c>
      <c r="AF20" s="4">
        <f>'2023 HYDROGEN SCENARIO'!AF31</f>
        <v>9.3726007535414784</v>
      </c>
      <c r="AG20" s="4">
        <f>'2023 HYDROGEN SCENARIO'!AG31</f>
        <v>9.2984729113426301</v>
      </c>
      <c r="AH20" s="4">
        <f>'2023 HYDROGEN SCENARIO'!AH31</f>
        <v>9.2951793021341995</v>
      </c>
      <c r="AI20" s="4">
        <f>'2023 HYDROGEN SCENARIO'!AI31</f>
        <v>9.3194331177627117</v>
      </c>
      <c r="AJ20" s="4">
        <f>'2023 HYDROGEN SCENARIO'!AJ31</f>
        <v>9.3097447138872376</v>
      </c>
      <c r="AK20" s="4">
        <f>'2023 HYDROGEN SCENARIO'!AK31</f>
        <v>9.2987417821735647</v>
      </c>
      <c r="AM20" s="4">
        <f t="shared" si="19"/>
        <v>3.248560283483501</v>
      </c>
      <c r="AN20" s="4"/>
    </row>
    <row r="21" spans="1:40">
      <c r="B21" s="1" t="str">
        <f t="shared" si="18"/>
        <v>2023 Step Change</v>
      </c>
      <c r="C21" s="4">
        <f>'2023 STEP CHANGE'!C31</f>
        <v>0</v>
      </c>
      <c r="D21" s="4">
        <f>'2023 STEP CHANGE'!D31</f>
        <v>10.980106782290175</v>
      </c>
      <c r="E21" s="4">
        <f>'2023 STEP CHANGE'!E31</f>
        <v>11.643393041256722</v>
      </c>
      <c r="F21" s="4">
        <f>'2023 STEP CHANGE'!F31</f>
        <v>13.581249944438166</v>
      </c>
      <c r="G21" s="4">
        <f>'2023 STEP CHANGE'!G31</f>
        <v>16.664751602286373</v>
      </c>
      <c r="H21" s="4">
        <f>'2023 STEP CHANGE'!H31</f>
        <v>18.411405627481574</v>
      </c>
      <c r="I21" s="4">
        <f>'2023 STEP CHANGE'!I31</f>
        <v>17.514474033301145</v>
      </c>
      <c r="J21" s="4">
        <f>'2023 STEP CHANGE'!J31</f>
        <v>15.12769267735883</v>
      </c>
      <c r="K21" s="4">
        <f>'2023 STEP CHANGE'!K31</f>
        <v>12.381304766994713</v>
      </c>
      <c r="L21" s="4">
        <f>'2023 STEP CHANGE'!L31</f>
        <v>10.957033292954522</v>
      </c>
      <c r="M21" s="4">
        <f>'2023 STEP CHANGE'!M31</f>
        <v>10.926487026261098</v>
      </c>
      <c r="N21" s="4">
        <f>'2023 STEP CHANGE'!N31</f>
        <v>11.081044479309636</v>
      </c>
      <c r="O21" s="4">
        <f>'2023 STEP CHANGE'!O31</f>
        <v>11.187554767992784</v>
      </c>
      <c r="P21" s="4">
        <f>'2023 STEP CHANGE'!P31</f>
        <v>11.223433615753569</v>
      </c>
      <c r="Q21" s="4">
        <f>'2023 STEP CHANGE'!Q31</f>
        <v>10.890710050654036</v>
      </c>
      <c r="R21" s="4">
        <f>'2023 STEP CHANGE'!R31</f>
        <v>10.189106485530573</v>
      </c>
      <c r="S21" s="4">
        <f>'2023 STEP CHANGE'!S31</f>
        <v>9.8442493367337924</v>
      </c>
      <c r="T21" s="4">
        <f>'2023 STEP CHANGE'!T31</f>
        <v>9.8795147018181027</v>
      </c>
      <c r="U21" s="4">
        <f>'2023 STEP CHANGE'!U31</f>
        <v>9.843350375530358</v>
      </c>
      <c r="V21" s="4">
        <f>'2023 STEP CHANGE'!V31</f>
        <v>9.8192750133832281</v>
      </c>
      <c r="W21" s="4">
        <f>'2023 STEP CHANGE'!W31</f>
        <v>9.8506548750824674</v>
      </c>
      <c r="X21" s="4">
        <f>'2023 STEP CHANGE'!X31</f>
        <v>9.8879718945667143</v>
      </c>
      <c r="Y21" s="4">
        <f>'2023 STEP CHANGE'!Y31</f>
        <v>9.9384041548700051</v>
      </c>
      <c r="Z21" s="4">
        <f>'2023 STEP CHANGE'!Z31</f>
        <v>9.9422225557822195</v>
      </c>
      <c r="AA21" s="4">
        <f>'2023 STEP CHANGE'!AA31</f>
        <v>9.8844327937070968</v>
      </c>
      <c r="AB21" s="4">
        <f>'2023 STEP CHANGE'!AB31</f>
        <v>9.8577319820006153</v>
      </c>
      <c r="AC21" s="4">
        <f>'2023 STEP CHANGE'!AC31</f>
        <v>9.86643188259624</v>
      </c>
      <c r="AD21" s="4">
        <f>'2023 STEP CHANGE'!AD31</f>
        <v>9.8782840354009736</v>
      </c>
      <c r="AE21" s="4">
        <f>'2023 STEP CHANGE'!AE31</f>
        <v>9.9172587883270573</v>
      </c>
      <c r="AF21" s="4">
        <f>'2023 STEP CHANGE'!AF31</f>
        <v>9.9407913493969851</v>
      </c>
      <c r="AG21" s="4">
        <f>'2023 STEP CHANGE'!AG31</f>
        <v>9.9295579474944606</v>
      </c>
      <c r="AH21" s="4">
        <f>'2023 STEP CHANGE'!AH31</f>
        <v>9.9540172790948098</v>
      </c>
      <c r="AI21" s="4">
        <f>'2023 STEP CHANGE'!AI31</f>
        <v>9.9830324543036326</v>
      </c>
      <c r="AJ21" s="4">
        <f>'2023 STEP CHANGE'!AJ31</f>
        <v>9.9550991886406379</v>
      </c>
      <c r="AK21" s="4">
        <f>'2023 STEP CHANGE'!AK31</f>
        <v>9.9315926550567362</v>
      </c>
      <c r="AM21" s="4">
        <f t="shared" si="19"/>
        <v>2.5897223065228907</v>
      </c>
      <c r="AN21" s="4"/>
    </row>
    <row r="22" spans="1:40">
      <c r="B22" s="1" t="str">
        <f t="shared" si="18"/>
        <v>2023 Exploring Alternatives</v>
      </c>
      <c r="C22" s="4">
        <f>'2023 EXPLORING ALTERNATIVES'!C31</f>
        <v>0</v>
      </c>
      <c r="D22" s="4">
        <f>'2023 EXPLORING ALTERNATIVES'!D31</f>
        <v>10.876874282586289</v>
      </c>
      <c r="E22" s="4">
        <f>'2023 EXPLORING ALTERNATIVES'!E31</f>
        <v>11.625109945174287</v>
      </c>
      <c r="F22" s="4">
        <f>'2023 EXPLORING ALTERNATIVES'!F31</f>
        <v>13.586086811261799</v>
      </c>
      <c r="G22" s="4">
        <f>'2023 EXPLORING ALTERNATIVES'!G31</f>
        <v>16.497022214340284</v>
      </c>
      <c r="H22" s="4">
        <f>'2023 EXPLORING ALTERNATIVES'!H31</f>
        <v>18.061559605462108</v>
      </c>
      <c r="I22" s="4">
        <f>'2023 EXPLORING ALTERNATIVES'!I31</f>
        <v>16.759242457022438</v>
      </c>
      <c r="J22" s="4">
        <f>'2023 EXPLORING ALTERNATIVES'!J31</f>
        <v>13.729979698912356</v>
      </c>
      <c r="K22" s="4">
        <f>'2023 EXPLORING ALTERNATIVES'!K31</f>
        <v>10.757473166703196</v>
      </c>
      <c r="L22" s="4">
        <f>'2023 EXPLORING ALTERNATIVES'!L31</f>
        <v>9.3595345194645088</v>
      </c>
      <c r="M22" s="4">
        <f>'2023 EXPLORING ALTERNATIVES'!M31</f>
        <v>9.2584323347145112</v>
      </c>
      <c r="N22" s="4">
        <f>'2023 EXPLORING ALTERNATIVES'!N31</f>
        <v>9.3526055590587944</v>
      </c>
      <c r="O22" s="4">
        <f>'2023 EXPLORING ALTERNATIVES'!O31</f>
        <v>9.4175213501850781</v>
      </c>
      <c r="P22" s="4">
        <f>'2023 EXPLORING ALTERNATIVES'!P31</f>
        <v>9.4279024768133652</v>
      </c>
      <c r="Q22" s="4">
        <f>'2023 EXPLORING ALTERNATIVES'!Q31</f>
        <v>9.4050185148654979</v>
      </c>
      <c r="R22" s="4">
        <f>'2023 EXPLORING ALTERNATIVES'!R31</f>
        <v>9.4036033602014175</v>
      </c>
      <c r="S22" s="4">
        <f>'2023 EXPLORING ALTERNATIVES'!S31</f>
        <v>9.4515503997374601</v>
      </c>
      <c r="T22" s="4">
        <f>'2023 EXPLORING ALTERNATIVES'!T31</f>
        <v>9.5431545801173385</v>
      </c>
      <c r="U22" s="4">
        <f>'2023 EXPLORING ALTERNATIVES'!U31</f>
        <v>9.6400237950456109</v>
      </c>
      <c r="V22" s="4">
        <f>'2023 EXPLORING ALTERNATIVES'!V31</f>
        <v>9.6815062765092126</v>
      </c>
      <c r="W22" s="4">
        <f>'2023 EXPLORING ALTERNATIVES'!W31</f>
        <v>9.4682761633657222</v>
      </c>
      <c r="X22" s="4">
        <f>'2023 EXPLORING ALTERNATIVES'!X31</f>
        <v>9.1142590431384534</v>
      </c>
      <c r="Y22" s="4">
        <f>'2023 EXPLORING ALTERNATIVES'!Y31</f>
        <v>9.0169533270892863</v>
      </c>
      <c r="Z22" s="4">
        <f>'2023 EXPLORING ALTERNATIVES'!Z31</f>
        <v>9.189467892354731</v>
      </c>
      <c r="AA22" s="4">
        <f>'2023 EXPLORING ALTERNATIVES'!AA31</f>
        <v>9.481313165439202</v>
      </c>
      <c r="AB22" s="4">
        <f>'2023 EXPLORING ALTERNATIVES'!AB31</f>
        <v>9.6642340835498111</v>
      </c>
      <c r="AC22" s="4">
        <f>'2023 EXPLORING ALTERNATIVES'!AC31</f>
        <v>9.6685146995201912</v>
      </c>
      <c r="AD22" s="4">
        <f>'2023 EXPLORING ALTERNATIVES'!AD31</f>
        <v>9.6426687415776176</v>
      </c>
      <c r="AE22" s="4">
        <f>'2023 EXPLORING ALTERNATIVES'!AE31</f>
        <v>9.6114566618745023</v>
      </c>
      <c r="AF22" s="4">
        <f>'2023 EXPLORING ALTERNATIVES'!AF31</f>
        <v>9.6244397244846436</v>
      </c>
      <c r="AG22" s="4">
        <f>'2023 EXPLORING ALTERNATIVES'!AG31</f>
        <v>9.7127271161174313</v>
      </c>
      <c r="AH22" s="4">
        <f>'2023 EXPLORING ALTERNATIVES'!AH31</f>
        <v>9.7825293032785972</v>
      </c>
      <c r="AI22" s="4">
        <f>'2023 EXPLORING ALTERNATIVES'!AI31</f>
        <v>9.7911751220920991</v>
      </c>
      <c r="AJ22" s="4">
        <f>'2023 EXPLORING ALTERNATIVES'!AJ31</f>
        <v>9.79040312169065</v>
      </c>
      <c r="AK22" s="4">
        <f>'2023 EXPLORING ALTERNATIVES'!AK31</f>
        <v>9.7941648250174858</v>
      </c>
      <c r="AM22" s="4">
        <f t="shared" si="19"/>
        <v>2.7612102823391034</v>
      </c>
      <c r="AN22" s="4"/>
    </row>
    <row r="23" spans="1:40">
      <c r="B23" s="1"/>
      <c r="AM23" s="4">
        <f t="shared" si="19"/>
        <v>12.543739585617701</v>
      </c>
      <c r="AN23" s="4"/>
    </row>
    <row r="25" spans="1:40">
      <c r="A25" s="2" t="s">
        <v>55</v>
      </c>
      <c r="C25">
        <f t="shared" ref="C25:AH25" si="20">C16</f>
        <v>2019</v>
      </c>
      <c r="D25">
        <f t="shared" si="20"/>
        <v>2020</v>
      </c>
      <c r="E25">
        <f t="shared" si="20"/>
        <v>2021</v>
      </c>
      <c r="F25">
        <f t="shared" si="20"/>
        <v>2022</v>
      </c>
      <c r="G25">
        <f t="shared" si="20"/>
        <v>2023</v>
      </c>
      <c r="H25">
        <f t="shared" si="20"/>
        <v>2024</v>
      </c>
      <c r="I25">
        <f t="shared" si="20"/>
        <v>2025</v>
      </c>
      <c r="J25">
        <f t="shared" si="20"/>
        <v>2026</v>
      </c>
      <c r="K25">
        <f t="shared" si="20"/>
        <v>2027</v>
      </c>
      <c r="L25">
        <f t="shared" si="20"/>
        <v>2028</v>
      </c>
      <c r="M25">
        <f t="shared" si="20"/>
        <v>2029</v>
      </c>
      <c r="N25">
        <f t="shared" si="20"/>
        <v>2030</v>
      </c>
      <c r="O25">
        <f t="shared" si="20"/>
        <v>2031</v>
      </c>
      <c r="P25">
        <f t="shared" si="20"/>
        <v>2032</v>
      </c>
      <c r="Q25">
        <f t="shared" si="20"/>
        <v>2033</v>
      </c>
      <c r="R25">
        <f t="shared" si="20"/>
        <v>2034</v>
      </c>
      <c r="S25">
        <f t="shared" si="20"/>
        <v>2035</v>
      </c>
      <c r="T25">
        <f t="shared" si="20"/>
        <v>2036</v>
      </c>
      <c r="U25">
        <f t="shared" si="20"/>
        <v>2037</v>
      </c>
      <c r="V25">
        <f t="shared" si="20"/>
        <v>2038</v>
      </c>
      <c r="W25">
        <f t="shared" si="20"/>
        <v>2039</v>
      </c>
      <c r="X25">
        <f t="shared" si="20"/>
        <v>2040</v>
      </c>
      <c r="Y25">
        <f t="shared" si="20"/>
        <v>2041</v>
      </c>
      <c r="Z25">
        <f t="shared" si="20"/>
        <v>2042</v>
      </c>
      <c r="AA25">
        <f t="shared" si="20"/>
        <v>2043</v>
      </c>
      <c r="AB25">
        <f t="shared" si="20"/>
        <v>2044</v>
      </c>
      <c r="AC25">
        <f t="shared" si="20"/>
        <v>2045</v>
      </c>
      <c r="AD25">
        <f t="shared" si="20"/>
        <v>2046</v>
      </c>
      <c r="AE25">
        <f t="shared" si="20"/>
        <v>2047</v>
      </c>
      <c r="AF25">
        <f t="shared" si="20"/>
        <v>2048</v>
      </c>
      <c r="AG25">
        <f t="shared" si="20"/>
        <v>2049</v>
      </c>
      <c r="AH25">
        <f t="shared" si="20"/>
        <v>2050</v>
      </c>
      <c r="AI25">
        <f t="shared" ref="AI25:AJ25" si="21">AI16</f>
        <v>2051</v>
      </c>
      <c r="AJ25">
        <f t="shared" si="21"/>
        <v>2052</v>
      </c>
      <c r="AK25">
        <f t="shared" ref="AK25" si="22">AK16</f>
        <v>2053</v>
      </c>
    </row>
    <row r="26" spans="1:40">
      <c r="B26" s="1" t="str">
        <f t="shared" ref="B26:B31" si="23">B17</f>
        <v>2021 Central</v>
      </c>
      <c r="C26" s="4">
        <f>'2021 CENTRAL SCENARIO'!C32*$L$2</f>
        <v>9.9007746994882986</v>
      </c>
      <c r="D26" s="4">
        <f>'2021 CENTRAL SCENARIO'!D32*$L$2</f>
        <v>10.362164937376205</v>
      </c>
      <c r="E26" s="4">
        <f>'2021 CENTRAL SCENARIO'!E32*$L$2</f>
        <v>10.448219982070501</v>
      </c>
      <c r="F26" s="4">
        <f>'2021 CENTRAL SCENARIO'!F32*$L$2</f>
        <v>10.085170897703581</v>
      </c>
      <c r="G26" s="4">
        <f>'2021 CENTRAL SCENARIO'!G32*$L$2</f>
        <v>9.7849993976196572</v>
      </c>
      <c r="H26" s="4">
        <f>'2021 CENTRAL SCENARIO'!H32*$L$2</f>
        <v>9.8154639170665554</v>
      </c>
      <c r="I26" s="4">
        <f>'2021 CENTRAL SCENARIO'!I32*$L$2</f>
        <v>10.036726263602979</v>
      </c>
      <c r="J26" s="4">
        <f>'2021 CENTRAL SCENARIO'!J32*$L$2</f>
        <v>10.198948748871331</v>
      </c>
      <c r="K26" s="4">
        <f>'2021 CENTRAL SCENARIO'!K32*$L$2</f>
        <v>10.299036704992941</v>
      </c>
      <c r="L26" s="4">
        <f>'2021 CENTRAL SCENARIO'!L32*$L$2</f>
        <v>10.415461057797582</v>
      </c>
      <c r="M26" s="4">
        <f>'2021 CENTRAL SCENARIO'!M32*$L$2</f>
        <v>10.478111663411571</v>
      </c>
      <c r="N26" s="4">
        <f>'2021 CENTRAL SCENARIO'!N32*$L$2</f>
        <v>10.512412253988705</v>
      </c>
      <c r="O26" s="4">
        <f>'2021 CENTRAL SCENARIO'!O32*$L$2</f>
        <v>10.593974564572594</v>
      </c>
      <c r="P26" s="4">
        <f>'2021 CENTRAL SCENARIO'!P32*$L$2</f>
        <v>10.691037912637604</v>
      </c>
      <c r="Q26" s="4">
        <f>'2021 CENTRAL SCENARIO'!Q32*$L$2</f>
        <v>10.744891984663038</v>
      </c>
      <c r="R26" s="4">
        <f>'2021 CENTRAL SCENARIO'!R32*$L$2</f>
        <v>10.768099354927836</v>
      </c>
      <c r="S26" s="4">
        <f>'2021 CENTRAL SCENARIO'!S32*$L$2</f>
        <v>10.801361474812392</v>
      </c>
      <c r="T26" s="4">
        <f>'2021 CENTRAL SCENARIO'!T32*$L$2</f>
        <v>10.834543380450759</v>
      </c>
      <c r="U26" s="4">
        <f>'2021 CENTRAL SCENARIO'!U32*$L$2</f>
        <v>10.851764036588337</v>
      </c>
      <c r="V26" s="4">
        <f>'2021 CENTRAL SCENARIO'!V32*$L$2</f>
        <v>10.860313800742361</v>
      </c>
      <c r="W26" s="4">
        <f>'2021 CENTRAL SCENARIO'!W32*$L$2</f>
        <v>10.864002378574943</v>
      </c>
      <c r="X26" s="4">
        <f>'2021 CENTRAL SCENARIO'!X32*$L$2</f>
        <v>10.864002378574943</v>
      </c>
      <c r="Y26" s="4">
        <f>'2021 CENTRAL SCENARIO'!Y32*$L$2</f>
        <v>10.864002378574943</v>
      </c>
      <c r="Z26" s="4">
        <f>'2021 CENTRAL SCENARIO'!Z32*$L$2</f>
        <v>10.864002378574943</v>
      </c>
      <c r="AA26" s="4">
        <f>'2021 CENTRAL SCENARIO'!AA32*$L$2</f>
        <v>10.864002378574943</v>
      </c>
      <c r="AB26" s="4">
        <f>'2021 CENTRAL SCENARIO'!AB32*$L$2</f>
        <v>10.864002378574943</v>
      </c>
      <c r="AC26" s="4">
        <f>'2021 CENTRAL SCENARIO'!AC32*$L$2</f>
        <v>10.864002378574943</v>
      </c>
      <c r="AD26" s="4">
        <f>'2021 CENTRAL SCENARIO'!AD32*$L$2</f>
        <v>10.864002378574943</v>
      </c>
      <c r="AE26" s="4">
        <f>'2021 CENTRAL SCENARIO'!AE32*$L$2</f>
        <v>10.864002378574943</v>
      </c>
      <c r="AF26" s="4">
        <f>'2021 CENTRAL SCENARIO'!AF32*$L$2</f>
        <v>10.864002378574943</v>
      </c>
      <c r="AG26" s="4">
        <f>'2021 CENTRAL SCENARIO'!AG32*$L$2</f>
        <v>10.864002378574943</v>
      </c>
      <c r="AH26" s="4">
        <f>'2021 CENTRAL SCENARIO'!AH32*$L$2</f>
        <v>10.864002378574943</v>
      </c>
    </row>
    <row r="27" spans="1:40">
      <c r="B27" s="1" t="str">
        <f t="shared" si="23"/>
        <v>2023 Progressive Change</v>
      </c>
      <c r="C27" s="4">
        <f>'2023 PROGRESSIVE CHANGE'!C32</f>
        <v>0</v>
      </c>
      <c r="D27" s="4">
        <f>'2023 PROGRESSIVE CHANGE'!D32</f>
        <v>11.662014307555364</v>
      </c>
      <c r="E27" s="4">
        <f>'2023 PROGRESSIVE CHANGE'!E32</f>
        <v>11.856416723233989</v>
      </c>
      <c r="F27" s="4">
        <f>'2023 PROGRESSIVE CHANGE'!F32</f>
        <v>13.019244600909165</v>
      </c>
      <c r="G27" s="4">
        <f>'2023 PROGRESSIVE CHANGE'!G32</f>
        <v>15.788957347735984</v>
      </c>
      <c r="H27" s="4">
        <f>'2023 PROGRESSIVE CHANGE'!H32</f>
        <v>17.611524861043804</v>
      </c>
      <c r="I27" s="4">
        <f>'2023 PROGRESSIVE CHANGE'!I32</f>
        <v>16.655895049880826</v>
      </c>
      <c r="J27" s="4">
        <f>'2023 PROGRESSIVE CHANGE'!J32</f>
        <v>14.485885576305497</v>
      </c>
      <c r="K27" s="4">
        <f>'2023 PROGRESSIVE CHANGE'!K32</f>
        <v>12.394275198538498</v>
      </c>
      <c r="L27" s="4">
        <f>'2023 PROGRESSIVE CHANGE'!L32</f>
        <v>11.541241981532075</v>
      </c>
      <c r="M27" s="4">
        <f>'2023 PROGRESSIVE CHANGE'!M32</f>
        <v>11.703295944122418</v>
      </c>
      <c r="N27" s="4">
        <f>'2023 PROGRESSIVE CHANGE'!N32</f>
        <v>11.812884605214581</v>
      </c>
      <c r="O27" s="4">
        <f>'2023 PROGRESSIVE CHANGE'!O32</f>
        <v>11.901059607527237</v>
      </c>
      <c r="P27" s="4">
        <f>'2023 PROGRESSIVE CHANGE'!P32</f>
        <v>12.021219771491916</v>
      </c>
      <c r="Q27" s="4">
        <f>'2023 PROGRESSIVE CHANGE'!Q32</f>
        <v>12.06535954895473</v>
      </c>
      <c r="R27" s="4">
        <f>'2023 PROGRESSIVE CHANGE'!R32</f>
        <v>12.076871204734321</v>
      </c>
      <c r="S27" s="4">
        <f>'2023 PROGRESSIVE CHANGE'!S32</f>
        <v>12.24692529098121</v>
      </c>
      <c r="T27" s="4">
        <f>'2023 PROGRESSIVE CHANGE'!T32</f>
        <v>12.540987541560732</v>
      </c>
      <c r="U27" s="4">
        <f>'2023 PROGRESSIVE CHANGE'!U32</f>
        <v>12.79785157216465</v>
      </c>
      <c r="V27" s="4">
        <f>'2023 PROGRESSIVE CHANGE'!V32</f>
        <v>12.986697025528791</v>
      </c>
      <c r="W27" s="4">
        <f>'2023 PROGRESSIVE CHANGE'!W32</f>
        <v>12.883274073696169</v>
      </c>
      <c r="X27" s="4">
        <f>'2023 PROGRESSIVE CHANGE'!X32</f>
        <v>12.55887108106651</v>
      </c>
      <c r="Y27" s="4">
        <f>'2023 PROGRESSIVE CHANGE'!Y32</f>
        <v>12.498472530447167</v>
      </c>
      <c r="Z27" s="4">
        <f>'2023 PROGRESSIVE CHANGE'!Z32</f>
        <v>12.802386082071033</v>
      </c>
      <c r="AA27" s="4">
        <f>'2023 PROGRESSIVE CHANGE'!AA32</f>
        <v>13.267289824962113</v>
      </c>
      <c r="AB27" s="4">
        <f>'2023 PROGRESSIVE CHANGE'!AB32</f>
        <v>13.224041866417924</v>
      </c>
      <c r="AC27" s="4">
        <f>'2023 PROGRESSIVE CHANGE'!AC32</f>
        <v>12.639132781879182</v>
      </c>
      <c r="AD27" s="4">
        <f>'2023 PROGRESSIVE CHANGE'!AD32</f>
        <v>12.348669484826837</v>
      </c>
      <c r="AE27" s="4">
        <f>'2023 PROGRESSIVE CHANGE'!AE32</f>
        <v>12.318869176546812</v>
      </c>
      <c r="AF27" s="4">
        <f>'2023 PROGRESSIVE CHANGE'!AF32</f>
        <v>12.238976278806199</v>
      </c>
      <c r="AG27" s="4">
        <f>'2023 PROGRESSIVE CHANGE'!AG32</f>
        <v>12.250957736480082</v>
      </c>
      <c r="AH27" s="4">
        <f>'2023 PROGRESSIVE CHANGE'!AH32</f>
        <v>12.32061578234347</v>
      </c>
      <c r="AI27" s="4">
        <f>'2023 PROGRESSIVE CHANGE'!AI32</f>
        <v>12.369501970099062</v>
      </c>
      <c r="AJ27" s="4">
        <f>'2023 PROGRESSIVE CHANGE'!AJ32</f>
        <v>12.425453259139447</v>
      </c>
      <c r="AK27" s="4">
        <f>'2023 PROGRESSIVE CHANGE'!AK32</f>
        <v>12.44099621019507</v>
      </c>
      <c r="AM27" s="4">
        <f t="shared" ref="AM27:AM32" si="24">$AH$27-AH27</f>
        <v>0</v>
      </c>
      <c r="AN27" s="4"/>
    </row>
    <row r="28" spans="1:40">
      <c r="B28" s="1" t="str">
        <f t="shared" si="23"/>
        <v>2022 Step Change</v>
      </c>
      <c r="C28" s="4">
        <f>'2022 STEP CHANGE SCENARIO'!C32*$L$3</f>
        <v>0</v>
      </c>
      <c r="D28" s="4">
        <f>'2022 STEP CHANGE SCENARIO'!D32*$L$3</f>
        <v>10.829777046038952</v>
      </c>
      <c r="E28" s="4">
        <f>'2022 STEP CHANGE SCENARIO'!E32*$L$3</f>
        <v>10.931892863662103</v>
      </c>
      <c r="F28" s="4">
        <f>'2022 STEP CHANGE SCENARIO'!F32*$L$3</f>
        <v>11.115140381118474</v>
      </c>
      <c r="G28" s="4">
        <f>'2022 STEP CHANGE SCENARIO'!G32*$L$3</f>
        <v>11.134234401830398</v>
      </c>
      <c r="H28" s="4">
        <f>'2022 STEP CHANGE SCENARIO'!H32*$L$3</f>
        <v>10.809554949056544</v>
      </c>
      <c r="I28" s="4">
        <f>'2022 STEP CHANGE SCENARIO'!I32*$L$3</f>
        <v>10.458979439447091</v>
      </c>
      <c r="J28" s="4">
        <f>'2022 STEP CHANGE SCENARIO'!J32*$L$3</f>
        <v>10.242899556244627</v>
      </c>
      <c r="K28" s="4">
        <f>'2022 STEP CHANGE SCENARIO'!K32*$L$3</f>
        <v>10.264747387410781</v>
      </c>
      <c r="L28" s="4">
        <f>'2022 STEP CHANGE SCENARIO'!L32*$L$3</f>
        <v>10.320842346280585</v>
      </c>
      <c r="M28" s="4">
        <f>'2022 STEP CHANGE SCENARIO'!M32*$L$3</f>
        <v>10.298551687685359</v>
      </c>
      <c r="N28" s="4">
        <f>'2022 STEP CHANGE SCENARIO'!N32*$L$3</f>
        <v>10.426903676172168</v>
      </c>
      <c r="O28" s="4">
        <f>'2022 STEP CHANGE SCENARIO'!O32*$L$3</f>
        <v>10.569906922758271</v>
      </c>
      <c r="P28" s="4">
        <f>'2022 STEP CHANGE SCENARIO'!P32*$L$3</f>
        <v>10.595038217203419</v>
      </c>
      <c r="Q28" s="4">
        <f>'2022 STEP CHANGE SCENARIO'!Q32*$L$3</f>
        <v>10.521166337944253</v>
      </c>
      <c r="R28" s="4">
        <f>'2022 STEP CHANGE SCENARIO'!R32*$L$3</f>
        <v>10.293562885024883</v>
      </c>
      <c r="S28" s="4">
        <f>'2022 STEP CHANGE SCENARIO'!S32*$L$3</f>
        <v>10.004569370470801</v>
      </c>
      <c r="T28" s="4">
        <f>'2022 STEP CHANGE SCENARIO'!T32*$L$3</f>
        <v>9.9117131524356399</v>
      </c>
      <c r="U28" s="4">
        <f>'2022 STEP CHANGE SCENARIO'!U32*$L$3</f>
        <v>10.030937939374954</v>
      </c>
      <c r="V28" s="4">
        <f>'2022 STEP CHANGE SCENARIO'!V32*$L$3</f>
        <v>10.191520068249016</v>
      </c>
      <c r="W28" s="4">
        <f>'2022 STEP CHANGE SCENARIO'!W32*$L$3</f>
        <v>10.284900331444149</v>
      </c>
      <c r="X28" s="4">
        <f>'2022 STEP CHANGE SCENARIO'!X32*$L$3</f>
        <v>10.292938548307919</v>
      </c>
      <c r="Y28" s="4">
        <f>'2022 STEP CHANGE SCENARIO'!Y32*$L$3</f>
        <v>10.348504625503992</v>
      </c>
      <c r="Z28" s="4">
        <f>'2022 STEP CHANGE SCENARIO'!Z32*$L$3</f>
        <v>10.588008427003139</v>
      </c>
      <c r="AA28" s="4">
        <f>'2022 STEP CHANGE SCENARIO'!AA32*$L$3</f>
        <v>10.85347214908821</v>
      </c>
      <c r="AB28" s="4">
        <f>'2022 STEP CHANGE SCENARIO'!AB32*$L$3</f>
        <v>10.99804405790972</v>
      </c>
      <c r="AC28" s="4">
        <f>'2022 STEP CHANGE SCENARIO'!AC32*$L$3</f>
        <v>11.126614688886276</v>
      </c>
      <c r="AD28" s="4">
        <f>'2022 STEP CHANGE SCENARIO'!AD32*$L$3</f>
        <v>11.247766436644939</v>
      </c>
      <c r="AE28" s="4">
        <f>'2022 STEP CHANGE SCENARIO'!AE32*$L$3</f>
        <v>11.271521413244177</v>
      </c>
      <c r="AF28" s="4">
        <f>'2022 STEP CHANGE SCENARIO'!AF32*$L$3</f>
        <v>11.230999372016925</v>
      </c>
      <c r="AG28" s="4">
        <f>'2022 STEP CHANGE SCENARIO'!AG32*$L$3</f>
        <v>11.230969698530874</v>
      </c>
      <c r="AH28" s="4">
        <f>'2022 STEP CHANGE SCENARIO'!AH32*$L$3</f>
        <v>11.299390400481023</v>
      </c>
      <c r="AI28" s="4">
        <f>'2022 STEP CHANGE SCENARIO'!AI32*$L$3</f>
        <v>11.391598365736176</v>
      </c>
      <c r="AJ28" s="4">
        <f>'2022 STEP CHANGE SCENARIO'!AJ32*$L$3</f>
        <v>11.475993804933088</v>
      </c>
      <c r="AM28" s="4">
        <f t="shared" si="24"/>
        <v>1.0212253818624468</v>
      </c>
      <c r="AN28" s="4"/>
    </row>
    <row r="29" spans="1:40">
      <c r="B29" s="1" t="str">
        <f t="shared" si="23"/>
        <v>2023 Hydrogen Export</v>
      </c>
      <c r="C29" s="4">
        <f>'2023 HYDROGEN SCENARIO'!C32</f>
        <v>0</v>
      </c>
      <c r="D29" s="4">
        <f>'2023 HYDROGEN SCENARIO'!D32</f>
        <v>11.012492861476057</v>
      </c>
      <c r="E29" s="4">
        <f>'2023 HYDROGEN SCENARIO'!E32</f>
        <v>11.40521997895021</v>
      </c>
      <c r="F29" s="4">
        <f>'2023 HYDROGEN SCENARIO'!F32</f>
        <v>12.452839285441913</v>
      </c>
      <c r="G29" s="4">
        <f>'2023 HYDROGEN SCENARIO'!G32</f>
        <v>14.518499076123106</v>
      </c>
      <c r="H29" s="4">
        <f>'2023 HYDROGEN SCENARIO'!H32</f>
        <v>16.04444835619417</v>
      </c>
      <c r="I29" s="4">
        <f>'2023 HYDROGEN SCENARIO'!I32</f>
        <v>15.866266029243274</v>
      </c>
      <c r="J29" s="4">
        <f>'2023 HYDROGEN SCENARIO'!J32</f>
        <v>14.161177028027359</v>
      </c>
      <c r="K29" s="4">
        <f>'2023 HYDROGEN SCENARIO'!K32</f>
        <v>11.49107118149464</v>
      </c>
      <c r="L29" s="4">
        <f>'2023 HYDROGEN SCENARIO'!L32</f>
        <v>10.097360128067283</v>
      </c>
      <c r="M29" s="4">
        <f>'2023 HYDROGEN SCENARIO'!M32</f>
        <v>10.150228166631305</v>
      </c>
      <c r="N29" s="4">
        <f>'2023 HYDROGEN SCENARIO'!N32</f>
        <v>10.278599165344364</v>
      </c>
      <c r="O29" s="4">
        <f>'2023 HYDROGEN SCENARIO'!O32</f>
        <v>10.386795532874853</v>
      </c>
      <c r="P29" s="4">
        <f>'2023 HYDROGEN SCENARIO'!P32</f>
        <v>10.49836186630405</v>
      </c>
      <c r="Q29" s="4">
        <f>'2023 HYDROGEN SCENARIO'!Q32</f>
        <v>10.290295211103572</v>
      </c>
      <c r="R29" s="4">
        <f>'2023 HYDROGEN SCENARIO'!R32</f>
        <v>9.7158647915224403</v>
      </c>
      <c r="S29" s="4">
        <f>'2023 HYDROGEN SCENARIO'!S32</f>
        <v>9.3914751913014918</v>
      </c>
      <c r="T29" s="4">
        <f>'2023 HYDROGEN SCENARIO'!T32</f>
        <v>9.277083972186329</v>
      </c>
      <c r="U29" s="4">
        <f>'2023 HYDROGEN SCENARIO'!U32</f>
        <v>9.1050021845231726</v>
      </c>
      <c r="V29" s="4">
        <f>'2023 HYDROGEN SCENARIO'!V32</f>
        <v>8.9887392585026493</v>
      </c>
      <c r="W29" s="4">
        <f>'2023 HYDROGEN SCENARIO'!W32</f>
        <v>8.8309737762269531</v>
      </c>
      <c r="X29" s="4">
        <f>'2023 HYDROGEN SCENARIO'!X32</f>
        <v>8.7471840859743608</v>
      </c>
      <c r="Y29" s="4">
        <f>'2023 HYDROGEN SCENARIO'!Y32</f>
        <v>8.6287283302415787</v>
      </c>
      <c r="Z29" s="4">
        <f>'2023 HYDROGEN SCENARIO'!Z32</f>
        <v>8.4128191650798989</v>
      </c>
      <c r="AA29" s="4">
        <f>'2023 HYDROGEN SCENARIO'!AA32</f>
        <v>8.4760718800744392</v>
      </c>
      <c r="AB29" s="4">
        <f>'2023 HYDROGEN SCENARIO'!AB32</f>
        <v>8.4200891152691746</v>
      </c>
      <c r="AC29" s="4">
        <f>'2023 HYDROGEN SCENARIO'!AC32</f>
        <v>8.1809349589927187</v>
      </c>
      <c r="AD29" s="4">
        <f>'2023 HYDROGEN SCENARIO'!AD32</f>
        <v>8.3104305932816569</v>
      </c>
      <c r="AE29" s="4">
        <f>'2023 HYDROGEN SCENARIO'!AE32</f>
        <v>8.5604530837777872</v>
      </c>
      <c r="AF29" s="4">
        <f>'2023 HYDROGEN SCENARIO'!AF32</f>
        <v>8.6287856773516296</v>
      </c>
      <c r="AG29" s="4">
        <f>'2023 HYDROGEN SCENARIO'!AG32</f>
        <v>8.6056559055775814</v>
      </c>
      <c r="AH29" s="4">
        <f>'2023 HYDROGEN SCENARIO'!AH32</f>
        <v>8.6392889593445492</v>
      </c>
      <c r="AI29" s="4">
        <f>'2023 HYDROGEN SCENARIO'!AI32</f>
        <v>8.6881409422320317</v>
      </c>
      <c r="AJ29" s="4">
        <f>'2023 HYDROGEN SCENARIO'!AJ32</f>
        <v>8.6162666421006602</v>
      </c>
      <c r="AK29" s="4">
        <f>'2023 HYDROGEN SCENARIO'!AK32</f>
        <v>8.5277705554077148</v>
      </c>
      <c r="AM29" s="4">
        <f t="shared" si="24"/>
        <v>3.6813268229989209</v>
      </c>
      <c r="AN29" s="4"/>
    </row>
    <row r="30" spans="1:40">
      <c r="B30" s="1" t="str">
        <f t="shared" si="23"/>
        <v>2023 Step Change</v>
      </c>
      <c r="C30" s="4">
        <f>'2023 STEP CHANGE'!C32</f>
        <v>0</v>
      </c>
      <c r="D30" s="4">
        <f>'2023 STEP CHANGE'!D32</f>
        <v>10.975783434013328</v>
      </c>
      <c r="E30" s="4">
        <f>'2023 STEP CHANGE'!E32</f>
        <v>11.439151865609297</v>
      </c>
      <c r="F30" s="4">
        <f>'2023 STEP CHANGE'!F32</f>
        <v>12.714235462627286</v>
      </c>
      <c r="G30" s="4">
        <f>'2023 STEP CHANGE'!G32</f>
        <v>15.18913130240993</v>
      </c>
      <c r="H30" s="4">
        <f>'2023 STEP CHANGE'!H32</f>
        <v>16.908994543525939</v>
      </c>
      <c r="I30" s="4">
        <f>'2023 STEP CHANGE'!I32</f>
        <v>16.466262380555655</v>
      </c>
      <c r="J30" s="4">
        <f>'2023 STEP CHANGE'!J32</f>
        <v>14.37958008876142</v>
      </c>
      <c r="K30" s="4">
        <f>'2023 STEP CHANGE'!K32</f>
        <v>11.537327593944731</v>
      </c>
      <c r="L30" s="4">
        <f>'2023 STEP CHANGE'!L32</f>
        <v>10.156010831905853</v>
      </c>
      <c r="M30" s="4">
        <f>'2023 STEP CHANGE'!M32</f>
        <v>10.267229966418407</v>
      </c>
      <c r="N30" s="4">
        <f>'2023 STEP CHANGE'!N32</f>
        <v>10.463189407073388</v>
      </c>
      <c r="O30" s="4">
        <f>'2023 STEP CHANGE'!O32</f>
        <v>10.613128211353864</v>
      </c>
      <c r="P30" s="4">
        <f>'2023 STEP CHANGE'!P32</f>
        <v>10.686472997112759</v>
      </c>
      <c r="Q30" s="4">
        <f>'2023 STEP CHANGE'!Q32</f>
        <v>10.406459103812306</v>
      </c>
      <c r="R30" s="4">
        <f>'2023 STEP CHANGE'!R32</f>
        <v>9.8086938516738247</v>
      </c>
      <c r="S30" s="4">
        <f>'2023 STEP CHANGE'!S32</f>
        <v>9.5170618628405599</v>
      </c>
      <c r="T30" s="4">
        <f>'2023 STEP CHANGE'!T32</f>
        <v>9.481802967086578</v>
      </c>
      <c r="U30" s="4">
        <f>'2023 STEP CHANGE'!U32</f>
        <v>9.3934929871651676</v>
      </c>
      <c r="V30" s="4">
        <f>'2023 STEP CHANGE'!V32</f>
        <v>9.3300667738700884</v>
      </c>
      <c r="W30" s="4">
        <f>'2023 STEP CHANGE'!W32</f>
        <v>9.2983218322471792</v>
      </c>
      <c r="X30" s="4">
        <f>'2023 STEP CHANGE'!X32</f>
        <v>9.3812501353732589</v>
      </c>
      <c r="Y30" s="4">
        <f>'2023 STEP CHANGE'!Y32</f>
        <v>9.5276178303837558</v>
      </c>
      <c r="Z30" s="4">
        <f>'2023 STEP CHANGE'!Z32</f>
        <v>9.4939630289260357</v>
      </c>
      <c r="AA30" s="4">
        <f>'2023 STEP CHANGE'!AA32</f>
        <v>9.3252504963232319</v>
      </c>
      <c r="AB30" s="4">
        <f>'2023 STEP CHANGE'!AB32</f>
        <v>9.2650108468573578</v>
      </c>
      <c r="AC30" s="4">
        <f>'2023 STEP CHANGE'!AC32</f>
        <v>9.2221866392758951</v>
      </c>
      <c r="AD30" s="4">
        <f>'2023 STEP CHANGE'!AD32</f>
        <v>9.1218830364111696</v>
      </c>
      <c r="AE30" s="4">
        <f>'2023 STEP CHANGE'!AE32</f>
        <v>9.1187446595322221</v>
      </c>
      <c r="AF30" s="4">
        <f>'2023 STEP CHANGE'!AF32</f>
        <v>9.1377769589562465</v>
      </c>
      <c r="AG30" s="4">
        <f>'2023 STEP CHANGE'!AG32</f>
        <v>9.1195023224896801</v>
      </c>
      <c r="AH30" s="4">
        <f>'2023 STEP CHANGE'!AH32</f>
        <v>9.180398238155675</v>
      </c>
      <c r="AI30" s="4">
        <f>'2023 STEP CHANGE'!AI32</f>
        <v>9.2399581367499053</v>
      </c>
      <c r="AJ30" s="4">
        <f>'2023 STEP CHANGE'!AJ32</f>
        <v>9.1843818686370859</v>
      </c>
      <c r="AK30" s="4">
        <f>'2023 STEP CHANGE'!AK32</f>
        <v>9.1278241512887366</v>
      </c>
      <c r="AM30" s="4">
        <f t="shared" si="24"/>
        <v>3.1402175441877951</v>
      </c>
      <c r="AN30" s="4"/>
    </row>
    <row r="31" spans="1:40">
      <c r="B31" s="1" t="str">
        <f t="shared" si="23"/>
        <v>2023 Exploring Alternatives</v>
      </c>
      <c r="C31" s="4">
        <f>'2023 EXPLORING ALTERNATIVES'!C32</f>
        <v>0</v>
      </c>
      <c r="D31" s="4">
        <f>'2023 EXPLORING ALTERNATIVES'!D32</f>
        <v>10.723033572897013</v>
      </c>
      <c r="E31" s="4">
        <f>'2023 EXPLORING ALTERNATIVES'!E32</f>
        <v>11.074375592588927</v>
      </c>
      <c r="F31" s="4">
        <f>'2023 EXPLORING ALTERNATIVES'!F32</f>
        <v>12.496806036228243</v>
      </c>
      <c r="G31" s="4">
        <f>'2023 EXPLORING ALTERNATIVES'!G32</f>
        <v>15.347684592127191</v>
      </c>
      <c r="H31" s="4">
        <f>'2023 EXPLORING ALTERNATIVES'!H32</f>
        <v>17.354354282126504</v>
      </c>
      <c r="I31" s="4">
        <f>'2023 EXPLORING ALTERNATIVES'!I32</f>
        <v>16.446569198428648</v>
      </c>
      <c r="J31" s="4">
        <f>'2023 EXPLORING ALTERNATIVES'!J32</f>
        <v>13.346078396128723</v>
      </c>
      <c r="K31" s="4">
        <f>'2023 EXPLORING ALTERNATIVES'!K32</f>
        <v>10.4294433071314</v>
      </c>
      <c r="L31" s="4">
        <f>'2023 EXPLORING ALTERNATIVES'!L32</f>
        <v>9.3500873114050389</v>
      </c>
      <c r="M31" s="4">
        <f>'2023 EXPLORING ALTERNATIVES'!M32</f>
        <v>9.3089094520720757</v>
      </c>
      <c r="N31" s="4">
        <f>'2023 EXPLORING ALTERNATIVES'!N32</f>
        <v>9.293102013084285</v>
      </c>
      <c r="O31" s="4">
        <f>'2023 EXPLORING ALTERNATIVES'!O32</f>
        <v>9.2686947743677077</v>
      </c>
      <c r="P31" s="4">
        <f>'2023 EXPLORING ALTERNATIVES'!P32</f>
        <v>9.2175030264973561</v>
      </c>
      <c r="Q31" s="4">
        <f>'2023 EXPLORING ALTERNATIVES'!Q32</f>
        <v>9.1512750746063816</v>
      </c>
      <c r="R31" s="4">
        <f>'2023 EXPLORING ALTERNATIVES'!R32</f>
        <v>9.1428748859079754</v>
      </c>
      <c r="S31" s="4">
        <f>'2023 EXPLORING ALTERNATIVES'!S32</f>
        <v>9.2193396042720188</v>
      </c>
      <c r="T31" s="4">
        <f>'2023 EXPLORING ALTERNATIVES'!T32</f>
        <v>9.3553947590812996</v>
      </c>
      <c r="U31" s="4">
        <f>'2023 EXPLORING ALTERNATIVES'!U32</f>
        <v>9.4944490063661604</v>
      </c>
      <c r="V31" s="4">
        <f>'2023 EXPLORING ALTERNATIVES'!V32</f>
        <v>9.5183914450744531</v>
      </c>
      <c r="W31" s="4">
        <f>'2023 EXPLORING ALTERNATIVES'!W32</f>
        <v>9.2269001762390346</v>
      </c>
      <c r="X31" s="4">
        <f>'2023 EXPLORING ALTERNATIVES'!X32</f>
        <v>8.8339530047824191</v>
      </c>
      <c r="Y31" s="4">
        <f>'2023 EXPLORING ALTERNATIVES'!Y32</f>
        <v>8.7493646762085824</v>
      </c>
      <c r="Z31" s="4">
        <f>'2023 EXPLORING ALTERNATIVES'!Z32</f>
        <v>8.957119146558723</v>
      </c>
      <c r="AA31" s="4">
        <f>'2023 EXPLORING ALTERNATIVES'!AA32</f>
        <v>9.2950179142193932</v>
      </c>
      <c r="AB31" s="4">
        <f>'2023 EXPLORING ALTERNATIVES'!AB32</f>
        <v>9.4603201185485766</v>
      </c>
      <c r="AC31" s="4">
        <f>'2023 EXPLORING ALTERNATIVES'!AC32</f>
        <v>9.38212739213429</v>
      </c>
      <c r="AD31" s="4">
        <f>'2023 EXPLORING ALTERNATIVES'!AD32</f>
        <v>9.315835114785262</v>
      </c>
      <c r="AE31" s="4">
        <f>'2023 EXPLORING ALTERNATIVES'!AE32</f>
        <v>9.2975189721353431</v>
      </c>
      <c r="AF31" s="4">
        <f>'2023 EXPLORING ALTERNATIVES'!AF32</f>
        <v>9.3308537368336779</v>
      </c>
      <c r="AG31" s="4">
        <f>'2023 EXPLORING ALTERNATIVES'!AG32</f>
        <v>9.4676532855159277</v>
      </c>
      <c r="AH31" s="4">
        <f>'2023 EXPLORING ALTERNATIVES'!AH32</f>
        <v>9.5633425785033737</v>
      </c>
      <c r="AI31" s="4">
        <f>'2023 EXPLORING ALTERNATIVES'!AI32</f>
        <v>9.5153996950367077</v>
      </c>
      <c r="AJ31" s="4">
        <f>'2023 EXPLORING ALTERNATIVES'!AJ32</f>
        <v>9.4429246043594315</v>
      </c>
      <c r="AK31" s="4">
        <f>'2023 EXPLORING ALTERNATIVES'!AK32</f>
        <v>9.4215629494683881</v>
      </c>
      <c r="AM31" s="4">
        <f t="shared" si="24"/>
        <v>2.7572732038400964</v>
      </c>
      <c r="AN31" s="4"/>
    </row>
    <row r="32" spans="1:40">
      <c r="AM32" s="4">
        <f t="shared" si="24"/>
        <v>12.32061578234347</v>
      </c>
      <c r="AN32" s="4"/>
    </row>
    <row r="34" spans="1:40">
      <c r="A34" s="2" t="s">
        <v>56</v>
      </c>
      <c r="C34">
        <f t="shared" ref="C34:X34" si="25">C16</f>
        <v>2019</v>
      </c>
      <c r="D34">
        <f t="shared" si="25"/>
        <v>2020</v>
      </c>
      <c r="E34">
        <f t="shared" si="25"/>
        <v>2021</v>
      </c>
      <c r="F34">
        <f t="shared" si="25"/>
        <v>2022</v>
      </c>
      <c r="G34">
        <f t="shared" si="25"/>
        <v>2023</v>
      </c>
      <c r="H34">
        <f t="shared" si="25"/>
        <v>2024</v>
      </c>
      <c r="I34">
        <f t="shared" si="25"/>
        <v>2025</v>
      </c>
      <c r="J34">
        <f t="shared" si="25"/>
        <v>2026</v>
      </c>
      <c r="K34">
        <f t="shared" si="25"/>
        <v>2027</v>
      </c>
      <c r="L34">
        <f t="shared" si="25"/>
        <v>2028</v>
      </c>
      <c r="M34">
        <f t="shared" si="25"/>
        <v>2029</v>
      </c>
      <c r="N34">
        <f t="shared" si="25"/>
        <v>2030</v>
      </c>
      <c r="O34">
        <f t="shared" si="25"/>
        <v>2031</v>
      </c>
      <c r="P34">
        <f t="shared" si="25"/>
        <v>2032</v>
      </c>
      <c r="Q34">
        <f t="shared" si="25"/>
        <v>2033</v>
      </c>
      <c r="R34">
        <f t="shared" si="25"/>
        <v>2034</v>
      </c>
      <c r="S34">
        <f t="shared" si="25"/>
        <v>2035</v>
      </c>
      <c r="T34">
        <f t="shared" si="25"/>
        <v>2036</v>
      </c>
      <c r="U34">
        <f t="shared" si="25"/>
        <v>2037</v>
      </c>
      <c r="V34">
        <f t="shared" si="25"/>
        <v>2038</v>
      </c>
      <c r="W34">
        <f t="shared" si="25"/>
        <v>2039</v>
      </c>
      <c r="X34">
        <f t="shared" si="25"/>
        <v>2040</v>
      </c>
      <c r="Y34">
        <f t="shared" ref="Y34:AH34" si="26">Y16</f>
        <v>2041</v>
      </c>
      <c r="Z34">
        <f t="shared" si="26"/>
        <v>2042</v>
      </c>
      <c r="AA34">
        <f t="shared" si="26"/>
        <v>2043</v>
      </c>
      <c r="AB34">
        <f t="shared" si="26"/>
        <v>2044</v>
      </c>
      <c r="AC34">
        <f t="shared" si="26"/>
        <v>2045</v>
      </c>
      <c r="AD34">
        <f t="shared" si="26"/>
        <v>2046</v>
      </c>
      <c r="AE34">
        <f t="shared" si="26"/>
        <v>2047</v>
      </c>
      <c r="AF34">
        <f t="shared" si="26"/>
        <v>2048</v>
      </c>
      <c r="AG34">
        <f t="shared" si="26"/>
        <v>2049</v>
      </c>
      <c r="AH34">
        <f t="shared" si="26"/>
        <v>2050</v>
      </c>
      <c r="AI34">
        <f t="shared" ref="AI34:AJ34" si="27">AI16</f>
        <v>2051</v>
      </c>
      <c r="AJ34">
        <f t="shared" si="27"/>
        <v>2052</v>
      </c>
      <c r="AK34">
        <f t="shared" ref="AK34" si="28">AK16</f>
        <v>2053</v>
      </c>
    </row>
    <row r="35" spans="1:40">
      <c r="B35" s="1" t="str">
        <f t="shared" ref="B35:B40" si="29">B17</f>
        <v>2021 Central</v>
      </c>
      <c r="C35" s="4">
        <f>'2021 CENTRAL SCENARIO'!C33*$L$2</f>
        <v>9.2238728019245748</v>
      </c>
      <c r="D35" s="4">
        <f>'2021 CENTRAL SCENARIO'!D33*$L$2</f>
        <v>9.2163062289832336</v>
      </c>
      <c r="E35" s="4">
        <f>'2021 CENTRAL SCENARIO'!E33*$L$2</f>
        <v>9.1152469296904055</v>
      </c>
      <c r="F35" s="4">
        <f>'2021 CENTRAL SCENARIO'!F33*$L$2</f>
        <v>8.9807751369389628</v>
      </c>
      <c r="G35" s="4">
        <f>'2021 CENTRAL SCENARIO'!G33*$L$2</f>
        <v>8.8520617589034885</v>
      </c>
      <c r="H35" s="4">
        <f>'2021 CENTRAL SCENARIO'!H33*$L$2</f>
        <v>8.768724691608071</v>
      </c>
      <c r="I35" s="4">
        <f>'2021 CENTRAL SCENARIO'!I33*$L$2</f>
        <v>8.8195632296521431</v>
      </c>
      <c r="J35" s="4">
        <f>'2021 CENTRAL SCENARIO'!J33*$L$2</f>
        <v>8.9734392085224748</v>
      </c>
      <c r="K35" s="4">
        <f>'2021 CENTRAL SCENARIO'!K33*$L$2</f>
        <v>9.0659586631246469</v>
      </c>
      <c r="L35" s="4">
        <f>'2021 CENTRAL SCENARIO'!L33*$L$2</f>
        <v>9.0564013709913027</v>
      </c>
      <c r="M35" s="4">
        <f>'2021 CENTRAL SCENARIO'!M33*$L$2</f>
        <v>8.984751752768398</v>
      </c>
      <c r="N35" s="4">
        <f>'2021 CENTRAL SCENARIO'!N33*$L$2</f>
        <v>8.9091357157832718</v>
      </c>
      <c r="O35" s="4">
        <f>'2021 CENTRAL SCENARIO'!O33*$L$2</f>
        <v>8.8575972089065402</v>
      </c>
      <c r="P35" s="4">
        <f>'2021 CENTRAL SCENARIO'!P33*$L$2</f>
        <v>8.8288285410801937</v>
      </c>
      <c r="Q35" s="4">
        <f>'2021 CENTRAL SCENARIO'!Q33*$L$2</f>
        <v>8.8290142635688067</v>
      </c>
      <c r="R35" s="4">
        <f>'2021 CENTRAL SCENARIO'!R33*$L$2</f>
        <v>8.8318408044175438</v>
      </c>
      <c r="S35" s="4">
        <f>'2021 CENTRAL SCENARIO'!S33*$L$2</f>
        <v>8.8198703952048891</v>
      </c>
      <c r="T35" s="4">
        <f>'2021 CENTRAL SCENARIO'!T33*$L$2</f>
        <v>8.8138341050126243</v>
      </c>
      <c r="U35" s="4">
        <f>'2021 CENTRAL SCENARIO'!U33*$L$2</f>
        <v>8.8120347726845161</v>
      </c>
      <c r="V35" s="4">
        <f>'2021 CENTRAL SCENARIO'!V33*$L$2</f>
        <v>8.8106764134137734</v>
      </c>
      <c r="W35" s="4">
        <f>'2021 CENTRAL SCENARIO'!W33*$L$2</f>
        <v>8.8098298377736217</v>
      </c>
      <c r="X35" s="4">
        <f>'2021 CENTRAL SCENARIO'!X33*$L$2</f>
        <v>8.8098298377736217</v>
      </c>
      <c r="Y35" s="4">
        <f>'2021 CENTRAL SCENARIO'!Y33*$L$2</f>
        <v>8.8098298377736217</v>
      </c>
      <c r="Z35" s="4">
        <f>'2021 CENTRAL SCENARIO'!Z33*$L$2</f>
        <v>8.8098298377736217</v>
      </c>
      <c r="AA35" s="4">
        <f>'2021 CENTRAL SCENARIO'!AA33*$L$2</f>
        <v>8.8098298377736217</v>
      </c>
      <c r="AB35" s="4">
        <f>'2021 CENTRAL SCENARIO'!AB33*$L$2</f>
        <v>8.8098298377736217</v>
      </c>
      <c r="AC35" s="4">
        <f>'2021 CENTRAL SCENARIO'!AC33*$L$2</f>
        <v>8.8098298377736217</v>
      </c>
      <c r="AD35" s="4">
        <f>'2021 CENTRAL SCENARIO'!AD33*$L$2</f>
        <v>8.8098298377736217</v>
      </c>
      <c r="AE35" s="4">
        <f>'2021 CENTRAL SCENARIO'!AE33*$L$2</f>
        <v>8.8098298377736217</v>
      </c>
      <c r="AF35" s="4">
        <f>'2021 CENTRAL SCENARIO'!AF33*$L$2</f>
        <v>8.8098298377736217</v>
      </c>
      <c r="AG35" s="4">
        <f>'2021 CENTRAL SCENARIO'!AG33*$L$2</f>
        <v>8.8098298377736217</v>
      </c>
      <c r="AH35" s="4">
        <f>'2021 CENTRAL SCENARIO'!AH33*$L$2</f>
        <v>8.8098298377736217</v>
      </c>
    </row>
    <row r="36" spans="1:40">
      <c r="B36" s="1" t="str">
        <f t="shared" si="29"/>
        <v>2023 Progressive Change</v>
      </c>
      <c r="C36" s="4">
        <f>'2023 PROGRESSIVE CHANGE'!C33</f>
        <v>0</v>
      </c>
      <c r="D36" s="4">
        <f>'2023 PROGRESSIVE CHANGE'!D33</f>
        <v>11.253518554312871</v>
      </c>
      <c r="E36" s="4">
        <f>'2023 PROGRESSIVE CHANGE'!E33</f>
        <v>11.957997790940135</v>
      </c>
      <c r="F36" s="4">
        <f>'2023 PROGRESSIVE CHANGE'!F33</f>
        <v>13.543422479477556</v>
      </c>
      <c r="G36" s="4">
        <f>'2023 PROGRESSIVE CHANGE'!G33</f>
        <v>16.254153902716904</v>
      </c>
      <c r="H36" s="4">
        <f>'2023 PROGRESSIVE CHANGE'!H33</f>
        <v>18.142781205372788</v>
      </c>
      <c r="I36" s="4">
        <f>'2023 PROGRESSIVE CHANGE'!I33</f>
        <v>16.454637909942331</v>
      </c>
      <c r="J36" s="4">
        <f>'2023 PROGRESSIVE CHANGE'!J33</f>
        <v>12.88248806156685</v>
      </c>
      <c r="K36" s="4">
        <f>'2023 PROGRESSIVE CHANGE'!K33</f>
        <v>10.883904399410071</v>
      </c>
      <c r="L36" s="4">
        <f>'2023 PROGRESSIVE CHANGE'!L33</f>
        <v>10.671974706857133</v>
      </c>
      <c r="M36" s="4">
        <f>'2023 PROGRESSIVE CHANGE'!M33</f>
        <v>10.958482789391661</v>
      </c>
      <c r="N36" s="4">
        <f>'2023 PROGRESSIVE CHANGE'!N33</f>
        <v>11.212644115820382</v>
      </c>
      <c r="O36" s="4">
        <f>'2023 PROGRESSIVE CHANGE'!O33</f>
        <v>11.293798062674858</v>
      </c>
      <c r="P36" s="4">
        <f>'2023 PROGRESSIVE CHANGE'!P33</f>
        <v>11.282646311390952</v>
      </c>
      <c r="Q36" s="4">
        <f>'2023 PROGRESSIVE CHANGE'!Q33</f>
        <v>11.313696410839906</v>
      </c>
      <c r="R36" s="4">
        <f>'2023 PROGRESSIVE CHANGE'!R33</f>
        <v>11.344098819848881</v>
      </c>
      <c r="S36" s="4">
        <f>'2023 PROGRESSIVE CHANGE'!S33</f>
        <v>11.352867178395583</v>
      </c>
      <c r="T36" s="4">
        <f>'2023 PROGRESSIVE CHANGE'!T33</f>
        <v>11.353630439384908</v>
      </c>
      <c r="U36" s="4">
        <f>'2023 PROGRESSIVE CHANGE'!U33</f>
        <v>11.339463800064248</v>
      </c>
      <c r="V36" s="4">
        <f>'2023 PROGRESSIVE CHANGE'!V33</f>
        <v>11.337488892138573</v>
      </c>
      <c r="W36" s="4">
        <f>'2023 PROGRESSIVE CHANGE'!W33</f>
        <v>11.202826691261224</v>
      </c>
      <c r="X36" s="4">
        <f>'2023 PROGRESSIVE CHANGE'!X33</f>
        <v>11.000658194004014</v>
      </c>
      <c r="Y36" s="4">
        <f>'2023 PROGRESSIVE CHANGE'!Y33</f>
        <v>11.008703959761528</v>
      </c>
      <c r="Z36" s="4">
        <f>'2023 PROGRESSIVE CHANGE'!Z33</f>
        <v>11.247899108636254</v>
      </c>
      <c r="AA36" s="4">
        <f>'2023 PROGRESSIVE CHANGE'!AA33</f>
        <v>11.484849662913291</v>
      </c>
      <c r="AB36" s="4">
        <f>'2023 PROGRESSIVE CHANGE'!AB33</f>
        <v>11.211323053053947</v>
      </c>
      <c r="AC36" s="4">
        <f>'2023 PROGRESSIVE CHANGE'!AC33</f>
        <v>10.661730112058617</v>
      </c>
      <c r="AD36" s="4">
        <f>'2023 PROGRESSIVE CHANGE'!AD33</f>
        <v>10.468772911345127</v>
      </c>
      <c r="AE36" s="4">
        <f>'2023 PROGRESSIVE CHANGE'!AE33</f>
        <v>10.407362835730867</v>
      </c>
      <c r="AF36" s="4">
        <f>'2023 PROGRESSIVE CHANGE'!AF33</f>
        <v>10.27293319989996</v>
      </c>
      <c r="AG36" s="4">
        <f>'2023 PROGRESSIVE CHANGE'!AG33</f>
        <v>10.320868355343098</v>
      </c>
      <c r="AH36" s="4">
        <f>'2023 PROGRESSIVE CHANGE'!AH33</f>
        <v>10.377702999150541</v>
      </c>
      <c r="AI36" s="4">
        <f>'2023 PROGRESSIVE CHANGE'!AI33</f>
        <v>10.314706873670088</v>
      </c>
      <c r="AJ36" s="4">
        <f>'2023 PROGRESSIVE CHANGE'!AJ33</f>
        <v>10.354403776516383</v>
      </c>
      <c r="AK36" s="4">
        <f>'2023 PROGRESSIVE CHANGE'!AK33</f>
        <v>10.41355916020099</v>
      </c>
      <c r="AM36" s="4">
        <f t="shared" ref="AM36:AM41" si="30">$AH$36-AH36</f>
        <v>0</v>
      </c>
      <c r="AN36" s="4"/>
    </row>
    <row r="37" spans="1:40">
      <c r="B37" s="1" t="str">
        <f t="shared" si="29"/>
        <v>2022 Step Change</v>
      </c>
      <c r="C37" s="4">
        <f>'2022 STEP CHANGE SCENARIO'!C33*$L$3</f>
        <v>0</v>
      </c>
      <c r="D37" s="4">
        <f>'2022 STEP CHANGE SCENARIO'!D33*$L$3</f>
        <v>10.525069356007094</v>
      </c>
      <c r="E37" s="4">
        <f>'2022 STEP CHANGE SCENARIO'!E33*$L$3</f>
        <v>10.660805926883421</v>
      </c>
      <c r="F37" s="4">
        <f>'2022 STEP CHANGE SCENARIO'!F33*$L$3</f>
        <v>10.731294519372291</v>
      </c>
      <c r="G37" s="4">
        <f>'2022 STEP CHANGE SCENARIO'!G33*$L$3</f>
        <v>10.66607403351737</v>
      </c>
      <c r="H37" s="4">
        <f>'2022 STEP CHANGE SCENARIO'!H33*$L$3</f>
        <v>10.178708216408211</v>
      </c>
      <c r="I37" s="4">
        <f>'2022 STEP CHANGE SCENARIO'!I33*$L$3</f>
        <v>9.5200018864995322</v>
      </c>
      <c r="J37" s="4">
        <f>'2022 STEP CHANGE SCENARIO'!J33*$L$3</f>
        <v>9.0570515970048326</v>
      </c>
      <c r="K37" s="4">
        <f>'2022 STEP CHANGE SCENARIO'!K33*$L$3</f>
        <v>8.9576837143344221</v>
      </c>
      <c r="L37" s="4">
        <f>'2022 STEP CHANGE SCENARIO'!L33*$L$3</f>
        <v>9.0322918933120437</v>
      </c>
      <c r="M37" s="4">
        <f>'2022 STEP CHANGE SCENARIO'!M33*$L$3</f>
        <v>9.0999148923197009</v>
      </c>
      <c r="N37" s="4">
        <f>'2022 STEP CHANGE SCENARIO'!N33*$L$3</f>
        <v>9.2644984492965392</v>
      </c>
      <c r="O37" s="4">
        <f>'2022 STEP CHANGE SCENARIO'!O33*$L$3</f>
        <v>9.3509588646073212</v>
      </c>
      <c r="P37" s="4">
        <f>'2022 STEP CHANGE SCENARIO'!P33*$L$3</f>
        <v>9.3716640622217042</v>
      </c>
      <c r="Q37" s="4">
        <f>'2022 STEP CHANGE SCENARIO'!Q33*$L$3</f>
        <v>9.3575700405118631</v>
      </c>
      <c r="R37" s="4">
        <f>'2022 STEP CHANGE SCENARIO'!R33*$L$3</f>
        <v>9.0663307514809865</v>
      </c>
      <c r="S37" s="4">
        <f>'2022 STEP CHANGE SCENARIO'!S33*$L$3</f>
        <v>8.7365794955899201</v>
      </c>
      <c r="T37" s="4">
        <f>'2022 STEP CHANGE SCENARIO'!T33*$L$3</f>
        <v>8.7917002531790196</v>
      </c>
      <c r="U37" s="4">
        <f>'2022 STEP CHANGE SCENARIO'!U33*$L$3</f>
        <v>8.9013995837341966</v>
      </c>
      <c r="V37" s="4">
        <f>'2022 STEP CHANGE SCENARIO'!V33*$L$3</f>
        <v>8.7682652487670119</v>
      </c>
      <c r="W37" s="4">
        <f>'2022 STEP CHANGE SCENARIO'!W33*$L$3</f>
        <v>8.6208019193767953</v>
      </c>
      <c r="X37" s="4">
        <f>'2022 STEP CHANGE SCENARIO'!X33*$L$3</f>
        <v>8.5231911391390192</v>
      </c>
      <c r="Y37" s="4">
        <f>'2022 STEP CHANGE SCENARIO'!Y33*$L$3</f>
        <v>8.5342808731502924</v>
      </c>
      <c r="Z37" s="4">
        <f>'2022 STEP CHANGE SCENARIO'!Z33*$L$3</f>
        <v>8.7183119847962054</v>
      </c>
      <c r="AA37" s="4">
        <f>'2022 STEP CHANGE SCENARIO'!AA33*$L$3</f>
        <v>8.8718827335364736</v>
      </c>
      <c r="AB37" s="4">
        <f>'2022 STEP CHANGE SCENARIO'!AB33*$L$3</f>
        <v>8.8428633821781464</v>
      </c>
      <c r="AC37" s="4">
        <f>'2022 STEP CHANGE SCENARIO'!AC33*$L$3</f>
        <v>8.7161216930188896</v>
      </c>
      <c r="AD37" s="4">
        <f>'2022 STEP CHANGE SCENARIO'!AD33*$L$3</f>
        <v>8.6902836625672943</v>
      </c>
      <c r="AE37" s="4">
        <f>'2022 STEP CHANGE SCENARIO'!AE33*$L$3</f>
        <v>8.8495182302603954</v>
      </c>
      <c r="AF37" s="4">
        <f>'2022 STEP CHANGE SCENARIO'!AF33*$L$3</f>
        <v>9.0324401838669992</v>
      </c>
      <c r="AG37" s="4">
        <f>'2022 STEP CHANGE SCENARIO'!AG33*$L$3</f>
        <v>9.1006863849965551</v>
      </c>
      <c r="AH37" s="4">
        <f>'2022 STEP CHANGE SCENARIO'!AH33*$L$3</f>
        <v>9.0817133049630492</v>
      </c>
      <c r="AI37" s="4">
        <f>'2022 STEP CHANGE SCENARIO'!AI33*$L$3</f>
        <v>9.0406979237521803</v>
      </c>
      <c r="AJ37" s="4">
        <f>'2022 STEP CHANGE SCENARIO'!AJ33*$L$3</f>
        <v>9.0726917497780839</v>
      </c>
      <c r="AM37" s="4">
        <f t="shared" si="30"/>
        <v>1.295989694187492</v>
      </c>
      <c r="AN37" s="4"/>
    </row>
    <row r="38" spans="1:40">
      <c r="B38" s="1" t="str">
        <f t="shared" si="29"/>
        <v>2023 Hydrogen Export</v>
      </c>
      <c r="C38" s="4">
        <f>'2023 HYDROGEN SCENARIO'!C33</f>
        <v>0</v>
      </c>
      <c r="D38" s="4">
        <f>'2023 HYDROGEN SCENARIO'!D33</f>
        <v>10.585162446116586</v>
      </c>
      <c r="E38" s="4">
        <f>'2023 HYDROGEN SCENARIO'!E33</f>
        <v>11.63479097006871</v>
      </c>
      <c r="F38" s="4">
        <f>'2023 HYDROGEN SCENARIO'!F33</f>
        <v>13.216360800537649</v>
      </c>
      <c r="G38" s="4">
        <f>'2023 HYDROGEN SCENARIO'!G33</f>
        <v>15.219073425476633</v>
      </c>
      <c r="H38" s="4">
        <f>'2023 HYDROGEN SCENARIO'!H33</f>
        <v>16.6305740096346</v>
      </c>
      <c r="I38" s="4">
        <f>'2023 HYDROGEN SCENARIO'!I33</f>
        <v>15.180067912299654</v>
      </c>
      <c r="J38" s="4">
        <f>'2023 HYDROGEN SCENARIO'!J33</f>
        <v>11.756384596042825</v>
      </c>
      <c r="K38" s="4">
        <f>'2023 HYDROGEN SCENARIO'!K33</f>
        <v>9.4105836021949045</v>
      </c>
      <c r="L38" s="4">
        <f>'2023 HYDROGEN SCENARIO'!L33</f>
        <v>8.6781028911900702</v>
      </c>
      <c r="M38" s="4">
        <f>'2023 HYDROGEN SCENARIO'!M33</f>
        <v>8.62494133437702</v>
      </c>
      <c r="N38" s="4">
        <f>'2023 HYDROGEN SCENARIO'!N33</f>
        <v>8.7869492639718985</v>
      </c>
      <c r="O38" s="4">
        <f>'2023 HYDROGEN SCENARIO'!O33</f>
        <v>8.8830840075112789</v>
      </c>
      <c r="P38" s="4">
        <f>'2023 HYDROGEN SCENARIO'!P33</f>
        <v>8.8943332631214105</v>
      </c>
      <c r="Q38" s="4">
        <f>'2023 HYDROGEN SCENARIO'!Q33</f>
        <v>8.6539521202235701</v>
      </c>
      <c r="R38" s="4">
        <f>'2023 HYDROGEN SCENARIO'!R33</f>
        <v>8.1349111523444506</v>
      </c>
      <c r="S38" s="4">
        <f>'2023 HYDROGEN SCENARIO'!S33</f>
        <v>7.8466103037502313</v>
      </c>
      <c r="T38" s="4">
        <f>'2023 HYDROGEN SCENARIO'!T33</f>
        <v>7.5941464703830528</v>
      </c>
      <c r="U38" s="4">
        <f>'2023 HYDROGEN SCENARIO'!U33</f>
        <v>7.0529257232438338</v>
      </c>
      <c r="V38" s="4">
        <f>'2023 HYDROGEN SCENARIO'!V33</f>
        <v>6.815327783362541</v>
      </c>
      <c r="W38" s="4">
        <f>'2023 HYDROGEN SCENARIO'!W33</f>
        <v>6.9655019965567639</v>
      </c>
      <c r="X38" s="4">
        <f>'2023 HYDROGEN SCENARIO'!X33</f>
        <v>6.9785467367868037</v>
      </c>
      <c r="Y38" s="4">
        <f>'2023 HYDROGEN SCENARIO'!Y33</f>
        <v>6.8575298241454803</v>
      </c>
      <c r="Z38" s="4">
        <f>'2023 HYDROGEN SCENARIO'!Z33</f>
        <v>7.2201512599623436</v>
      </c>
      <c r="AA38" s="4">
        <f>'2023 HYDROGEN SCENARIO'!AA33</f>
        <v>7.8211603879882912</v>
      </c>
      <c r="AB38" s="4">
        <f>'2023 HYDROGEN SCENARIO'!AB33</f>
        <v>7.471062514086471</v>
      </c>
      <c r="AC38" s="4">
        <f>'2023 HYDROGEN SCENARIO'!AC33</f>
        <v>6.7144635661903038</v>
      </c>
      <c r="AD38" s="4">
        <f>'2023 HYDROGEN SCENARIO'!AD33</f>
        <v>6.6451347986141451</v>
      </c>
      <c r="AE38" s="4">
        <f>'2023 HYDROGEN SCENARIO'!AE33</f>
        <v>6.6636319626652707</v>
      </c>
      <c r="AF38" s="4">
        <f>'2023 HYDROGEN SCENARIO'!AF33</f>
        <v>6.496661881248289</v>
      </c>
      <c r="AG38" s="4">
        <f>'2023 HYDROGEN SCENARIO'!AG33</f>
        <v>6.8701053432549761</v>
      </c>
      <c r="AH38" s="4">
        <f>'2023 HYDROGEN SCENARIO'!AH33</f>
        <v>7.430202078103509</v>
      </c>
      <c r="AI38" s="4">
        <f>'2023 HYDROGEN SCENARIO'!AI33</f>
        <v>7.4765260455606573</v>
      </c>
      <c r="AJ38" s="4">
        <f>'2023 HYDROGEN SCENARIO'!AJ33</f>
        <v>7.3057121282846511</v>
      </c>
      <c r="AK38" s="4">
        <f>'2023 HYDROGEN SCENARIO'!AK33</f>
        <v>7.2031938117751357</v>
      </c>
      <c r="AM38" s="4">
        <f t="shared" si="30"/>
        <v>2.9475009210470322</v>
      </c>
      <c r="AN38" s="4"/>
    </row>
    <row r="39" spans="1:40">
      <c r="B39" s="1" t="str">
        <f t="shared" si="29"/>
        <v>2023 Step Change</v>
      </c>
      <c r="C39" s="4">
        <f>'2023 STEP CHANGE'!C33</f>
        <v>0</v>
      </c>
      <c r="D39" s="4">
        <f>'2023 STEP CHANGE'!D33</f>
        <v>9.8548133330964891</v>
      </c>
      <c r="E39" s="4">
        <f>'2023 STEP CHANGE'!E33</f>
        <v>10.063831315342117</v>
      </c>
      <c r="F39" s="4">
        <f>'2023 STEP CHANGE'!F33</f>
        <v>10.854314187985093</v>
      </c>
      <c r="G39" s="4">
        <f>'2023 STEP CHANGE'!G33</f>
        <v>13.090236558693064</v>
      </c>
      <c r="H39" s="4">
        <f>'2023 STEP CHANGE'!H33</f>
        <v>15.372607136222262</v>
      </c>
      <c r="I39" s="4">
        <f>'2023 STEP CHANGE'!I33</f>
        <v>15.426233825302036</v>
      </c>
      <c r="J39" s="4">
        <f>'2023 STEP CHANGE'!J33</f>
        <v>13.245693407410418</v>
      </c>
      <c r="K39" s="4">
        <f>'2023 STEP CHANGE'!K33</f>
        <v>10.500660011556683</v>
      </c>
      <c r="L39" s="4">
        <f>'2023 STEP CHANGE'!L33</f>
        <v>9.09818771035353</v>
      </c>
      <c r="M39" s="4">
        <f>'2023 STEP CHANGE'!M33</f>
        <v>8.9524946749574532</v>
      </c>
      <c r="N39" s="4">
        <f>'2023 STEP CHANGE'!N33</f>
        <v>9.045344877320078</v>
      </c>
      <c r="O39" s="4">
        <f>'2023 STEP CHANGE'!O33</f>
        <v>9.167829860684531</v>
      </c>
      <c r="P39" s="4">
        <f>'2023 STEP CHANGE'!P33</f>
        <v>9.2103209023072452</v>
      </c>
      <c r="Q39" s="4">
        <f>'2023 STEP CHANGE'!Q33</f>
        <v>9.0120432250964413</v>
      </c>
      <c r="R39" s="4">
        <f>'2023 STEP CHANGE'!R33</f>
        <v>8.5829466204627067</v>
      </c>
      <c r="S39" s="4">
        <f>'2023 STEP CHANGE'!S33</f>
        <v>8.2958667326020166</v>
      </c>
      <c r="T39" s="4">
        <f>'2023 STEP CHANGE'!T33</f>
        <v>8.2724448235873886</v>
      </c>
      <c r="U39" s="4">
        <f>'2023 STEP CHANGE'!U33</f>
        <v>8.276798008911614</v>
      </c>
      <c r="V39" s="4">
        <f>'2023 STEP CHANGE'!V33</f>
        <v>8.2670622241226326</v>
      </c>
      <c r="W39" s="4">
        <f>'2023 STEP CHANGE'!W33</f>
        <v>8.1623134581726262</v>
      </c>
      <c r="X39" s="4">
        <f>'2023 STEP CHANGE'!X33</f>
        <v>7.9650862490293122</v>
      </c>
      <c r="Y39" s="4">
        <f>'2023 STEP CHANGE'!Y33</f>
        <v>7.8858358985297468</v>
      </c>
      <c r="Z39" s="4">
        <f>'2023 STEP CHANGE'!Z33</f>
        <v>8.2161741911806079</v>
      </c>
      <c r="AA39" s="4">
        <f>'2023 STEP CHANGE'!AA33</f>
        <v>8.8942979358063585</v>
      </c>
      <c r="AB39" s="4">
        <f>'2023 STEP CHANGE'!AB33</f>
        <v>8.9900766920093496</v>
      </c>
      <c r="AC39" s="4">
        <f>'2023 STEP CHANGE'!AC33</f>
        <v>8.281783052428473</v>
      </c>
      <c r="AD39" s="4">
        <f>'2023 STEP CHANGE'!AD33</f>
        <v>7.7892213960837751</v>
      </c>
      <c r="AE39" s="4">
        <f>'2023 STEP CHANGE'!AE33</f>
        <v>7.7791435576150798</v>
      </c>
      <c r="AF39" s="4">
        <f>'2023 STEP CHANGE'!AF33</f>
        <v>7.7589744610096076</v>
      </c>
      <c r="AG39" s="4">
        <f>'2023 STEP CHANGE'!AG33</f>
        <v>7.8460075306517938</v>
      </c>
      <c r="AH39" s="4">
        <f>'2023 STEP CHANGE'!AH33</f>
        <v>8.0598846148721766</v>
      </c>
      <c r="AI39" s="4">
        <f>'2023 STEP CHANGE'!AI33</f>
        <v>8.05149177075449</v>
      </c>
      <c r="AJ39" s="4">
        <f>'2023 STEP CHANGE'!AJ33</f>
        <v>7.94201102964188</v>
      </c>
      <c r="AK39" s="4">
        <f>'2023 STEP CHANGE'!AK33</f>
        <v>7.8899839698556331</v>
      </c>
      <c r="AM39" s="4">
        <f t="shared" si="30"/>
        <v>2.3178183842783646</v>
      </c>
      <c r="AN39" s="4"/>
    </row>
    <row r="40" spans="1:40">
      <c r="B40" s="1" t="str">
        <f t="shared" si="29"/>
        <v>2023 Exploring Alternatives</v>
      </c>
      <c r="C40" s="4">
        <f>'2023 EXPLORING ALTERNATIVES'!C33</f>
        <v>0</v>
      </c>
      <c r="D40" s="4">
        <f>'2023 EXPLORING ALTERNATIVES'!D33</f>
        <v>10.0233237948512</v>
      </c>
      <c r="E40" s="4">
        <f>'2023 EXPLORING ALTERNATIVES'!E33</f>
        <v>11.404177783730614</v>
      </c>
      <c r="F40" s="4">
        <f>'2023 EXPLORING ALTERNATIVES'!F33</f>
        <v>13.7102310610984</v>
      </c>
      <c r="G40" s="4">
        <f>'2023 EXPLORING ALTERNATIVES'!G33</f>
        <v>16.613034747424901</v>
      </c>
      <c r="H40" s="4">
        <f>'2023 EXPLORING ALTERNATIVES'!H33</f>
        <v>18.075369878467622</v>
      </c>
      <c r="I40" s="4">
        <f>'2023 EXPLORING ALTERNATIVES'!I33</f>
        <v>15.920166031530448</v>
      </c>
      <c r="J40" s="4">
        <f>'2023 EXPLORING ALTERNATIVES'!J33</f>
        <v>11.966372628013948</v>
      </c>
      <c r="K40" s="4">
        <f>'2023 EXPLORING ALTERNATIVES'!K33</f>
        <v>9.0674657837218788</v>
      </c>
      <c r="L40" s="4">
        <f>'2023 EXPLORING ALTERNATIVES'!L33</f>
        <v>7.9182228608872105</v>
      </c>
      <c r="M40" s="4">
        <f>'2023 EXPLORING ALTERNATIVES'!M33</f>
        <v>7.754897888530877</v>
      </c>
      <c r="N40" s="4">
        <f>'2023 EXPLORING ALTERNATIVES'!N33</f>
        <v>7.8120727061322768</v>
      </c>
      <c r="O40" s="4">
        <f>'2023 EXPLORING ALTERNATIVES'!O33</f>
        <v>7.8779897215647718</v>
      </c>
      <c r="P40" s="4">
        <f>'2023 EXPLORING ALTERNATIVES'!P33</f>
        <v>7.8970126084717815</v>
      </c>
      <c r="Q40" s="4">
        <f>'2023 EXPLORING ALTERNATIVES'!Q33</f>
        <v>7.8996543203692244</v>
      </c>
      <c r="R40" s="4">
        <f>'2023 EXPLORING ALTERNATIVES'!R33</f>
        <v>7.9287994994491164</v>
      </c>
      <c r="S40" s="4">
        <f>'2023 EXPLORING ALTERNATIVES'!S33</f>
        <v>7.9267115708973881</v>
      </c>
      <c r="T40" s="4">
        <f>'2023 EXPLORING ALTERNATIVES'!T33</f>
        <v>7.9030809188799882</v>
      </c>
      <c r="U40" s="4">
        <f>'2023 EXPLORING ALTERNATIVES'!U33</f>
        <v>7.936045358669686</v>
      </c>
      <c r="V40" s="4">
        <f>'2023 EXPLORING ALTERNATIVES'!V33</f>
        <v>7.9806823710211461</v>
      </c>
      <c r="W40" s="4">
        <f>'2023 EXPLORING ALTERNATIVES'!W33</f>
        <v>7.835921062068663</v>
      </c>
      <c r="X40" s="4">
        <f>'2023 EXPLORING ALTERNATIVES'!X33</f>
        <v>7.6231318530246623</v>
      </c>
      <c r="Y40" s="4">
        <f>'2023 EXPLORING ALTERNATIVES'!Y33</f>
        <v>7.6678972796234905</v>
      </c>
      <c r="Z40" s="4">
        <f>'2023 EXPLORING ALTERNATIVES'!Z33</f>
        <v>7.8204492948195199</v>
      </c>
      <c r="AA40" s="4">
        <f>'2023 EXPLORING ALTERNATIVES'!AA33</f>
        <v>7.9279395435617701</v>
      </c>
      <c r="AB40" s="4">
        <f>'2023 EXPLORING ALTERNATIVES'!AB33</f>
        <v>7.998814867587674</v>
      </c>
      <c r="AC40" s="4">
        <f>'2023 EXPLORING ALTERNATIVES'!AC33</f>
        <v>8.0248595856764684</v>
      </c>
      <c r="AD40" s="4">
        <f>'2023 EXPLORING ALTERNATIVES'!AD33</f>
        <v>8.0667362250025825</v>
      </c>
      <c r="AE40" s="4">
        <f>'2023 EXPLORING ALTERNATIVES'!AE33</f>
        <v>8.0459090392396817</v>
      </c>
      <c r="AF40" s="4">
        <f>'2023 EXPLORING ALTERNATIVES'!AF33</f>
        <v>7.968031009670332</v>
      </c>
      <c r="AG40" s="4">
        <f>'2023 EXPLORING ALTERNATIVES'!AG33</f>
        <v>8.1549520305207537</v>
      </c>
      <c r="AH40" s="4">
        <f>'2023 EXPLORING ALTERNATIVES'!AH33</f>
        <v>8.428301454629775</v>
      </c>
      <c r="AI40" s="4">
        <f>'2023 EXPLORING ALTERNATIVES'!AI33</f>
        <v>8.3701061782396309</v>
      </c>
      <c r="AJ40" s="4">
        <f>'2023 EXPLORING ALTERNATIVES'!AJ33</f>
        <v>8.2569992448228113</v>
      </c>
      <c r="AK40" s="4">
        <f>'2023 EXPLORING ALTERNATIVES'!AK33</f>
        <v>8.2341915241407797</v>
      </c>
      <c r="AM40" s="4">
        <f t="shared" si="30"/>
        <v>1.9494015445207662</v>
      </c>
      <c r="AN40" s="4"/>
    </row>
    <row r="41" spans="1:40">
      <c r="B41" s="1"/>
      <c r="AM41" s="4">
        <f t="shared" si="30"/>
        <v>10.377702999150541</v>
      </c>
    </row>
    <row r="42" spans="1:40">
      <c r="B42" s="1"/>
      <c r="C42" s="4"/>
    </row>
    <row r="43" spans="1:40">
      <c r="B43" s="2" t="s">
        <v>57</v>
      </c>
    </row>
    <row r="44" spans="1:40">
      <c r="A44" s="3" t="s">
        <v>47</v>
      </c>
      <c r="C44">
        <f t="shared" ref="C44:X44" si="31">C7</f>
        <v>2019</v>
      </c>
      <c r="D44">
        <f t="shared" si="31"/>
        <v>2020</v>
      </c>
      <c r="E44">
        <f t="shared" si="31"/>
        <v>2021</v>
      </c>
      <c r="F44">
        <f t="shared" si="31"/>
        <v>2022</v>
      </c>
      <c r="G44">
        <f t="shared" si="31"/>
        <v>2023</v>
      </c>
      <c r="H44">
        <f t="shared" si="31"/>
        <v>2024</v>
      </c>
      <c r="I44">
        <f t="shared" si="31"/>
        <v>2025</v>
      </c>
      <c r="J44">
        <f t="shared" si="31"/>
        <v>2026</v>
      </c>
      <c r="K44">
        <f t="shared" si="31"/>
        <v>2027</v>
      </c>
      <c r="L44">
        <f t="shared" si="31"/>
        <v>2028</v>
      </c>
      <c r="M44">
        <f t="shared" si="31"/>
        <v>2029</v>
      </c>
      <c r="N44">
        <f t="shared" si="31"/>
        <v>2030</v>
      </c>
      <c r="O44">
        <f t="shared" si="31"/>
        <v>2031</v>
      </c>
      <c r="P44">
        <f t="shared" si="31"/>
        <v>2032</v>
      </c>
      <c r="Q44">
        <f t="shared" si="31"/>
        <v>2033</v>
      </c>
      <c r="R44">
        <f t="shared" si="31"/>
        <v>2034</v>
      </c>
      <c r="S44">
        <f t="shared" si="31"/>
        <v>2035</v>
      </c>
      <c r="T44">
        <f t="shared" si="31"/>
        <v>2036</v>
      </c>
      <c r="U44">
        <f t="shared" si="31"/>
        <v>2037</v>
      </c>
      <c r="V44">
        <f t="shared" si="31"/>
        <v>2038</v>
      </c>
      <c r="W44">
        <f t="shared" si="31"/>
        <v>2039</v>
      </c>
      <c r="X44">
        <f t="shared" si="31"/>
        <v>2040</v>
      </c>
      <c r="Y44">
        <f t="shared" ref="Y44:AH44" si="32">Y7</f>
        <v>2041</v>
      </c>
      <c r="Z44">
        <f t="shared" si="32"/>
        <v>2042</v>
      </c>
      <c r="AA44">
        <f t="shared" si="32"/>
        <v>2043</v>
      </c>
      <c r="AB44">
        <f t="shared" si="32"/>
        <v>2044</v>
      </c>
      <c r="AC44">
        <f t="shared" si="32"/>
        <v>2045</v>
      </c>
      <c r="AD44">
        <f t="shared" si="32"/>
        <v>2046</v>
      </c>
      <c r="AE44">
        <f t="shared" si="32"/>
        <v>2047</v>
      </c>
      <c r="AF44">
        <f t="shared" si="32"/>
        <v>2048</v>
      </c>
      <c r="AG44">
        <f t="shared" si="32"/>
        <v>2049</v>
      </c>
      <c r="AH44">
        <f t="shared" si="32"/>
        <v>2050</v>
      </c>
      <c r="AI44">
        <f t="shared" ref="AI44:AJ44" si="33">AI7</f>
        <v>2051</v>
      </c>
      <c r="AJ44">
        <f t="shared" si="33"/>
        <v>2052</v>
      </c>
      <c r="AK44">
        <f t="shared" ref="AK44" si="34">AK7</f>
        <v>2053</v>
      </c>
    </row>
    <row r="45" spans="1:40">
      <c r="B45" s="1" t="str">
        <f t="shared" ref="B45:B50" si="35">B35</f>
        <v>2021 Central</v>
      </c>
      <c r="C45" s="4">
        <f>'2021 CENTRAL SCENARIO'!C79*$L$2</f>
        <v>9.3894463494457394</v>
      </c>
      <c r="D45" s="4">
        <f>'2021 CENTRAL SCENARIO'!D79*$L$2</f>
        <v>8.3522177697803883</v>
      </c>
      <c r="E45" s="4">
        <f>'2021 CENTRAL SCENARIO'!E79*$L$2</f>
        <v>9.540049315620843</v>
      </c>
      <c r="F45" s="4">
        <f>'2021 CENTRAL SCENARIO'!F79*$L$2</f>
        <v>9.8869003487320199</v>
      </c>
      <c r="G45" s="4">
        <f>'2021 CENTRAL SCENARIO'!G79*$L$2</f>
        <v>10.238626825771957</v>
      </c>
      <c r="H45" s="4">
        <f>'2021 CENTRAL SCENARIO'!H79*$L$2</f>
        <v>10.610922784287148</v>
      </c>
      <c r="I45" s="4">
        <f>'2021 CENTRAL SCENARIO'!I79*$L$2</f>
        <v>10.820583560301591</v>
      </c>
      <c r="J45" s="4">
        <f>'2021 CENTRAL SCENARIO'!J79*$L$2</f>
        <v>10.84497714295127</v>
      </c>
      <c r="K45" s="4">
        <f>'2021 CENTRAL SCENARIO'!K79*$L$2</f>
        <v>10.934147093367347</v>
      </c>
      <c r="L45" s="4">
        <f>'2021 CENTRAL SCENARIO'!L79*$L$2</f>
        <v>11.065688680805415</v>
      </c>
      <c r="M45" s="4">
        <f>'2021 CENTRAL SCENARIO'!M79*$L$2</f>
        <v>11.238559023787579</v>
      </c>
      <c r="N45" s="4">
        <f>'2021 CENTRAL SCENARIO'!N79*$L$2</f>
        <v>11.469945114926883</v>
      </c>
      <c r="O45" s="4">
        <f>'2021 CENTRAL SCENARIO'!O79*$L$2</f>
        <v>11.677845335339578</v>
      </c>
      <c r="P45" s="4">
        <f>'2021 CENTRAL SCENARIO'!P79*$L$2</f>
        <v>11.864760319678314</v>
      </c>
      <c r="Q45" s="4">
        <f>'2021 CENTRAL SCENARIO'!Q79*$L$2</f>
        <v>12.009464224715719</v>
      </c>
      <c r="R45" s="4">
        <f>'2021 CENTRAL SCENARIO'!R79*$L$2</f>
        <v>12.102863673608622</v>
      </c>
      <c r="S45" s="4">
        <f>'2021 CENTRAL SCENARIO'!S79*$L$2</f>
        <v>12.262410994530834</v>
      </c>
      <c r="T45" s="4">
        <f>'2021 CENTRAL SCENARIO'!T79*$L$2</f>
        <v>12.361684600318494</v>
      </c>
      <c r="U45" s="4">
        <f>'2021 CENTRAL SCENARIO'!U79*$L$2</f>
        <v>12.429907827915528</v>
      </c>
      <c r="V45" s="4">
        <f>'2021 CENTRAL SCENARIO'!V79*$L$2</f>
        <v>12.475060079260125</v>
      </c>
      <c r="W45" s="4">
        <f>'2021 CENTRAL SCENARIO'!W79*$L$2</f>
        <v>12.504247024147656</v>
      </c>
      <c r="X45" s="4">
        <f>'2021 CENTRAL SCENARIO'!X79*$L$2</f>
        <v>12.521115190023915</v>
      </c>
      <c r="Y45" s="4">
        <f>'2021 CENTRAL SCENARIO'!Y79*$L$2</f>
        <v>12.537983355900174</v>
      </c>
      <c r="Z45" s="4">
        <f>'2021 CENTRAL SCENARIO'!Z79*$L$2</f>
        <v>12.554851521776433</v>
      </c>
      <c r="AA45" s="4">
        <f>'2021 CENTRAL SCENARIO'!AA79*$L$2</f>
        <v>12.57171968765269</v>
      </c>
      <c r="AB45" s="4">
        <f>'2021 CENTRAL SCENARIO'!AB79*$L$2</f>
        <v>12.588587853528949</v>
      </c>
      <c r="AC45" s="4">
        <f>'2021 CENTRAL SCENARIO'!AC79*$L$2</f>
        <v>12.605456019405208</v>
      </c>
      <c r="AD45" s="4">
        <f>'2021 CENTRAL SCENARIO'!AD79*$L$2</f>
        <v>12.622324185281469</v>
      </c>
      <c r="AE45" s="4">
        <f>'2021 CENTRAL SCENARIO'!AE79*$L$2</f>
        <v>12.639192351157726</v>
      </c>
      <c r="AF45" s="4">
        <f>'2021 CENTRAL SCENARIO'!AF79*$L$2</f>
        <v>12.656060517033984</v>
      </c>
      <c r="AG45" s="4">
        <f>'2021 CENTRAL SCENARIO'!AG79*$L$2</f>
        <v>12.672928682910245</v>
      </c>
      <c r="AH45" s="4">
        <f>'2021 CENTRAL SCENARIO'!AH79*$L$2</f>
        <v>12.689796848786502</v>
      </c>
      <c r="AI45" s="4">
        <f>'2021 CENTRAL SCENARIO'!AI79*$L$2</f>
        <v>0</v>
      </c>
      <c r="AJ45" s="4">
        <f>'2021 CENTRAL SCENARIO'!AJ79*$L$2</f>
        <v>0</v>
      </c>
      <c r="AK45" s="4">
        <f>'2021 CENTRAL SCENARIO'!AK79*$L$2</f>
        <v>0</v>
      </c>
    </row>
    <row r="46" spans="1:40">
      <c r="B46" s="1" t="str">
        <f t="shared" si="35"/>
        <v>2023 Progressive Change</v>
      </c>
      <c r="C46" s="4">
        <f>'2023 PROGRESSIVE CHANGE'!C79</f>
        <v>0</v>
      </c>
      <c r="D46" s="4">
        <f>'2023 PROGRESSIVE CHANGE'!D79</f>
        <v>6.411078621416828</v>
      </c>
      <c r="E46" s="4">
        <f>'2023 PROGRESSIVE CHANGE'!E79</f>
        <v>9.206991395878644</v>
      </c>
      <c r="F46" s="4">
        <f>'2023 PROGRESSIVE CHANGE'!F79</f>
        <v>14.34616149265838</v>
      </c>
      <c r="G46" s="4">
        <f>'2023 PROGRESSIVE CHANGE'!G79</f>
        <v>16.910713794000927</v>
      </c>
      <c r="H46" s="4">
        <f>'2023 PROGRESSIVE CHANGE'!H79</f>
        <v>18.837570248127264</v>
      </c>
      <c r="I46" s="4">
        <f>'2023 PROGRESSIVE CHANGE'!I79</f>
        <v>18.544420830256509</v>
      </c>
      <c r="J46" s="4">
        <f>'2023 PROGRESSIVE CHANGE'!J79</f>
        <v>15.890165272667574</v>
      </c>
      <c r="K46" s="4">
        <f>'2023 PROGRESSIVE CHANGE'!K79</f>
        <v>13.7333333038075</v>
      </c>
      <c r="L46" s="4">
        <f>'2023 PROGRESSIVE CHANGE'!L79</f>
        <v>13.110617474256198</v>
      </c>
      <c r="M46" s="4">
        <f>'2023 PROGRESSIVE CHANGE'!M79</f>
        <v>13.468463002542746</v>
      </c>
      <c r="N46" s="4">
        <f>'2023 PROGRESSIVE CHANGE'!N79</f>
        <v>13.731247322315395</v>
      </c>
      <c r="O46" s="4">
        <f>'2023 PROGRESSIVE CHANGE'!O79</f>
        <v>13.92767463880719</v>
      </c>
      <c r="P46" s="4">
        <f>'2023 PROGRESSIVE CHANGE'!P79</f>
        <v>14.080743968812419</v>
      </c>
      <c r="Q46" s="4">
        <f>'2023 PROGRESSIVE CHANGE'!Q79</f>
        <v>14.142311762119826</v>
      </c>
      <c r="R46" s="4">
        <f>'2023 PROGRESSIVE CHANGE'!R79</f>
        <v>14.157445664765385</v>
      </c>
      <c r="S46" s="4">
        <f>'2023 PROGRESSIVE CHANGE'!S79</f>
        <v>14.227077785025664</v>
      </c>
      <c r="T46" s="4">
        <f>'2023 PROGRESSIVE CHANGE'!T79</f>
        <v>14.329980608361486</v>
      </c>
      <c r="U46" s="4">
        <f>'2023 PROGRESSIVE CHANGE'!U79</f>
        <v>14.514110315893006</v>
      </c>
      <c r="V46" s="4">
        <f>'2023 PROGRESSIVE CHANGE'!V79</f>
        <v>14.741075552931095</v>
      </c>
      <c r="W46" s="4">
        <f>'2023 PROGRESSIVE CHANGE'!W79</f>
        <v>14.659935193540823</v>
      </c>
      <c r="X46" s="4">
        <f>'2023 PROGRESSIVE CHANGE'!X79</f>
        <v>14.367963121217812</v>
      </c>
      <c r="Y46" s="4">
        <f>'2023 PROGRESSIVE CHANGE'!Y79</f>
        <v>14.349840162731605</v>
      </c>
      <c r="Z46" s="4">
        <f>'2023 PROGRESSIVE CHANGE'!Z79</f>
        <v>14.654857434071824</v>
      </c>
      <c r="AA46" s="4">
        <f>'2023 PROGRESSIVE CHANGE'!AA79</f>
        <v>15.095810886754183</v>
      </c>
      <c r="AB46" s="4">
        <f>'2023 PROGRESSIVE CHANGE'!AB79</f>
        <v>15.183928609507452</v>
      </c>
      <c r="AC46" s="4">
        <f>'2023 PROGRESSIVE CHANGE'!AC79</f>
        <v>14.810565160067855</v>
      </c>
      <c r="AD46" s="4">
        <f>'2023 PROGRESSIVE CHANGE'!AD79</f>
        <v>14.514618255669008</v>
      </c>
      <c r="AE46" s="4">
        <f>'2023 PROGRESSIVE CHANGE'!AE79</f>
        <v>14.38673838042026</v>
      </c>
      <c r="AF46" s="4">
        <f>'2023 PROGRESSIVE CHANGE'!AF79</f>
        <v>14.307551446697266</v>
      </c>
      <c r="AG46" s="4">
        <f>'2023 PROGRESSIVE CHANGE'!AG79</f>
        <v>14.353484539693852</v>
      </c>
      <c r="AH46" s="4">
        <f>'2023 PROGRESSIVE CHANGE'!AH79</f>
        <v>14.431283948142397</v>
      </c>
      <c r="AI46" s="4">
        <f>'2023 PROGRESSIVE CHANGE'!AI79</f>
        <v>14.44646834415606</v>
      </c>
      <c r="AJ46" s="4">
        <f>'2023 PROGRESSIVE CHANGE'!AJ79</f>
        <v>14.499536396908688</v>
      </c>
      <c r="AK46" s="4">
        <f>'2023 PROGRESSIVE CHANGE'!AK79</f>
        <v>14.573604176324515</v>
      </c>
      <c r="AM46" s="4">
        <f>$AH$45-AH46</f>
        <v>-1.7414870993558953</v>
      </c>
      <c r="AN46" s="4"/>
    </row>
    <row r="47" spans="1:40">
      <c r="B47" s="1" t="str">
        <f t="shared" si="35"/>
        <v>2022 Step Change</v>
      </c>
      <c r="C47" s="4">
        <f>'2022 STEP CHANGE SCENARIO'!C79*$L$3</f>
        <v>0</v>
      </c>
      <c r="D47" s="4">
        <f>'2022 STEP CHANGE SCENARIO'!D79*$L$3</f>
        <v>6.4319205303097551</v>
      </c>
      <c r="E47" s="4">
        <f>'2022 STEP CHANGE SCENARIO'!E79*$L$3</f>
        <v>9.0875000602750884</v>
      </c>
      <c r="F47" s="4">
        <f>'2022 STEP CHANGE SCENARIO'!F79*$L$3</f>
        <v>11.222526192849912</v>
      </c>
      <c r="G47" s="4">
        <f>'2022 STEP CHANGE SCENARIO'!G79*$L$3</f>
        <v>10.915411286693184</v>
      </c>
      <c r="H47" s="4">
        <f>'2022 STEP CHANGE SCENARIO'!H79*$L$3</f>
        <v>9.9766204501253632</v>
      </c>
      <c r="I47" s="4">
        <f>'2022 STEP CHANGE SCENARIO'!I79*$L$3</f>
        <v>9.2134085679488926</v>
      </c>
      <c r="J47" s="4">
        <f>'2022 STEP CHANGE SCENARIO'!J79*$L$3</f>
        <v>9.4450329040974363</v>
      </c>
      <c r="K47" s="4">
        <f>'2022 STEP CHANGE SCENARIO'!K79*$L$3</f>
        <v>9.5955440472772437</v>
      </c>
      <c r="L47" s="4">
        <f>'2022 STEP CHANGE SCENARIO'!L79*$L$3</f>
        <v>10.765585943961167</v>
      </c>
      <c r="M47" s="4">
        <f>'2022 STEP CHANGE SCENARIO'!M79*$L$3</f>
        <v>11.218655295174919</v>
      </c>
      <c r="N47" s="4">
        <f>'2022 STEP CHANGE SCENARIO'!N79*$L$3</f>
        <v>11.265350327642064</v>
      </c>
      <c r="O47" s="4">
        <f>'2022 STEP CHANGE SCENARIO'!O79*$L$3</f>
        <v>11.312203624390506</v>
      </c>
      <c r="P47" s="4">
        <f>'2022 STEP CHANGE SCENARIO'!P79*$L$3</f>
        <v>11.358851963389277</v>
      </c>
      <c r="Q47" s="4">
        <f>'2022 STEP CHANGE SCENARIO'!Q79*$L$3</f>
        <v>11.437129445932152</v>
      </c>
      <c r="R47" s="4">
        <f>'2022 STEP CHANGE SCENARIO'!R79*$L$3</f>
        <v>11.418197546110088</v>
      </c>
      <c r="S47" s="4">
        <f>'2022 STEP CHANGE SCENARIO'!S79*$L$3</f>
        <v>11.27204958550848</v>
      </c>
      <c r="T47" s="4">
        <f>'2022 STEP CHANGE SCENARIO'!T79*$L$3</f>
        <v>11.268223261762989</v>
      </c>
      <c r="U47" s="4">
        <f>'2022 STEP CHANGE SCENARIO'!U79*$L$3</f>
        <v>11.376277331986339</v>
      </c>
      <c r="V47" s="4">
        <f>'2022 STEP CHANGE SCENARIO'!V79*$L$3</f>
        <v>11.53042864857699</v>
      </c>
      <c r="W47" s="4">
        <f>'2022 STEP CHANGE SCENARIO'!W79*$L$3</f>
        <v>11.614192782613703</v>
      </c>
      <c r="X47" s="4">
        <f>'2022 STEP CHANGE SCENARIO'!X79*$L$3</f>
        <v>11.602253961792744</v>
      </c>
      <c r="Y47" s="4">
        <f>'2022 STEP CHANGE SCENARIO'!Y79*$L$3</f>
        <v>11.622167015247335</v>
      </c>
      <c r="Z47" s="4">
        <f>'2022 STEP CHANGE SCENARIO'!Z79*$L$3</f>
        <v>11.730977387777713</v>
      </c>
      <c r="AA47" s="4">
        <f>'2022 STEP CHANGE SCENARIO'!AA79*$L$3</f>
        <v>11.893122358832825</v>
      </c>
      <c r="AB47" s="4">
        <f>'2022 STEP CHANGE SCENARIO'!AB79*$L$3</f>
        <v>12.063747884385897</v>
      </c>
      <c r="AC47" s="4">
        <f>'2022 STEP CHANGE SCENARIO'!AC79*$L$3</f>
        <v>12.176077594391028</v>
      </c>
      <c r="AD47" s="4">
        <f>'2022 STEP CHANGE SCENARIO'!AD79*$L$3</f>
        <v>12.237800420417194</v>
      </c>
      <c r="AE47" s="4">
        <f>'2022 STEP CHANGE SCENARIO'!AE79*$L$3</f>
        <v>12.283669650261189</v>
      </c>
      <c r="AF47" s="4">
        <f>'2022 STEP CHANGE SCENARIO'!AF79*$L$3</f>
        <v>12.341575827891655</v>
      </c>
      <c r="AG47" s="4">
        <f>'2022 STEP CHANGE SCENARIO'!AG79*$L$3</f>
        <v>12.402776214386696</v>
      </c>
      <c r="AH47" s="4">
        <f>'2022 STEP CHANGE SCENARIO'!AH79*$L$3</f>
        <v>12.574732184412285</v>
      </c>
      <c r="AI47" s="4">
        <f>'2022 STEP CHANGE SCENARIO'!AI79*$L$3</f>
        <v>12.851941921960714</v>
      </c>
      <c r="AJ47" s="4">
        <f>'2022 STEP CHANGE SCENARIO'!AJ79*$L$3</f>
        <v>12.955671073634457</v>
      </c>
      <c r="AK47" s="4">
        <f>'2022 STEP CHANGE SCENARIO'!AK79*$L$3</f>
        <v>0</v>
      </c>
      <c r="AM47" s="4">
        <f>$AH$45-AH47</f>
        <v>0.11506466437421636</v>
      </c>
      <c r="AN47" s="4"/>
    </row>
    <row r="48" spans="1:40">
      <c r="B48" s="1" t="str">
        <f t="shared" si="35"/>
        <v>2023 Hydrogen Export</v>
      </c>
      <c r="C48" s="4">
        <f>'2023 HYDROGEN SCENARIO'!C79</f>
        <v>0</v>
      </c>
      <c r="D48" s="4">
        <f>'2023 HYDROGEN SCENARIO'!D79</f>
        <v>6.2924423851318361</v>
      </c>
      <c r="E48" s="4">
        <f>'2023 HYDROGEN SCENARIO'!E79</f>
        <v>9.1531517654620682</v>
      </c>
      <c r="F48" s="4">
        <f>'2023 HYDROGEN SCENARIO'!F79</f>
        <v>14.356100510992706</v>
      </c>
      <c r="G48" s="4">
        <f>'2023 HYDROGEN SCENARIO'!G79</f>
        <v>16.967588245008905</v>
      </c>
      <c r="H48" s="4">
        <f>'2023 HYDROGEN SCENARIO'!H79</f>
        <v>16.316602641613052</v>
      </c>
      <c r="I48" s="4">
        <f>'2023 HYDROGEN SCENARIO'!I79</f>
        <v>14.484302879202311</v>
      </c>
      <c r="J48" s="4">
        <f>'2023 HYDROGEN SCENARIO'!J79</f>
        <v>12.22873752972899</v>
      </c>
      <c r="K48" s="4">
        <f>'2023 HYDROGEN SCENARIO'!K79</f>
        <v>9.7343753654926033</v>
      </c>
      <c r="L48" s="4">
        <f>'2023 HYDROGEN SCENARIO'!L79</f>
        <v>9.6498454198861126</v>
      </c>
      <c r="M48" s="4">
        <f>'2023 HYDROGEN SCENARIO'!M79</f>
        <v>10.505312548449481</v>
      </c>
      <c r="N48" s="4">
        <f>'2023 HYDROGEN SCENARIO'!N79</f>
        <v>10.882770182441879</v>
      </c>
      <c r="O48" s="4">
        <f>'2023 HYDROGEN SCENARIO'!O79</f>
        <v>11.164367418742877</v>
      </c>
      <c r="P48" s="4">
        <f>'2023 HYDROGEN SCENARIO'!P79</f>
        <v>11.251352947289828</v>
      </c>
      <c r="Q48" s="4">
        <f>'2023 HYDROGEN SCENARIO'!Q79</f>
        <v>11.141626707129848</v>
      </c>
      <c r="R48" s="4">
        <f>'2023 HYDROGEN SCENARIO'!R79</f>
        <v>10.862679450543618</v>
      </c>
      <c r="S48" s="4">
        <f>'2023 HYDROGEN SCENARIO'!S79</f>
        <v>10.772755538705066</v>
      </c>
      <c r="T48" s="4">
        <f>'2023 HYDROGEN SCENARIO'!T79</f>
        <v>10.960043272125088</v>
      </c>
      <c r="U48" s="4">
        <f>'2023 HYDROGEN SCENARIO'!U79</f>
        <v>11.037042100950533</v>
      </c>
      <c r="V48" s="4">
        <f>'2023 HYDROGEN SCENARIO'!V79</f>
        <v>11.030503069150637</v>
      </c>
      <c r="W48" s="4">
        <f>'2023 HYDROGEN SCENARIO'!W79</f>
        <v>10.959923851803282</v>
      </c>
      <c r="X48" s="4">
        <f>'2023 HYDROGEN SCENARIO'!X79</f>
        <v>10.950097704841278</v>
      </c>
      <c r="Y48" s="4">
        <f>'2023 HYDROGEN SCENARIO'!Y79</f>
        <v>11.072851264369206</v>
      </c>
      <c r="Z48" s="4">
        <f>'2023 HYDROGEN SCENARIO'!Z79</f>
        <v>11.205434902518039</v>
      </c>
      <c r="AA48" s="4">
        <f>'2023 HYDROGEN SCENARIO'!AA79</f>
        <v>11.295182056372186</v>
      </c>
      <c r="AB48" s="4">
        <f>'2023 HYDROGEN SCENARIO'!AB79</f>
        <v>11.376702615842884</v>
      </c>
      <c r="AC48" s="4">
        <f>'2023 HYDROGEN SCENARIO'!AC79</f>
        <v>11.463548422114103</v>
      </c>
      <c r="AD48" s="4">
        <f>'2023 HYDROGEN SCENARIO'!AD79</f>
        <v>11.53697490048661</v>
      </c>
      <c r="AE48" s="4">
        <f>'2023 HYDROGEN SCENARIO'!AE79</f>
        <v>11.595453552647953</v>
      </c>
      <c r="AF48" s="4">
        <f>'2023 HYDROGEN SCENARIO'!AF79</f>
        <v>11.658047165736997</v>
      </c>
      <c r="AG48" s="4">
        <f>'2023 HYDROGEN SCENARIO'!AG79</f>
        <v>11.712984245311249</v>
      </c>
      <c r="AH48" s="4">
        <f>'2023 HYDROGEN SCENARIO'!AH79</f>
        <v>11.733512927745458</v>
      </c>
      <c r="AI48" s="4">
        <f>'2023 HYDROGEN SCENARIO'!AI79</f>
        <v>11.735907815516304</v>
      </c>
      <c r="AJ48" s="4">
        <f>'2023 HYDROGEN SCENARIO'!AJ79</f>
        <v>11.822680460611732</v>
      </c>
      <c r="AK48" s="4">
        <f>'2023 HYDROGEN SCENARIO'!AK79</f>
        <v>11.949259510342673</v>
      </c>
      <c r="AM48" s="4">
        <f>$AH$45-AH48</f>
        <v>0.95628392104104343</v>
      </c>
      <c r="AN48" s="4"/>
    </row>
    <row r="49" spans="1:40">
      <c r="B49" s="1" t="str">
        <f t="shared" si="35"/>
        <v>2023 Step Change</v>
      </c>
      <c r="C49" s="4">
        <f>'2023 STEP CHANGE'!C79</f>
        <v>0</v>
      </c>
      <c r="D49" s="4">
        <f>'2023 STEP CHANGE'!D79</f>
        <v>6.2981444650381881</v>
      </c>
      <c r="E49" s="4">
        <f>'2023 STEP CHANGE'!E79</f>
        <v>9.1370777122331788</v>
      </c>
      <c r="F49" s="4">
        <f>'2023 STEP CHANGE'!F79</f>
        <v>14.280974523315766</v>
      </c>
      <c r="G49" s="4">
        <f>'2023 STEP CHANGE'!G79</f>
        <v>16.911870114533922</v>
      </c>
      <c r="H49" s="4">
        <f>'2023 STEP CHANGE'!H79</f>
        <v>16.51449378029065</v>
      </c>
      <c r="I49" s="4">
        <f>'2023 STEP CHANGE'!I79</f>
        <v>14.834278284631493</v>
      </c>
      <c r="J49" s="4">
        <f>'2023 STEP CHANGE'!J79</f>
        <v>12.582930763889305</v>
      </c>
      <c r="K49" s="4">
        <f>'2023 STEP CHANGE'!K79</f>
        <v>10.086970975481529</v>
      </c>
      <c r="L49" s="4">
        <f>'2023 STEP CHANGE'!L79</f>
        <v>9.9657522305436004</v>
      </c>
      <c r="M49" s="4">
        <f>'2023 STEP CHANGE'!M79</f>
        <v>10.832193776805948</v>
      </c>
      <c r="N49" s="4">
        <f>'2023 STEP CHANGE'!N79</f>
        <v>11.248884980947937</v>
      </c>
      <c r="O49" s="4">
        <f>'2023 STEP CHANGE'!O79</f>
        <v>11.60559255168557</v>
      </c>
      <c r="P49" s="4">
        <f>'2023 STEP CHANGE'!P79</f>
        <v>11.704710065841612</v>
      </c>
      <c r="Q49" s="4">
        <f>'2023 STEP CHANGE'!Q79</f>
        <v>11.458095505691597</v>
      </c>
      <c r="R49" s="4">
        <f>'2023 STEP CHANGE'!R79</f>
        <v>11.003017032048888</v>
      </c>
      <c r="S49" s="4">
        <f>'2023 STEP CHANGE'!S79</f>
        <v>10.877304861400681</v>
      </c>
      <c r="T49" s="4">
        <f>'2023 STEP CHANGE'!T79</f>
        <v>11.116816162628524</v>
      </c>
      <c r="U49" s="4">
        <f>'2023 STEP CHANGE'!U79</f>
        <v>11.285227088544435</v>
      </c>
      <c r="V49" s="4">
        <f>'2023 STEP CHANGE'!V79</f>
        <v>11.382035932604204</v>
      </c>
      <c r="W49" s="4">
        <f>'2023 STEP CHANGE'!W79</f>
        <v>11.40366568522807</v>
      </c>
      <c r="X49" s="4">
        <f>'2023 STEP CHANGE'!X79</f>
        <v>11.421890422032238</v>
      </c>
      <c r="Y49" s="4">
        <f>'2023 STEP CHANGE'!Y79</f>
        <v>11.510040213776929</v>
      </c>
      <c r="Z49" s="4">
        <f>'2023 STEP CHANGE'!Z79</f>
        <v>11.676175888660772</v>
      </c>
      <c r="AA49" s="4">
        <f>'2023 STEP CHANGE'!AA79</f>
        <v>11.808590428638015</v>
      </c>
      <c r="AB49" s="4">
        <f>'2023 STEP CHANGE'!AB79</f>
        <v>11.803715832966857</v>
      </c>
      <c r="AC49" s="4">
        <f>'2023 STEP CHANGE'!AC79</f>
        <v>11.77749977381767</v>
      </c>
      <c r="AD49" s="4">
        <f>'2023 STEP CHANGE'!AD79</f>
        <v>11.869397341104651</v>
      </c>
      <c r="AE49" s="4">
        <f>'2023 STEP CHANGE'!AE79</f>
        <v>11.986950029222058</v>
      </c>
      <c r="AF49" s="4">
        <f>'2023 STEP CHANGE'!AF79</f>
        <v>12.048004606022909</v>
      </c>
      <c r="AG49" s="4">
        <f>'2023 STEP CHANGE'!AG79</f>
        <v>12.093037107227104</v>
      </c>
      <c r="AH49" s="4">
        <f>'2023 STEP CHANGE'!AH79</f>
        <v>12.112049031583231</v>
      </c>
      <c r="AI49" s="4">
        <f>'2023 STEP CHANGE'!AI79</f>
        <v>12.135177614710095</v>
      </c>
      <c r="AJ49" s="4">
        <f>'2023 STEP CHANGE'!AJ79</f>
        <v>12.225786299858733</v>
      </c>
      <c r="AK49" s="4">
        <f>'2023 STEP CHANGE'!AK79</f>
        <v>12.315349607522503</v>
      </c>
      <c r="AM49" s="4">
        <f>AM48-AM46</f>
        <v>2.6977710203969387</v>
      </c>
      <c r="AN49" s="4"/>
    </row>
    <row r="50" spans="1:40">
      <c r="B50" s="1" t="str">
        <f t="shared" si="35"/>
        <v>2023 Exploring Alternatives</v>
      </c>
      <c r="C50" s="4">
        <f>'2023 EXPLORING ALTERNATIVES'!C79</f>
        <v>0</v>
      </c>
      <c r="D50" s="4">
        <f>'2023 EXPLORING ALTERNATIVES'!D79</f>
        <v>6.2181393777528804</v>
      </c>
      <c r="E50" s="4">
        <f>'2023 EXPLORING ALTERNATIVES'!E79</f>
        <v>9.0931031631948844</v>
      </c>
      <c r="F50" s="4">
        <f>'2023 EXPLORING ALTERNATIVES'!F79</f>
        <v>14.366860808832147</v>
      </c>
      <c r="G50" s="4">
        <f>'2023 EXPLORING ALTERNATIVES'!G79</f>
        <v>17.145560858908993</v>
      </c>
      <c r="H50" s="4">
        <f>'2023 EXPLORING ALTERNATIVES'!H79</f>
        <v>17.283640856600975</v>
      </c>
      <c r="I50" s="4">
        <f>'2023 EXPLORING ALTERNATIVES'!I79</f>
        <v>15.566357173668351</v>
      </c>
      <c r="J50" s="4">
        <f>'2023 EXPLORING ALTERNATIVES'!J79</f>
        <v>12.581841234227783</v>
      </c>
      <c r="K50" s="4">
        <f>'2023 EXPLORING ALTERNATIVES'!K79</f>
        <v>10.139563747025862</v>
      </c>
      <c r="L50" s="4">
        <f>'2023 EXPLORING ALTERNATIVES'!L79</f>
        <v>9.5520218732036763</v>
      </c>
      <c r="M50" s="4">
        <f>'2023 EXPLORING ALTERNATIVES'!M79</f>
        <v>9.8874225801809548</v>
      </c>
      <c r="N50" s="4">
        <f>'2023 EXPLORING ALTERNATIVES'!N79</f>
        <v>10.102131023206633</v>
      </c>
      <c r="O50" s="4">
        <f>'2023 EXPLORING ALTERNATIVES'!O79</f>
        <v>10.204903388999671</v>
      </c>
      <c r="P50" s="4">
        <f>'2023 EXPLORING ALTERNATIVES'!P79</f>
        <v>10.197693994211901</v>
      </c>
      <c r="Q50" s="4">
        <f>'2023 EXPLORING ALTERNATIVES'!Q79</f>
        <v>10.158263911734142</v>
      </c>
      <c r="R50" s="4">
        <f>'2023 EXPLORING ALTERNATIVES'!R79</f>
        <v>10.179094970634873</v>
      </c>
      <c r="S50" s="4">
        <f>'2023 EXPLORING ALTERNATIVES'!S79</f>
        <v>10.248834696474258</v>
      </c>
      <c r="T50" s="4">
        <f>'2023 EXPLORING ALTERNATIVES'!T79</f>
        <v>10.344875074148028</v>
      </c>
      <c r="U50" s="4">
        <f>'2023 EXPLORING ALTERNATIVES'!U79</f>
        <v>10.467882385423048</v>
      </c>
      <c r="V50" s="4">
        <f>'2023 EXPLORING ALTERNATIVES'!V79</f>
        <v>10.540645802443139</v>
      </c>
      <c r="W50" s="4">
        <f>'2023 EXPLORING ALTERNATIVES'!W79</f>
        <v>10.442381451341495</v>
      </c>
      <c r="X50" s="4">
        <f>'2023 EXPLORING ALTERNATIVES'!X79</f>
        <v>10.247775472410964</v>
      </c>
      <c r="Y50" s="4">
        <f>'2023 EXPLORING ALTERNATIVES'!Y79</f>
        <v>10.202078525906879</v>
      </c>
      <c r="Z50" s="4">
        <f>'2023 EXPLORING ALTERNATIVES'!Z79</f>
        <v>10.309412736458057</v>
      </c>
      <c r="AA50" s="4">
        <f>'2023 EXPLORING ALTERNATIVES'!AA79</f>
        <v>10.474189221259582</v>
      </c>
      <c r="AB50" s="4">
        <f>'2023 EXPLORING ALTERNATIVES'!AB79</f>
        <v>10.568687237051499</v>
      </c>
      <c r="AC50" s="4">
        <f>'2023 EXPLORING ALTERNATIVES'!AC79</f>
        <v>10.640593233469064</v>
      </c>
      <c r="AD50" s="4">
        <f>'2023 EXPLORING ALTERNATIVES'!AD79</f>
        <v>10.78298074939879</v>
      </c>
      <c r="AE50" s="4">
        <f>'2023 EXPLORING ALTERNATIVES'!AE79</f>
        <v>10.870979377702655</v>
      </c>
      <c r="AF50" s="4">
        <f>'2023 EXPLORING ALTERNATIVES'!AF79</f>
        <v>10.952987491522212</v>
      </c>
      <c r="AG50" s="4">
        <f>'2023 EXPLORING ALTERNATIVES'!AG79</f>
        <v>11.103139148443109</v>
      </c>
      <c r="AH50" s="4">
        <f>'2023 EXPLORING ALTERNATIVES'!AH79</f>
        <v>11.234010975799595</v>
      </c>
      <c r="AI50" s="4">
        <f>'2023 EXPLORING ALTERNATIVES'!AI79</f>
        <v>11.274854500004677</v>
      </c>
      <c r="AJ50" s="4">
        <f>'2023 EXPLORING ALTERNATIVES'!AJ79</f>
        <v>11.285933356963449</v>
      </c>
      <c r="AK50" s="4">
        <f>'2023 EXPLORING ALTERNATIVES'!AK79</f>
        <v>11.312192001874052</v>
      </c>
      <c r="AM50" s="4"/>
      <c r="AN50" s="4"/>
    </row>
    <row r="51" spans="1:40">
      <c r="B51" s="1"/>
      <c r="AM51" s="4"/>
      <c r="AN51" s="4"/>
    </row>
    <row r="52" spans="1:40">
      <c r="B52" s="1"/>
    </row>
    <row r="53" spans="1:40">
      <c r="A53" s="2" t="s">
        <v>54</v>
      </c>
      <c r="C53">
        <f>C44</f>
        <v>2019</v>
      </c>
      <c r="D53">
        <f t="shared" ref="D53:X53" si="36">D44</f>
        <v>2020</v>
      </c>
      <c r="E53">
        <f t="shared" si="36"/>
        <v>2021</v>
      </c>
      <c r="F53">
        <f t="shared" si="36"/>
        <v>2022</v>
      </c>
      <c r="G53">
        <f t="shared" si="36"/>
        <v>2023</v>
      </c>
      <c r="H53">
        <f t="shared" si="36"/>
        <v>2024</v>
      </c>
      <c r="I53">
        <f t="shared" si="36"/>
        <v>2025</v>
      </c>
      <c r="J53">
        <f t="shared" si="36"/>
        <v>2026</v>
      </c>
      <c r="K53">
        <f t="shared" si="36"/>
        <v>2027</v>
      </c>
      <c r="L53">
        <f t="shared" si="36"/>
        <v>2028</v>
      </c>
      <c r="M53">
        <f t="shared" si="36"/>
        <v>2029</v>
      </c>
      <c r="N53">
        <f t="shared" si="36"/>
        <v>2030</v>
      </c>
      <c r="O53">
        <f t="shared" si="36"/>
        <v>2031</v>
      </c>
      <c r="P53">
        <f t="shared" si="36"/>
        <v>2032</v>
      </c>
      <c r="Q53">
        <f t="shared" si="36"/>
        <v>2033</v>
      </c>
      <c r="R53">
        <f t="shared" si="36"/>
        <v>2034</v>
      </c>
      <c r="S53">
        <f t="shared" si="36"/>
        <v>2035</v>
      </c>
      <c r="T53">
        <f t="shared" si="36"/>
        <v>2036</v>
      </c>
      <c r="U53">
        <f t="shared" si="36"/>
        <v>2037</v>
      </c>
      <c r="V53">
        <f t="shared" si="36"/>
        <v>2038</v>
      </c>
      <c r="W53">
        <f t="shared" si="36"/>
        <v>2039</v>
      </c>
      <c r="X53">
        <f t="shared" si="36"/>
        <v>2040</v>
      </c>
      <c r="Y53">
        <f t="shared" ref="Y53:AH53" si="37">Y44</f>
        <v>2041</v>
      </c>
      <c r="Z53">
        <f t="shared" si="37"/>
        <v>2042</v>
      </c>
      <c r="AA53">
        <f t="shared" si="37"/>
        <v>2043</v>
      </c>
      <c r="AB53">
        <f t="shared" si="37"/>
        <v>2044</v>
      </c>
      <c r="AC53">
        <f t="shared" si="37"/>
        <v>2045</v>
      </c>
      <c r="AD53">
        <f t="shared" si="37"/>
        <v>2046</v>
      </c>
      <c r="AE53">
        <f t="shared" si="37"/>
        <v>2047</v>
      </c>
      <c r="AF53">
        <f t="shared" si="37"/>
        <v>2048</v>
      </c>
      <c r="AG53">
        <f t="shared" si="37"/>
        <v>2049</v>
      </c>
      <c r="AH53">
        <f t="shared" si="37"/>
        <v>2050</v>
      </c>
      <c r="AI53">
        <f t="shared" ref="AI53:AJ53" si="38">AI44</f>
        <v>2051</v>
      </c>
      <c r="AJ53">
        <f t="shared" si="38"/>
        <v>2052</v>
      </c>
      <c r="AK53">
        <f t="shared" ref="AK53" si="39">AK44</f>
        <v>2053</v>
      </c>
    </row>
    <row r="54" spans="1:40">
      <c r="B54" s="1" t="str">
        <f t="shared" ref="B54:B59" si="40">B45</f>
        <v>2021 Central</v>
      </c>
      <c r="C54" s="4">
        <f>'2021 CENTRAL SCENARIO'!C80*$L$2</f>
        <v>10.305338216701491</v>
      </c>
      <c r="D54" s="4">
        <f>'2021 CENTRAL SCENARIO'!D80*$L$2</f>
        <v>9.250505649435544</v>
      </c>
      <c r="E54" s="4">
        <f>'2021 CENTRAL SCENARIO'!E80*$L$2</f>
        <v>10.312863142609139</v>
      </c>
      <c r="F54" s="4">
        <f>'2021 CENTRAL SCENARIO'!F80*$L$2</f>
        <v>10.288398925747043</v>
      </c>
      <c r="G54" s="4">
        <f>'2021 CENTRAL SCENARIO'!G80*$L$2</f>
        <v>10.096572473543402</v>
      </c>
      <c r="H54" s="4">
        <f>'2021 CENTRAL SCENARIO'!H80*$L$2</f>
        <v>10.099401198698699</v>
      </c>
      <c r="I54" s="4">
        <f>'2021 CENTRAL SCENARIO'!I80*$L$2</f>
        <v>10.277340021811925</v>
      </c>
      <c r="J54" s="4">
        <f>'2021 CENTRAL SCENARIO'!J80*$L$2</f>
        <v>10.410769649562594</v>
      </c>
      <c r="K54" s="4">
        <f>'2021 CENTRAL SCENARIO'!K80*$L$2</f>
        <v>10.565978400741265</v>
      </c>
      <c r="L54" s="4">
        <f>'2021 CENTRAL SCENARIO'!L80*$L$2</f>
        <v>10.724383182613193</v>
      </c>
      <c r="M54" s="4">
        <f>'2021 CENTRAL SCENARIO'!M80*$L$2</f>
        <v>10.842850874075456</v>
      </c>
      <c r="N54" s="4">
        <f>'2021 CENTRAL SCENARIO'!N80*$L$2</f>
        <v>10.926312258690508</v>
      </c>
      <c r="O54" s="4">
        <f>'2021 CENTRAL SCENARIO'!O80*$L$2</f>
        <v>10.998764792847878</v>
      </c>
      <c r="P54" s="4">
        <f>'2021 CENTRAL SCENARIO'!P80*$L$2</f>
        <v>11.063659225693828</v>
      </c>
      <c r="Q54" s="4">
        <f>'2021 CENTRAL SCENARIO'!Q80*$L$2</f>
        <v>11.093863323485584</v>
      </c>
      <c r="R54" s="4">
        <f>'2021 CENTRAL SCENARIO'!R80*$L$2</f>
        <v>11.10606323479168</v>
      </c>
      <c r="S54" s="4">
        <f>'2021 CENTRAL SCENARIO'!S80*$L$2</f>
        <v>11.132282209657488</v>
      </c>
      <c r="T54" s="4">
        <f>'2021 CENTRAL SCENARIO'!T80*$L$2</f>
        <v>11.158583802936526</v>
      </c>
      <c r="U54" s="4">
        <f>'2021 CENTRAL SCENARIO'!U80*$L$2</f>
        <v>11.177053818113125</v>
      </c>
      <c r="V54" s="4">
        <f>'2021 CENTRAL SCENARIO'!V80*$L$2</f>
        <v>11.192979230513389</v>
      </c>
      <c r="W54" s="4">
        <f>'2021 CENTRAL SCENARIO'!W80*$L$2</f>
        <v>11.207918354705203</v>
      </c>
      <c r="X54" s="4">
        <f>'2021 CENTRAL SCENARIO'!X80*$L$2</f>
        <v>11.221551866351888</v>
      </c>
      <c r="Y54" s="4">
        <f>'2021 CENTRAL SCENARIO'!Y80*$L$2</f>
        <v>11.235185377998574</v>
      </c>
      <c r="Z54" s="4">
        <f>'2021 CENTRAL SCENARIO'!Z80*$L$2</f>
        <v>11.248818889645261</v>
      </c>
      <c r="AA54" s="4">
        <f>'2021 CENTRAL SCENARIO'!AA80*$L$2</f>
        <v>11.262452401291947</v>
      </c>
      <c r="AB54" s="4">
        <f>'2021 CENTRAL SCENARIO'!AB80*$L$2</f>
        <v>11.276085912938633</v>
      </c>
      <c r="AC54" s="4">
        <f>'2021 CENTRAL SCENARIO'!AC80*$L$2</f>
        <v>11.28971942458532</v>
      </c>
      <c r="AD54" s="4">
        <f>'2021 CENTRAL SCENARIO'!AD80*$L$2</f>
        <v>11.303352936232006</v>
      </c>
      <c r="AE54" s="4">
        <f>'2021 CENTRAL SCENARIO'!AE80*$L$2</f>
        <v>11.316986447878692</v>
      </c>
      <c r="AF54" s="4">
        <f>'2021 CENTRAL SCENARIO'!AF80*$L$2</f>
        <v>11.330619959525379</v>
      </c>
      <c r="AG54" s="4">
        <f>'2021 CENTRAL SCENARIO'!AG80*$L$2</f>
        <v>11.344253471172065</v>
      </c>
      <c r="AH54" s="4">
        <f>'2021 CENTRAL SCENARIO'!AH80*$L$2</f>
        <v>11.357886982818751</v>
      </c>
    </row>
    <row r="55" spans="1:40">
      <c r="B55" s="1" t="str">
        <f t="shared" si="40"/>
        <v>2023 Progressive Change</v>
      </c>
      <c r="C55" s="4">
        <f>'2023 PROGRESSIVE CHANGE'!C80</f>
        <v>0</v>
      </c>
      <c r="D55" s="4">
        <f>'2023 PROGRESSIVE CHANGE'!D80</f>
        <v>7.5967101940428083</v>
      </c>
      <c r="E55" s="4">
        <f>'2023 PROGRESSIVE CHANGE'!E80</f>
        <v>10.450450084372049</v>
      </c>
      <c r="F55" s="4">
        <f>'2023 PROGRESSIVE CHANGE'!F80</f>
        <v>16.024777948837947</v>
      </c>
      <c r="G55" s="4">
        <f>'2023 PROGRESSIVE CHANGE'!G80</f>
        <v>19.293169871314984</v>
      </c>
      <c r="H55" s="4">
        <f>'2023 PROGRESSIVE CHANGE'!H80</f>
        <v>21.508899313037588</v>
      </c>
      <c r="I55" s="4">
        <f>'2023 PROGRESSIVE CHANGE'!I80</f>
        <v>20.716136985719199</v>
      </c>
      <c r="J55" s="4">
        <f>'2023 PROGRESSIVE CHANGE'!J80</f>
        <v>17.491249938558973</v>
      </c>
      <c r="K55" s="4">
        <f>'2023 PROGRESSIVE CHANGE'!K80</f>
        <v>14.778336008617973</v>
      </c>
      <c r="L55" s="4">
        <f>'2023 PROGRESSIVE CHANGE'!L80</f>
        <v>13.136121453610308</v>
      </c>
      <c r="M55" s="4">
        <f>'2023 PROGRESSIVE CHANGE'!M80</f>
        <v>12.819543687374454</v>
      </c>
      <c r="N55" s="4">
        <f>'2023 PROGRESSIVE CHANGE'!N80</f>
        <v>12.903388056330805</v>
      </c>
      <c r="O55" s="4">
        <f>'2023 PROGRESSIVE CHANGE'!O80</f>
        <v>12.970699001977174</v>
      </c>
      <c r="P55" s="4">
        <f>'2023 PROGRESSIVE CHANGE'!P80</f>
        <v>13.044057775606698</v>
      </c>
      <c r="Q55" s="4">
        <f>'2023 PROGRESSIVE CHANGE'!Q80</f>
        <v>13.091728336470402</v>
      </c>
      <c r="R55" s="4">
        <f>'2023 PROGRESSIVE CHANGE'!R80</f>
        <v>13.137191165883486</v>
      </c>
      <c r="S55" s="4">
        <f>'2023 PROGRESSIVE CHANGE'!S80</f>
        <v>13.194620568787444</v>
      </c>
      <c r="T55" s="4">
        <f>'2023 PROGRESSIVE CHANGE'!T80</f>
        <v>13.253164648689049</v>
      </c>
      <c r="U55" s="4">
        <f>'2023 PROGRESSIVE CHANGE'!U80</f>
        <v>13.351311483983451</v>
      </c>
      <c r="V55" s="4">
        <f>'2023 PROGRESSIVE CHANGE'!V80</f>
        <v>13.456869947494827</v>
      </c>
      <c r="W55" s="4">
        <f>'2023 PROGRESSIVE CHANGE'!W80</f>
        <v>13.357906680172183</v>
      </c>
      <c r="X55" s="4">
        <f>'2023 PROGRESSIVE CHANGE'!X80</f>
        <v>13.068728957159614</v>
      </c>
      <c r="Y55" s="4">
        <f>'2023 PROGRESSIVE CHANGE'!Y80</f>
        <v>12.981512053968194</v>
      </c>
      <c r="Z55" s="4">
        <f>'2023 PROGRESSIVE CHANGE'!Z80</f>
        <v>13.240639306187543</v>
      </c>
      <c r="AA55" s="4">
        <f>'2023 PROGRESSIVE CHANGE'!AA80</f>
        <v>13.641791328100222</v>
      </c>
      <c r="AB55" s="4">
        <f>'2023 PROGRESSIVE CHANGE'!AB80</f>
        <v>13.585024191195005</v>
      </c>
      <c r="AC55" s="4">
        <f>'2023 PROGRESSIVE CHANGE'!AC80</f>
        <v>13.011057265090329</v>
      </c>
      <c r="AD55" s="4">
        <f>'2023 PROGRESSIVE CHANGE'!AD80</f>
        <v>12.618090797231856</v>
      </c>
      <c r="AE55" s="4">
        <f>'2023 PROGRESSIVE CHANGE'!AE80</f>
        <v>12.462572452816099</v>
      </c>
      <c r="AF55" s="4">
        <f>'2023 PROGRESSIVE CHANGE'!AF80</f>
        <v>12.357182730707997</v>
      </c>
      <c r="AG55" s="4">
        <f>'2023 PROGRESSIVE CHANGE'!AG80</f>
        <v>12.433385164125818</v>
      </c>
      <c r="AH55" s="4">
        <f>'2023 PROGRESSIVE CHANGE'!AH80</f>
        <v>12.543739585617701</v>
      </c>
      <c r="AI55" s="4">
        <f>'2023 PROGRESSIVE CHANGE'!AI80</f>
        <v>12.57794487309217</v>
      </c>
      <c r="AJ55" s="4">
        <f>'2023 PROGRESSIVE CHANGE'!AJ80</f>
        <v>12.648183579365462</v>
      </c>
      <c r="AK55" s="4">
        <f>'2023 PROGRESSIVE CHANGE'!AK80</f>
        <v>12.693913459131977</v>
      </c>
      <c r="AM55" s="4">
        <f>$AH$54-AH55</f>
        <v>-1.1858526027989491</v>
      </c>
      <c r="AN55" s="4"/>
    </row>
    <row r="56" spans="1:40">
      <c r="B56" s="1" t="str">
        <f t="shared" si="40"/>
        <v>2022 Step Change</v>
      </c>
      <c r="C56" s="4">
        <f>'2022 STEP CHANGE SCENARIO'!C80*$L$3</f>
        <v>0</v>
      </c>
      <c r="D56" s="4">
        <f>'2022 STEP CHANGE SCENARIO'!D80*$L$3</f>
        <v>7.8562599468864498</v>
      </c>
      <c r="E56" s="4">
        <f>'2022 STEP CHANGE SCENARIO'!E80*$L$3</f>
        <v>10.463732535554158</v>
      </c>
      <c r="F56" s="4">
        <f>'2022 STEP CHANGE SCENARIO'!F80*$L$3</f>
        <v>12.204617432005888</v>
      </c>
      <c r="G56" s="4">
        <f>'2022 STEP CHANGE SCENARIO'!G80*$L$3</f>
        <v>11.578617218390178</v>
      </c>
      <c r="H56" s="4">
        <f>'2022 STEP CHANGE SCENARIO'!H80*$L$3</f>
        <v>10.694844124767844</v>
      </c>
      <c r="I56" s="4">
        <f>'2022 STEP CHANGE SCENARIO'!I80*$L$3</f>
        <v>10.070996207277489</v>
      </c>
      <c r="J56" s="4">
        <f>'2022 STEP CHANGE SCENARIO'!J80*$L$3</f>
        <v>10.172522893934666</v>
      </c>
      <c r="K56" s="4">
        <f>'2022 STEP CHANGE SCENARIO'!K80*$L$3</f>
        <v>10.160814765353848</v>
      </c>
      <c r="L56" s="4">
        <f>'2022 STEP CHANGE SCENARIO'!L80*$L$3</f>
        <v>10.912124253068175</v>
      </c>
      <c r="M56" s="4">
        <f>'2022 STEP CHANGE SCENARIO'!M80*$L$3</f>
        <v>11.214839154793088</v>
      </c>
      <c r="N56" s="4">
        <f>'2022 STEP CHANGE SCENARIO'!N80*$L$3</f>
        <v>11.335867466127196</v>
      </c>
      <c r="O56" s="4">
        <f>'2022 STEP CHANGE SCENARIO'!O80*$L$3</f>
        <v>11.421974731019702</v>
      </c>
      <c r="P56" s="4">
        <f>'2022 STEP CHANGE SCENARIO'!P80*$L$3</f>
        <v>11.379156198310241</v>
      </c>
      <c r="Q56" s="4">
        <f>'2022 STEP CHANGE SCENARIO'!Q80*$L$3</f>
        <v>11.22294116986804</v>
      </c>
      <c r="R56" s="4">
        <f>'2022 STEP CHANGE SCENARIO'!R80*$L$3</f>
        <v>10.862302519755834</v>
      </c>
      <c r="S56" s="4">
        <f>'2022 STEP CHANGE SCENARIO'!S80*$L$3</f>
        <v>10.487866450860503</v>
      </c>
      <c r="T56" s="4">
        <f>'2022 STEP CHANGE SCENARIO'!T80*$L$3</f>
        <v>10.390911922358939</v>
      </c>
      <c r="U56" s="4">
        <f>'2022 STEP CHANGE SCENARIO'!U80*$L$3</f>
        <v>10.364397313615157</v>
      </c>
      <c r="V56" s="4">
        <f>'2022 STEP CHANGE SCENARIO'!V80*$L$3</f>
        <v>10.385082673618349</v>
      </c>
      <c r="W56" s="4">
        <f>'2022 STEP CHANGE SCENARIO'!W80*$L$3</f>
        <v>10.407360731405745</v>
      </c>
      <c r="X56" s="4">
        <f>'2022 STEP CHANGE SCENARIO'!X80*$L$3</f>
        <v>10.345749825502644</v>
      </c>
      <c r="Y56" s="4">
        <f>'2022 STEP CHANGE SCENARIO'!Y80*$L$3</f>
        <v>10.26106517687759</v>
      </c>
      <c r="Z56" s="4">
        <f>'2022 STEP CHANGE SCENARIO'!Z80*$L$3</f>
        <v>10.202835832024924</v>
      </c>
      <c r="AA56" s="4">
        <f>'2022 STEP CHANGE SCENARIO'!AA80*$L$3</f>
        <v>10.209928026998348</v>
      </c>
      <c r="AB56" s="4">
        <f>'2022 STEP CHANGE SCENARIO'!AB80*$L$3</f>
        <v>10.280591694127175</v>
      </c>
      <c r="AC56" s="4">
        <f>'2022 STEP CHANGE SCENARIO'!AC80*$L$3</f>
        <v>10.371484102284057</v>
      </c>
      <c r="AD56" s="4">
        <f>'2022 STEP CHANGE SCENARIO'!AD80*$L$3</f>
        <v>10.363777380975908</v>
      </c>
      <c r="AE56" s="4">
        <f>'2022 STEP CHANGE SCENARIO'!AE80*$L$3</f>
        <v>10.293143559349874</v>
      </c>
      <c r="AF56" s="4">
        <f>'2022 STEP CHANGE SCENARIO'!AF80*$L$3</f>
        <v>10.276305847438721</v>
      </c>
      <c r="AG56" s="4">
        <f>'2022 STEP CHANGE SCENARIO'!AG80*$L$3</f>
        <v>10.228404868610625</v>
      </c>
      <c r="AH56" s="4">
        <f>'2022 STEP CHANGE SCENARIO'!AH80*$L$3</f>
        <v>10.235224035150152</v>
      </c>
      <c r="AI56" s="4">
        <f>'2022 STEP CHANGE SCENARIO'!AI80*$L$3</f>
        <v>10.354214535955226</v>
      </c>
      <c r="AJ56" s="4">
        <f>'2022 STEP CHANGE SCENARIO'!AJ80*$L$3</f>
        <v>10.389108697757891</v>
      </c>
      <c r="AK56" s="4">
        <f>'2022 STEP CHANGE SCENARIO'!AK80*$L$3</f>
        <v>0</v>
      </c>
      <c r="AM56" s="4">
        <f>$AH$54-AH56</f>
        <v>1.1226629476685996</v>
      </c>
      <c r="AN56" s="4"/>
    </row>
    <row r="57" spans="1:40">
      <c r="B57" s="1" t="str">
        <f t="shared" si="40"/>
        <v>2023 Hydrogen Export</v>
      </c>
      <c r="C57" s="4">
        <f>'2023 HYDROGEN SCENARIO'!C80</f>
        <v>0</v>
      </c>
      <c r="D57" s="4">
        <f>'2023 HYDROGEN SCENARIO'!D80</f>
        <v>7.4996003501969479</v>
      </c>
      <c r="E57" s="4">
        <f>'2023 HYDROGEN SCENARIO'!E80</f>
        <v>10.400504508856013</v>
      </c>
      <c r="F57" s="4">
        <f>'2023 HYDROGEN SCENARIO'!F80</f>
        <v>15.762493148828939</v>
      </c>
      <c r="G57" s="4">
        <f>'2023 HYDROGEN SCENARIO'!G80</f>
        <v>18.719396425224442</v>
      </c>
      <c r="H57" s="4">
        <f>'2023 HYDROGEN SCENARIO'!H80</f>
        <v>18.046654969444589</v>
      </c>
      <c r="I57" s="4">
        <f>'2023 HYDROGEN SCENARIO'!I80</f>
        <v>15.765126817096398</v>
      </c>
      <c r="J57" s="4">
        <f>'2023 HYDROGEN SCENARIO'!J80</f>
        <v>13.210994731488304</v>
      </c>
      <c r="K57" s="4">
        <f>'2023 HYDROGEN SCENARIO'!K80</f>
        <v>10.692229881554795</v>
      </c>
      <c r="L57" s="4">
        <f>'2023 HYDROGEN SCENARIO'!L80</f>
        <v>9.978504026489377</v>
      </c>
      <c r="M57" s="4">
        <f>'2023 HYDROGEN SCENARIO'!M80</f>
        <v>10.209574010307545</v>
      </c>
      <c r="N57" s="4">
        <f>'2023 HYDROGEN SCENARIO'!N80</f>
        <v>10.390726458624837</v>
      </c>
      <c r="O57" s="4">
        <f>'2023 HYDROGEN SCENARIO'!O80</f>
        <v>10.541755739588098</v>
      </c>
      <c r="P57" s="4">
        <f>'2023 HYDROGEN SCENARIO'!P80</f>
        <v>10.605052259764648</v>
      </c>
      <c r="Q57" s="4">
        <f>'2023 HYDROGEN SCENARIO'!Q80</f>
        <v>10.37639690888674</v>
      </c>
      <c r="R57" s="4">
        <f>'2023 HYDROGEN SCENARIO'!R80</f>
        <v>9.8241445785051589</v>
      </c>
      <c r="S57" s="4">
        <f>'2023 HYDROGEN SCENARIO'!S80</f>
        <v>9.5818357443963986</v>
      </c>
      <c r="T57" s="4">
        <f>'2023 HYDROGEN SCENARIO'!T80</f>
        <v>9.6497014901987068</v>
      </c>
      <c r="U57" s="4">
        <f>'2023 HYDROGEN SCENARIO'!U80</f>
        <v>9.5199463305262455</v>
      </c>
      <c r="V57" s="4">
        <f>'2023 HYDROGEN SCENARIO'!V80</f>
        <v>9.4197785161277601</v>
      </c>
      <c r="W57" s="4">
        <f>'2023 HYDROGEN SCENARIO'!W80</f>
        <v>9.3680247920323332</v>
      </c>
      <c r="X57" s="4">
        <f>'2023 HYDROGEN SCENARIO'!X80</f>
        <v>9.3239778620035452</v>
      </c>
      <c r="Y57" s="4">
        <f>'2023 HYDROGEN SCENARIO'!Y80</f>
        <v>9.3429456305721352</v>
      </c>
      <c r="Z57" s="4">
        <f>'2023 HYDROGEN SCENARIO'!Z80</f>
        <v>9.349870776330377</v>
      </c>
      <c r="AA57" s="4">
        <f>'2023 HYDROGEN SCENARIO'!AA80</f>
        <v>9.3354565464153882</v>
      </c>
      <c r="AB57" s="4">
        <f>'2023 HYDROGEN SCENARIO'!AB80</f>
        <v>9.3919773831611444</v>
      </c>
      <c r="AC57" s="4">
        <f>'2023 HYDROGEN SCENARIO'!AC80</f>
        <v>9.4426909295782551</v>
      </c>
      <c r="AD57" s="4">
        <f>'2023 HYDROGEN SCENARIO'!AD80</f>
        <v>9.3801956445971708</v>
      </c>
      <c r="AE57" s="4">
        <f>'2023 HYDROGEN SCENARIO'!AE80</f>
        <v>9.3719541688700279</v>
      </c>
      <c r="AF57" s="4">
        <f>'2023 HYDROGEN SCENARIO'!AF80</f>
        <v>9.3726007535414784</v>
      </c>
      <c r="AG57" s="4">
        <f>'2023 HYDROGEN SCENARIO'!AG80</f>
        <v>9.2984729113426301</v>
      </c>
      <c r="AH57" s="4">
        <f>'2023 HYDROGEN SCENARIO'!AH80</f>
        <v>9.2951793021341995</v>
      </c>
      <c r="AI57" s="4">
        <f>'2023 HYDROGEN SCENARIO'!AI80</f>
        <v>9.3194331177627117</v>
      </c>
      <c r="AJ57" s="4">
        <f>'2023 HYDROGEN SCENARIO'!AJ80</f>
        <v>9.3097447138872376</v>
      </c>
      <c r="AK57" s="4">
        <f>'2023 HYDROGEN SCENARIO'!AK80</f>
        <v>9.2987417821735647</v>
      </c>
      <c r="AM57" s="4">
        <f>$AH$54-AH57</f>
        <v>2.0627076806845519</v>
      </c>
      <c r="AN57" s="4"/>
    </row>
    <row r="58" spans="1:40">
      <c r="B58" s="1" t="str">
        <f t="shared" si="40"/>
        <v>2023 Step Change</v>
      </c>
      <c r="C58" s="4">
        <f>'2023 STEP CHANGE'!C80</f>
        <v>0</v>
      </c>
      <c r="D58" s="4">
        <f>'2023 STEP CHANGE'!D80</f>
        <v>7.4807556327485027</v>
      </c>
      <c r="E58" s="4">
        <f>'2023 STEP CHANGE'!E80</f>
        <v>10.383350732072058</v>
      </c>
      <c r="F58" s="4">
        <f>'2023 STEP CHANGE'!F80</f>
        <v>15.981808815116363</v>
      </c>
      <c r="G58" s="4">
        <f>'2023 STEP CHANGE'!G80</f>
        <v>19.39996949302877</v>
      </c>
      <c r="H58" s="4">
        <f>'2023 STEP CHANGE'!H80</f>
        <v>19.146593737068738</v>
      </c>
      <c r="I58" s="4">
        <f>'2023 STEP CHANGE'!I80</f>
        <v>17.082665550537147</v>
      </c>
      <c r="J58" s="4">
        <f>'2023 STEP CHANGE'!J80</f>
        <v>14.491022244866116</v>
      </c>
      <c r="K58" s="4">
        <f>'2023 STEP CHANGE'!K80</f>
        <v>11.548869172814676</v>
      </c>
      <c r="L58" s="4">
        <f>'2023 STEP CHANGE'!L80</f>
        <v>10.564244768744253</v>
      </c>
      <c r="M58" s="4">
        <f>'2023 STEP CHANGE'!M80</f>
        <v>10.805657379037497</v>
      </c>
      <c r="N58" s="4">
        <f>'2023 STEP CHANGE'!N80</f>
        <v>10.959607268040479</v>
      </c>
      <c r="O58" s="4">
        <f>'2023 STEP CHANGE'!O80</f>
        <v>11.10780527130939</v>
      </c>
      <c r="P58" s="4">
        <f>'2023 STEP CHANGE'!P80</f>
        <v>11.148267631355553</v>
      </c>
      <c r="Q58" s="4">
        <f>'2023 STEP CHANGE'!Q80</f>
        <v>10.826747330171695</v>
      </c>
      <c r="R58" s="4">
        <f>'2023 STEP CHANGE'!R80</f>
        <v>10.13742622504072</v>
      </c>
      <c r="S58" s="4">
        <f>'2023 STEP CHANGE'!S80</f>
        <v>9.8004273609734494</v>
      </c>
      <c r="T58" s="4">
        <f>'2023 STEP CHANGE'!T80</f>
        <v>9.8795147018181027</v>
      </c>
      <c r="U58" s="4">
        <f>'2023 STEP CHANGE'!U80</f>
        <v>9.843350375530358</v>
      </c>
      <c r="V58" s="4">
        <f>'2023 STEP CHANGE'!V80</f>
        <v>9.8192750133832281</v>
      </c>
      <c r="W58" s="4">
        <f>'2023 STEP CHANGE'!W80</f>
        <v>9.8506548750824674</v>
      </c>
      <c r="X58" s="4">
        <f>'2023 STEP CHANGE'!X80</f>
        <v>9.8879718945667143</v>
      </c>
      <c r="Y58" s="4">
        <f>'2023 STEP CHANGE'!Y80</f>
        <v>9.9384041548700051</v>
      </c>
      <c r="Z58" s="4">
        <f>'2023 STEP CHANGE'!Z80</f>
        <v>9.9422225557822195</v>
      </c>
      <c r="AA58" s="4">
        <f>'2023 STEP CHANGE'!AA80</f>
        <v>9.8844327937070968</v>
      </c>
      <c r="AB58" s="4">
        <f>'2023 STEP CHANGE'!AB80</f>
        <v>9.8577319820006153</v>
      </c>
      <c r="AC58" s="4">
        <f>'2023 STEP CHANGE'!AC80</f>
        <v>9.86643188259624</v>
      </c>
      <c r="AD58" s="4">
        <f>'2023 STEP CHANGE'!AD80</f>
        <v>9.8782840354009736</v>
      </c>
      <c r="AE58" s="4">
        <f>'2023 STEP CHANGE'!AE80</f>
        <v>9.9172587883270573</v>
      </c>
      <c r="AF58" s="4">
        <f>'2023 STEP CHANGE'!AF80</f>
        <v>9.9407913493969851</v>
      </c>
      <c r="AG58" s="4">
        <f>'2023 STEP CHANGE'!AG80</f>
        <v>9.9295579474944606</v>
      </c>
      <c r="AH58" s="4">
        <f>'2023 STEP CHANGE'!AH80</f>
        <v>9.9540172790948098</v>
      </c>
      <c r="AI58" s="4">
        <f>'2023 STEP CHANGE'!AI80</f>
        <v>9.9830324543036326</v>
      </c>
      <c r="AJ58" s="4">
        <f>'2023 STEP CHANGE'!AJ80</f>
        <v>9.9550991886406379</v>
      </c>
      <c r="AK58" s="4">
        <f>'2023 STEP CHANGE'!AK80</f>
        <v>9.9315926550567362</v>
      </c>
      <c r="AM58" s="4">
        <f>AM57-AM55</f>
        <v>3.248560283483501</v>
      </c>
      <c r="AN58" s="4"/>
    </row>
    <row r="59" spans="1:40">
      <c r="B59" s="1" t="str">
        <f t="shared" si="40"/>
        <v>2023 Exploring Alternatives</v>
      </c>
      <c r="C59" s="4">
        <f>'2023 EXPLORING ALTERNATIVES'!C80</f>
        <v>0</v>
      </c>
      <c r="D59" s="4">
        <f>'2023 EXPLORING ALTERNATIVES'!D80</f>
        <v>7.402842623442166</v>
      </c>
      <c r="E59" s="4">
        <f>'2023 EXPLORING ALTERNATIVES'!E80</f>
        <v>10.360999314969401</v>
      </c>
      <c r="F59" s="4">
        <f>'2023 EXPLORING ALTERNATIVES'!F80</f>
        <v>15.97570352760823</v>
      </c>
      <c r="G59" s="4">
        <f>'2023 EXPLORING ALTERNATIVES'!G80</f>
        <v>19.152090503886722</v>
      </c>
      <c r="H59" s="4">
        <f>'2023 EXPLORING ALTERNATIVES'!H80</f>
        <v>19.294152679068233</v>
      </c>
      <c r="I59" s="4">
        <f>'2023 EXPLORING ALTERNATIVES'!I80</f>
        <v>17.225731676123608</v>
      </c>
      <c r="J59" s="4">
        <f>'2023 EXPLORING ALTERNATIVES'!J80</f>
        <v>13.716640755702178</v>
      </c>
      <c r="K59" s="4">
        <f>'2023 EXPLORING ALTERNATIVES'!K80</f>
        <v>10.622409287722386</v>
      </c>
      <c r="L59" s="4">
        <f>'2023 EXPLORING ALTERNATIVES'!L80</f>
        <v>9.3060273892199614</v>
      </c>
      <c r="M59" s="4">
        <f>'2023 EXPLORING ALTERNATIVES'!M80</f>
        <v>9.2449174829681233</v>
      </c>
      <c r="N59" s="4">
        <f>'2023 EXPLORING ALTERNATIVES'!N80</f>
        <v>9.3421455025226141</v>
      </c>
      <c r="O59" s="4">
        <f>'2023 EXPLORING ALTERNATIVES'!O80</f>
        <v>9.4128130498531455</v>
      </c>
      <c r="P59" s="4">
        <f>'2023 EXPLORING ALTERNATIVES'!P80</f>
        <v>9.4253548456417242</v>
      </c>
      <c r="Q59" s="4">
        <f>'2023 EXPLORING ALTERNATIVES'!Q80</f>
        <v>9.4043403781615424</v>
      </c>
      <c r="R59" s="4">
        <f>'2023 EXPLORING ALTERNATIVES'!R80</f>
        <v>9.4044211292896271</v>
      </c>
      <c r="S59" s="4">
        <f>'2023 EXPLORING ALTERNATIVES'!S80</f>
        <v>9.4535967046234148</v>
      </c>
      <c r="T59" s="4">
        <f>'2023 EXPLORING ALTERNATIVES'!T80</f>
        <v>9.5431545801173385</v>
      </c>
      <c r="U59" s="4">
        <f>'2023 EXPLORING ALTERNATIVES'!U80</f>
        <v>9.6400237950456109</v>
      </c>
      <c r="V59" s="4">
        <f>'2023 EXPLORING ALTERNATIVES'!V80</f>
        <v>9.6815062765092126</v>
      </c>
      <c r="W59" s="4">
        <f>'2023 EXPLORING ALTERNATIVES'!W80</f>
        <v>9.4682761633657222</v>
      </c>
      <c r="X59" s="4">
        <f>'2023 EXPLORING ALTERNATIVES'!X80</f>
        <v>9.1142590431384534</v>
      </c>
      <c r="Y59" s="4">
        <f>'2023 EXPLORING ALTERNATIVES'!Y80</f>
        <v>9.0169533270892863</v>
      </c>
      <c r="Z59" s="4">
        <f>'2023 EXPLORING ALTERNATIVES'!Z80</f>
        <v>9.189467892354731</v>
      </c>
      <c r="AA59" s="4">
        <f>'2023 EXPLORING ALTERNATIVES'!AA80</f>
        <v>9.481313165439202</v>
      </c>
      <c r="AB59" s="4">
        <f>'2023 EXPLORING ALTERNATIVES'!AB80</f>
        <v>9.6642340835498111</v>
      </c>
      <c r="AC59" s="4">
        <f>'2023 EXPLORING ALTERNATIVES'!AC80</f>
        <v>9.6685146995201912</v>
      </c>
      <c r="AD59" s="4">
        <f>'2023 EXPLORING ALTERNATIVES'!AD80</f>
        <v>9.6426687415776176</v>
      </c>
      <c r="AE59" s="4">
        <f>'2023 EXPLORING ALTERNATIVES'!AE80</f>
        <v>9.6114566618745023</v>
      </c>
      <c r="AF59" s="4">
        <f>'2023 EXPLORING ALTERNATIVES'!AF80</f>
        <v>9.6244397244846436</v>
      </c>
      <c r="AG59" s="4">
        <f>'2023 EXPLORING ALTERNATIVES'!AG80</f>
        <v>9.7127271161174313</v>
      </c>
      <c r="AH59" s="4">
        <f>'2023 EXPLORING ALTERNATIVES'!AH80</f>
        <v>9.7825293032785972</v>
      </c>
      <c r="AI59" s="4">
        <f>'2023 EXPLORING ALTERNATIVES'!AI80</f>
        <v>9.7911751220920991</v>
      </c>
      <c r="AJ59" s="4">
        <f>'2023 EXPLORING ALTERNATIVES'!AJ80</f>
        <v>9.79040312169065</v>
      </c>
      <c r="AK59" s="4">
        <f>'2023 EXPLORING ALTERNATIVES'!AK80</f>
        <v>9.7941648250174858</v>
      </c>
      <c r="AM59" s="4"/>
      <c r="AN59" s="4"/>
    </row>
    <row r="60" spans="1:40">
      <c r="B60" s="1"/>
      <c r="AM60" s="4"/>
      <c r="AN60" s="4"/>
    </row>
    <row r="62" spans="1:40">
      <c r="A62" s="2" t="s">
        <v>55</v>
      </c>
      <c r="C62">
        <f>C53</f>
        <v>2019</v>
      </c>
      <c r="D62">
        <f t="shared" ref="D62:AH62" si="41">D53</f>
        <v>2020</v>
      </c>
      <c r="E62">
        <f t="shared" si="41"/>
        <v>2021</v>
      </c>
      <c r="F62">
        <f t="shared" si="41"/>
        <v>2022</v>
      </c>
      <c r="G62">
        <f t="shared" si="41"/>
        <v>2023</v>
      </c>
      <c r="H62">
        <f t="shared" si="41"/>
        <v>2024</v>
      </c>
      <c r="I62">
        <f t="shared" si="41"/>
        <v>2025</v>
      </c>
      <c r="J62">
        <f t="shared" si="41"/>
        <v>2026</v>
      </c>
      <c r="K62">
        <f t="shared" si="41"/>
        <v>2027</v>
      </c>
      <c r="L62">
        <f t="shared" si="41"/>
        <v>2028</v>
      </c>
      <c r="M62">
        <f t="shared" si="41"/>
        <v>2029</v>
      </c>
      <c r="N62">
        <f t="shared" si="41"/>
        <v>2030</v>
      </c>
      <c r="O62">
        <f t="shared" si="41"/>
        <v>2031</v>
      </c>
      <c r="P62">
        <f t="shared" si="41"/>
        <v>2032</v>
      </c>
      <c r="Q62">
        <f t="shared" si="41"/>
        <v>2033</v>
      </c>
      <c r="R62">
        <f t="shared" si="41"/>
        <v>2034</v>
      </c>
      <c r="S62">
        <f t="shared" si="41"/>
        <v>2035</v>
      </c>
      <c r="T62">
        <f t="shared" si="41"/>
        <v>2036</v>
      </c>
      <c r="U62">
        <f t="shared" si="41"/>
        <v>2037</v>
      </c>
      <c r="V62">
        <f t="shared" si="41"/>
        <v>2038</v>
      </c>
      <c r="W62">
        <f t="shared" si="41"/>
        <v>2039</v>
      </c>
      <c r="X62">
        <f t="shared" si="41"/>
        <v>2040</v>
      </c>
      <c r="Y62">
        <f t="shared" si="41"/>
        <v>2041</v>
      </c>
      <c r="Z62">
        <f t="shared" si="41"/>
        <v>2042</v>
      </c>
      <c r="AA62">
        <f t="shared" si="41"/>
        <v>2043</v>
      </c>
      <c r="AB62">
        <f t="shared" si="41"/>
        <v>2044</v>
      </c>
      <c r="AC62">
        <f t="shared" si="41"/>
        <v>2045</v>
      </c>
      <c r="AD62">
        <f t="shared" si="41"/>
        <v>2046</v>
      </c>
      <c r="AE62">
        <f t="shared" si="41"/>
        <v>2047</v>
      </c>
      <c r="AF62">
        <f t="shared" si="41"/>
        <v>2048</v>
      </c>
      <c r="AG62">
        <f t="shared" si="41"/>
        <v>2049</v>
      </c>
      <c r="AH62">
        <f t="shared" si="41"/>
        <v>2050</v>
      </c>
      <c r="AI62">
        <f t="shared" ref="AI62:AJ62" si="42">AI53</f>
        <v>2051</v>
      </c>
      <c r="AJ62">
        <f t="shared" si="42"/>
        <v>2052</v>
      </c>
      <c r="AK62">
        <f t="shared" ref="AK62" si="43">AK53</f>
        <v>2053</v>
      </c>
    </row>
    <row r="63" spans="1:40">
      <c r="B63" s="1" t="str">
        <f t="shared" ref="B63:B68" si="44">B54</f>
        <v>2021 Central</v>
      </c>
      <c r="C63" s="4">
        <f>'2021 CENTRAL SCENARIO'!C81*$L$2</f>
        <v>10.063986146164746</v>
      </c>
      <c r="D63" s="4">
        <f>'2021 CENTRAL SCENARIO'!D81*$L$2</f>
        <v>9.2352903134245441</v>
      </c>
      <c r="E63" s="4">
        <f>'2021 CENTRAL SCENARIO'!E81*$L$2</f>
        <v>10.413909236172639</v>
      </c>
      <c r="F63" s="4">
        <f>'2021 CENTRAL SCENARIO'!F81*$L$2</f>
        <v>10.223283404952786</v>
      </c>
      <c r="G63" s="4">
        <f>'2021 CENTRAL SCENARIO'!G81*$L$2</f>
        <v>9.910995749869441</v>
      </c>
      <c r="H63" s="4">
        <f>'2021 CENTRAL SCENARIO'!H81*$L$2</f>
        <v>9.9027656389172112</v>
      </c>
      <c r="I63" s="4">
        <f>'2021 CENTRAL SCENARIO'!I81*$L$2</f>
        <v>10.103724351733383</v>
      </c>
      <c r="J63" s="4">
        <f>'2021 CENTRAL SCENARIO'!J81*$L$2</f>
        <v>10.227888034416589</v>
      </c>
      <c r="K63" s="4">
        <f>'2021 CENTRAL SCENARIO'!K81*$L$2</f>
        <v>10.343714028690945</v>
      </c>
      <c r="L63" s="4">
        <f>'2021 CENTRAL SCENARIO'!L81*$L$2</f>
        <v>10.475668730993199</v>
      </c>
      <c r="M63" s="4">
        <f>'2021 CENTRAL SCENARIO'!M81*$L$2</f>
        <v>10.549844818980404</v>
      </c>
      <c r="N63" s="4">
        <f>'2021 CENTRAL SCENARIO'!N81*$L$2</f>
        <v>10.591401972755682</v>
      </c>
      <c r="O63" s="4">
        <f>'2021 CENTRAL SCENARIO'!O81*$L$2</f>
        <v>10.67682729609732</v>
      </c>
      <c r="P63" s="4">
        <f>'2021 CENTRAL SCENARIO'!P81*$L$2</f>
        <v>10.78827098965003</v>
      </c>
      <c r="Q63" s="4">
        <f>'2021 CENTRAL SCENARIO'!Q81*$L$2</f>
        <v>10.856333437170015</v>
      </c>
      <c r="R63" s="4">
        <f>'2021 CENTRAL SCENARIO'!R81*$L$2</f>
        <v>10.893508622548211</v>
      </c>
      <c r="S63" s="4">
        <f>'2021 CENTRAL SCENARIO'!S81*$L$2</f>
        <v>10.9409568986443</v>
      </c>
      <c r="T63" s="4">
        <f>'2021 CENTRAL SCENARIO'!T81*$L$2</f>
        <v>10.98842745315978</v>
      </c>
      <c r="U63" s="4">
        <f>'2021 CENTRAL SCENARIO'!U81*$L$2</f>
        <v>11.019722393276027</v>
      </c>
      <c r="V63" s="4">
        <f>'2021 CENTRAL SCENARIO'!V81*$L$2</f>
        <v>11.04220612282681</v>
      </c>
      <c r="W63" s="4">
        <f>'2021 CENTRAL SCENARIO'!W81*$L$2</f>
        <v>11.059737853799122</v>
      </c>
      <c r="X63" s="4">
        <f>'2021 CENTRAL SCENARIO'!X81*$L$2</f>
        <v>11.07350154163049</v>
      </c>
      <c r="Y63" s="4">
        <f>'2021 CENTRAL SCENARIO'!Y81*$L$2</f>
        <v>11.087265229461856</v>
      </c>
      <c r="Z63" s="4">
        <f>'2021 CENTRAL SCENARIO'!Z81*$L$2</f>
        <v>11.101028917293222</v>
      </c>
      <c r="AA63" s="4">
        <f>'2021 CENTRAL SCENARIO'!AA81*$L$2</f>
        <v>11.11479260512459</v>
      </c>
      <c r="AB63" s="4">
        <f>'2021 CENTRAL SCENARIO'!AB81*$L$2</f>
        <v>11.128556292955954</v>
      </c>
      <c r="AC63" s="4">
        <f>'2021 CENTRAL SCENARIO'!AC81*$L$2</f>
        <v>11.142319980787322</v>
      </c>
      <c r="AD63" s="4">
        <f>'2021 CENTRAL SCENARIO'!AD81*$L$2</f>
        <v>11.156083668618688</v>
      </c>
      <c r="AE63" s="4">
        <f>'2021 CENTRAL SCENARIO'!AE81*$L$2</f>
        <v>11.169847356450054</v>
      </c>
      <c r="AF63" s="4">
        <f>'2021 CENTRAL SCENARIO'!AF81*$L$2</f>
        <v>11.18361104428142</v>
      </c>
      <c r="AG63" s="4">
        <f>'2021 CENTRAL SCENARIO'!AG81*$L$2</f>
        <v>11.197374732112786</v>
      </c>
      <c r="AH63" s="4">
        <f>'2021 CENTRAL SCENARIO'!AH81*$L$2</f>
        <v>11.211138419944152</v>
      </c>
    </row>
    <row r="64" spans="1:40">
      <c r="B64" s="1" t="str">
        <f t="shared" si="44"/>
        <v>2023 Progressive Change</v>
      </c>
      <c r="C64" s="4">
        <f>'2023 PROGRESSIVE CHANGE'!C81</f>
        <v>0</v>
      </c>
      <c r="D64" s="4">
        <f>'2023 PROGRESSIVE CHANGE'!D81</f>
        <v>8.034684669619768</v>
      </c>
      <c r="E64" s="4">
        <f>'2023 PROGRESSIVE CHANGE'!E81</f>
        <v>10.64929585345593</v>
      </c>
      <c r="F64" s="4">
        <f>'2023 PROGRESSIVE CHANGE'!F81</f>
        <v>15.312561245746227</v>
      </c>
      <c r="G64" s="4">
        <f>'2023 PROGRESSIVE CHANGE'!G81</f>
        <v>18.002186632695039</v>
      </c>
      <c r="H64" s="4">
        <f>'2023 PROGRESSIVE CHANGE'!H81</f>
        <v>19.601234633672671</v>
      </c>
      <c r="I64" s="4">
        <f>'2023 PROGRESSIVE CHANGE'!I81</f>
        <v>18.053243836322601</v>
      </c>
      <c r="J64" s="4">
        <f>'2023 PROGRESSIVE CHANGE'!J81</f>
        <v>14.63784151075976</v>
      </c>
      <c r="K64" s="4">
        <f>'2023 PROGRESSIVE CHANGE'!K81</f>
        <v>12.374458579813115</v>
      </c>
      <c r="L64" s="4">
        <f>'2023 PROGRESSIVE CHANGE'!L81</f>
        <v>11.545074361515184</v>
      </c>
      <c r="M64" s="4">
        <f>'2023 PROGRESSIVE CHANGE'!M81</f>
        <v>11.708900008274803</v>
      </c>
      <c r="N64" s="4">
        <f>'2023 PROGRESSIVE CHANGE'!N81</f>
        <v>11.822849067460346</v>
      </c>
      <c r="O64" s="4">
        <f>'2023 PROGRESSIVE CHANGE'!O81</f>
        <v>11.910192855892328</v>
      </c>
      <c r="P64" s="4">
        <f>'2023 PROGRESSIVE CHANGE'!P81</f>
        <v>12.032260387989259</v>
      </c>
      <c r="Q64" s="4">
        <f>'2023 PROGRESSIVE CHANGE'!Q81</f>
        <v>12.077525841969569</v>
      </c>
      <c r="R64" s="4">
        <f>'2023 PROGRESSIVE CHANGE'!R81</f>
        <v>12.089901093213914</v>
      </c>
      <c r="S64" s="4">
        <f>'2023 PROGRESSIVE CHANGE'!S81</f>
        <v>12.260729105893798</v>
      </c>
      <c r="T64" s="4">
        <f>'2023 PROGRESSIVE CHANGE'!T81</f>
        <v>12.540987541560732</v>
      </c>
      <c r="U64" s="4">
        <f>'2023 PROGRESSIVE CHANGE'!U81</f>
        <v>12.79785157216465</v>
      </c>
      <c r="V64" s="4">
        <f>'2023 PROGRESSIVE CHANGE'!V81</f>
        <v>12.986697025528791</v>
      </c>
      <c r="W64" s="4">
        <f>'2023 PROGRESSIVE CHANGE'!W81</f>
        <v>12.883274073696169</v>
      </c>
      <c r="X64" s="4">
        <f>'2023 PROGRESSIVE CHANGE'!X81</f>
        <v>12.55887108106651</v>
      </c>
      <c r="Y64" s="4">
        <f>'2023 PROGRESSIVE CHANGE'!Y81</f>
        <v>12.498472530447167</v>
      </c>
      <c r="Z64" s="4">
        <f>'2023 PROGRESSIVE CHANGE'!Z81</f>
        <v>12.802386082071033</v>
      </c>
      <c r="AA64" s="4">
        <f>'2023 PROGRESSIVE CHANGE'!AA81</f>
        <v>13.267289824962113</v>
      </c>
      <c r="AB64" s="4">
        <f>'2023 PROGRESSIVE CHANGE'!AB81</f>
        <v>13.224041866417924</v>
      </c>
      <c r="AC64" s="4">
        <f>'2023 PROGRESSIVE CHANGE'!AC81</f>
        <v>12.639132781879182</v>
      </c>
      <c r="AD64" s="4">
        <f>'2023 PROGRESSIVE CHANGE'!AD81</f>
        <v>12.348669484826837</v>
      </c>
      <c r="AE64" s="4">
        <f>'2023 PROGRESSIVE CHANGE'!AE81</f>
        <v>12.318869176546812</v>
      </c>
      <c r="AF64" s="4">
        <f>'2023 PROGRESSIVE CHANGE'!AF81</f>
        <v>12.238976278806199</v>
      </c>
      <c r="AG64" s="4">
        <f>'2023 PROGRESSIVE CHANGE'!AG81</f>
        <v>12.250957736480082</v>
      </c>
      <c r="AH64" s="4">
        <f>'2023 PROGRESSIVE CHANGE'!AH81</f>
        <v>12.32061578234347</v>
      </c>
      <c r="AI64" s="4">
        <f>'2023 PROGRESSIVE CHANGE'!AI81</f>
        <v>12.369501970099062</v>
      </c>
      <c r="AJ64" s="4">
        <f>'2023 PROGRESSIVE CHANGE'!AJ81</f>
        <v>12.425453259139447</v>
      </c>
      <c r="AK64" s="4">
        <f>'2023 PROGRESSIVE CHANGE'!AK81</f>
        <v>12.44099621019507</v>
      </c>
      <c r="AM64" s="4">
        <f>$AH$63-AH64</f>
        <v>-1.1094773623993177</v>
      </c>
      <c r="AN64" s="4"/>
    </row>
    <row r="65" spans="1:40">
      <c r="B65" s="1" t="str">
        <f t="shared" si="44"/>
        <v>2022 Step Change</v>
      </c>
      <c r="C65" s="4">
        <f>'2022 STEP CHANGE SCENARIO'!C81*$L$3</f>
        <v>0</v>
      </c>
      <c r="D65" s="4">
        <f>'2022 STEP CHANGE SCENARIO'!D81*$L$3</f>
        <v>7.8321197678366952</v>
      </c>
      <c r="E65" s="4">
        <f>'2022 STEP CHANGE SCENARIO'!E81*$L$3</f>
        <v>10.429307442229918</v>
      </c>
      <c r="F65" s="4">
        <f>'2022 STEP CHANGE SCENARIO'!F81*$L$3</f>
        <v>11.710876770202237</v>
      </c>
      <c r="G65" s="4">
        <f>'2022 STEP CHANGE SCENARIO'!G81*$L$3</f>
        <v>10.617512688494671</v>
      </c>
      <c r="H65" s="4">
        <f>'2022 STEP CHANGE SCENARIO'!H81*$L$3</f>
        <v>9.8327661398679975</v>
      </c>
      <c r="I65" s="4">
        <f>'2022 STEP CHANGE SCENARIO'!I81*$L$3</f>
        <v>9.460056296852132</v>
      </c>
      <c r="J65" s="4">
        <f>'2022 STEP CHANGE SCENARIO'!J81*$L$3</f>
        <v>9.5312708095822636</v>
      </c>
      <c r="K65" s="4">
        <f>'2022 STEP CHANGE SCENARIO'!K81*$L$3</f>
        <v>9.4999162120228995</v>
      </c>
      <c r="L65" s="4">
        <f>'2022 STEP CHANGE SCENARIO'!L81*$L$3</f>
        <v>10.050057446565791</v>
      </c>
      <c r="M65" s="4">
        <f>'2022 STEP CHANGE SCENARIO'!M81*$L$3</f>
        <v>10.214347276711566</v>
      </c>
      <c r="N65" s="4">
        <f>'2022 STEP CHANGE SCENARIO'!N81*$L$3</f>
        <v>10.339538528749351</v>
      </c>
      <c r="O65" s="4">
        <f>'2022 STEP CHANGE SCENARIO'!O81*$L$3</f>
        <v>10.512623698163766</v>
      </c>
      <c r="P65" s="4">
        <f>'2022 STEP CHANGE SCENARIO'!P81*$L$3</f>
        <v>10.540205695834779</v>
      </c>
      <c r="Q65" s="4">
        <f>'2022 STEP CHANGE SCENARIO'!Q81*$L$3</f>
        <v>10.471130146184876</v>
      </c>
      <c r="R65" s="4">
        <f>'2022 STEP CHANGE SCENARIO'!R81*$L$3</f>
        <v>10.249478727204819</v>
      </c>
      <c r="S65" s="4">
        <f>'2022 STEP CHANGE SCENARIO'!S81*$L$3</f>
        <v>9.9662680467850624</v>
      </c>
      <c r="T65" s="4">
        <f>'2022 STEP CHANGE SCENARIO'!T81*$L$3</f>
        <v>9.9117131524356399</v>
      </c>
      <c r="U65" s="4">
        <f>'2022 STEP CHANGE SCENARIO'!U81*$L$3</f>
        <v>10.030937939374954</v>
      </c>
      <c r="V65" s="4">
        <f>'2022 STEP CHANGE SCENARIO'!V81*$L$3</f>
        <v>10.191520068249016</v>
      </c>
      <c r="W65" s="4">
        <f>'2022 STEP CHANGE SCENARIO'!W81*$L$3</f>
        <v>10.284900331444149</v>
      </c>
      <c r="X65" s="4">
        <f>'2022 STEP CHANGE SCENARIO'!X81*$L$3</f>
        <v>10.292938548307919</v>
      </c>
      <c r="Y65" s="4">
        <f>'2022 STEP CHANGE SCENARIO'!Y81*$L$3</f>
        <v>10.348504625503992</v>
      </c>
      <c r="Z65" s="4">
        <f>'2022 STEP CHANGE SCENARIO'!Z81*$L$3</f>
        <v>10.588008427003139</v>
      </c>
      <c r="AA65" s="4">
        <f>'2022 STEP CHANGE SCENARIO'!AA81*$L$3</f>
        <v>10.85347214908821</v>
      </c>
      <c r="AB65" s="4">
        <f>'2022 STEP CHANGE SCENARIO'!AB81*$L$3</f>
        <v>10.99804405790972</v>
      </c>
      <c r="AC65" s="4">
        <f>'2022 STEP CHANGE SCENARIO'!AC81*$L$3</f>
        <v>11.126614688886276</v>
      </c>
      <c r="AD65" s="4">
        <f>'2022 STEP CHANGE SCENARIO'!AD81*$L$3</f>
        <v>11.247766436644939</v>
      </c>
      <c r="AE65" s="4">
        <f>'2022 STEP CHANGE SCENARIO'!AE81*$L$3</f>
        <v>11.271521413244177</v>
      </c>
      <c r="AF65" s="4">
        <f>'2022 STEP CHANGE SCENARIO'!AF81*$L$3</f>
        <v>11.230999372016925</v>
      </c>
      <c r="AG65" s="4">
        <f>'2022 STEP CHANGE SCENARIO'!AG81*$L$3</f>
        <v>11.230969698530874</v>
      </c>
      <c r="AH65" s="4">
        <f>'2022 STEP CHANGE SCENARIO'!AH81*$L$3</f>
        <v>11.299390400481023</v>
      </c>
      <c r="AI65" s="4">
        <f>'2022 STEP CHANGE SCENARIO'!AI81*$L$3</f>
        <v>11.391598365736176</v>
      </c>
      <c r="AJ65" s="4">
        <f>'2022 STEP CHANGE SCENARIO'!AJ81*$L$3</f>
        <v>11.475993804933088</v>
      </c>
      <c r="AK65" s="4">
        <f>'2022 STEP CHANGE SCENARIO'!AK81*$L$3</f>
        <v>0</v>
      </c>
      <c r="AM65" s="4">
        <f>$AH$63-AH65</f>
        <v>-8.8251980536870889E-2</v>
      </c>
      <c r="AN65" s="4"/>
    </row>
    <row r="66" spans="1:40">
      <c r="B66" s="1" t="str">
        <f t="shared" si="44"/>
        <v>2023 Hydrogen Export</v>
      </c>
      <c r="C66" s="4">
        <f>'2023 HYDROGEN SCENARIO'!C81</f>
        <v>0</v>
      </c>
      <c r="D66" s="4">
        <f>'2023 HYDROGEN SCENARIO'!D81</f>
        <v>7.8098911525463386</v>
      </c>
      <c r="E66" s="4">
        <f>'2023 HYDROGEN SCENARIO'!E81</f>
        <v>10.568052951365367</v>
      </c>
      <c r="F66" s="4">
        <f>'2023 HYDROGEN SCENARIO'!F81</f>
        <v>15.136595696207641</v>
      </c>
      <c r="G66" s="4">
        <f>'2023 HYDROGEN SCENARIO'!G81</f>
        <v>17.437165902762068</v>
      </c>
      <c r="H66" s="4">
        <f>'2023 HYDROGEN SCENARIO'!H81</f>
        <v>16.833094327889949</v>
      </c>
      <c r="I66" s="4">
        <f>'2023 HYDROGEN SCENARIO'!I81</f>
        <v>15.474182755457658</v>
      </c>
      <c r="J66" s="4">
        <f>'2023 HYDROGEN SCENARIO'!J81</f>
        <v>13.559670548130869</v>
      </c>
      <c r="K66" s="4">
        <f>'2023 HYDROGEN SCENARIO'!K81</f>
        <v>10.744173284251104</v>
      </c>
      <c r="L66" s="4">
        <f>'2023 HYDROGEN SCENARIO'!L81</f>
        <v>9.754276174405117</v>
      </c>
      <c r="M66" s="4">
        <f>'2023 HYDROGEN SCENARIO'!M81</f>
        <v>10.038446476762573</v>
      </c>
      <c r="N66" s="4">
        <f>'2023 HYDROGEN SCENARIO'!N81</f>
        <v>10.165180675153067</v>
      </c>
      <c r="O66" s="4">
        <f>'2023 HYDROGEN SCENARIO'!O81</f>
        <v>10.314788521280914</v>
      </c>
      <c r="P66" s="4">
        <f>'2023 HYDROGEN SCENARIO'!P81</f>
        <v>10.429799966010386</v>
      </c>
      <c r="Q66" s="4">
        <f>'2023 HYDROGEN SCENARIO'!Q81</f>
        <v>10.229161968411791</v>
      </c>
      <c r="R66" s="4">
        <f>'2023 HYDROGEN SCENARIO'!R81</f>
        <v>9.6624768789132656</v>
      </c>
      <c r="S66" s="4">
        <f>'2023 HYDROGEN SCENARIO'!S81</f>
        <v>9.3450527131034491</v>
      </c>
      <c r="T66" s="4">
        <f>'2023 HYDROGEN SCENARIO'!T81</f>
        <v>9.277083972186329</v>
      </c>
      <c r="U66" s="4">
        <f>'2023 HYDROGEN SCENARIO'!U81</f>
        <v>9.1050021845231726</v>
      </c>
      <c r="V66" s="4">
        <f>'2023 HYDROGEN SCENARIO'!V81</f>
        <v>8.9887392585026493</v>
      </c>
      <c r="W66" s="4">
        <f>'2023 HYDROGEN SCENARIO'!W81</f>
        <v>8.8309737762269531</v>
      </c>
      <c r="X66" s="4">
        <f>'2023 HYDROGEN SCENARIO'!X81</f>
        <v>8.7471840859743608</v>
      </c>
      <c r="Y66" s="4">
        <f>'2023 HYDROGEN SCENARIO'!Y81</f>
        <v>8.6287283302415787</v>
      </c>
      <c r="Z66" s="4">
        <f>'2023 HYDROGEN SCENARIO'!Z81</f>
        <v>8.4128191650798989</v>
      </c>
      <c r="AA66" s="4">
        <f>'2023 HYDROGEN SCENARIO'!AA81</f>
        <v>8.4760718800744392</v>
      </c>
      <c r="AB66" s="4">
        <f>'2023 HYDROGEN SCENARIO'!AB81</f>
        <v>8.4200891152691746</v>
      </c>
      <c r="AC66" s="4">
        <f>'2023 HYDROGEN SCENARIO'!AC81</f>
        <v>8.1809349589927187</v>
      </c>
      <c r="AD66" s="4">
        <f>'2023 HYDROGEN SCENARIO'!AD81</f>
        <v>8.3104305932816569</v>
      </c>
      <c r="AE66" s="4">
        <f>'2023 HYDROGEN SCENARIO'!AE81</f>
        <v>8.5604530837777872</v>
      </c>
      <c r="AF66" s="4">
        <f>'2023 HYDROGEN SCENARIO'!AF81</f>
        <v>8.6287856773516296</v>
      </c>
      <c r="AG66" s="4">
        <f>'2023 HYDROGEN SCENARIO'!AG81</f>
        <v>8.6056559055775814</v>
      </c>
      <c r="AH66" s="4">
        <f>'2023 HYDROGEN SCENARIO'!AH81</f>
        <v>8.6392889593445492</v>
      </c>
      <c r="AI66" s="4">
        <f>'2023 HYDROGEN SCENARIO'!AI81</f>
        <v>8.6881409422320317</v>
      </c>
      <c r="AJ66" s="4">
        <f>'2023 HYDROGEN SCENARIO'!AJ81</f>
        <v>8.6162666421006602</v>
      </c>
      <c r="AK66" s="4">
        <f>'2023 HYDROGEN SCENARIO'!AK81</f>
        <v>8.5277705554077148</v>
      </c>
      <c r="AM66" s="4">
        <f>$AH$63-AH66</f>
        <v>2.5718494605996032</v>
      </c>
      <c r="AN66" s="4"/>
    </row>
    <row r="67" spans="1:40">
      <c r="B67" s="1" t="str">
        <f t="shared" si="44"/>
        <v>2023 Step Change</v>
      </c>
      <c r="C67" s="4">
        <f>'2023 STEP CHANGE'!C81</f>
        <v>0</v>
      </c>
      <c r="D67" s="4">
        <f>'2023 STEP CHANGE'!D81</f>
        <v>7.7574610180310692</v>
      </c>
      <c r="E67" s="4">
        <f>'2023 STEP CHANGE'!E81</f>
        <v>10.5553191069839</v>
      </c>
      <c r="F67" s="4">
        <f>'2023 STEP CHANGE'!F81</f>
        <v>15.370006067847417</v>
      </c>
      <c r="G67" s="4">
        <f>'2023 STEP CHANGE'!G81</f>
        <v>18.141472613925995</v>
      </c>
      <c r="H67" s="4">
        <f>'2023 STEP CHANGE'!H81</f>
        <v>17.933648226848824</v>
      </c>
      <c r="I67" s="4">
        <f>'2023 STEP CHANGE'!I81</f>
        <v>16.336112055616226</v>
      </c>
      <c r="J67" s="4">
        <f>'2023 STEP CHANGE'!J81</f>
        <v>13.883080574366511</v>
      </c>
      <c r="K67" s="4">
        <f>'2023 STEP CHANGE'!K81</f>
        <v>10.841335259873164</v>
      </c>
      <c r="L67" s="4">
        <f>'2023 STEP CHANGE'!L81</f>
        <v>9.8293085870951877</v>
      </c>
      <c r="M67" s="4">
        <f>'2023 STEP CHANGE'!M81</f>
        <v>10.163674005739793</v>
      </c>
      <c r="N67" s="4">
        <f>'2023 STEP CHANGE'!N81</f>
        <v>10.358275381321036</v>
      </c>
      <c r="O67" s="4">
        <f>'2023 STEP CHANGE'!O81</f>
        <v>10.544231517536268</v>
      </c>
      <c r="P67" s="4">
        <f>'2023 STEP CHANGE'!P81</f>
        <v>10.62139168615011</v>
      </c>
      <c r="Q67" s="4">
        <f>'2023 STEP CHANGE'!Q81</f>
        <v>10.350623008446151</v>
      </c>
      <c r="R67" s="4">
        <f>'2023 STEP CHANGE'!R81</f>
        <v>9.762841986897536</v>
      </c>
      <c r="S67" s="4">
        <f>'2023 STEP CHANGE'!S81</f>
        <v>9.4781691361134666</v>
      </c>
      <c r="T67" s="4">
        <f>'2023 STEP CHANGE'!T81</f>
        <v>9.481802967086578</v>
      </c>
      <c r="U67" s="4">
        <f>'2023 STEP CHANGE'!U81</f>
        <v>9.3934929871651676</v>
      </c>
      <c r="V67" s="4">
        <f>'2023 STEP CHANGE'!V81</f>
        <v>9.3300667738700884</v>
      </c>
      <c r="W67" s="4">
        <f>'2023 STEP CHANGE'!W81</f>
        <v>9.2983218322471792</v>
      </c>
      <c r="X67" s="4">
        <f>'2023 STEP CHANGE'!X81</f>
        <v>9.3812501353732589</v>
      </c>
      <c r="Y67" s="4">
        <f>'2023 STEP CHANGE'!Y81</f>
        <v>9.5276178303837558</v>
      </c>
      <c r="Z67" s="4">
        <f>'2023 STEP CHANGE'!Z81</f>
        <v>9.4939630289260357</v>
      </c>
      <c r="AA67" s="4">
        <f>'2023 STEP CHANGE'!AA81</f>
        <v>9.3252504963232319</v>
      </c>
      <c r="AB67" s="4">
        <f>'2023 STEP CHANGE'!AB81</f>
        <v>9.2650108468573578</v>
      </c>
      <c r="AC67" s="4">
        <f>'2023 STEP CHANGE'!AC81</f>
        <v>9.2221866392758951</v>
      </c>
      <c r="AD67" s="4">
        <f>'2023 STEP CHANGE'!AD81</f>
        <v>9.1218830364111696</v>
      </c>
      <c r="AE67" s="4">
        <f>'2023 STEP CHANGE'!AE81</f>
        <v>9.1187446595322221</v>
      </c>
      <c r="AF67" s="4">
        <f>'2023 STEP CHANGE'!AF81</f>
        <v>9.1377769589562465</v>
      </c>
      <c r="AG67" s="4">
        <f>'2023 STEP CHANGE'!AG81</f>
        <v>9.1195023224896801</v>
      </c>
      <c r="AH67" s="4">
        <f>'2023 STEP CHANGE'!AH81</f>
        <v>9.180398238155675</v>
      </c>
      <c r="AI67" s="4">
        <f>'2023 STEP CHANGE'!AI81</f>
        <v>9.2399581367499053</v>
      </c>
      <c r="AJ67" s="4">
        <f>'2023 STEP CHANGE'!AJ81</f>
        <v>9.1843818686370859</v>
      </c>
      <c r="AK67" s="4">
        <f>'2023 STEP CHANGE'!AK81</f>
        <v>9.1278241512887366</v>
      </c>
      <c r="AM67" s="4">
        <f>AM66-AM64</f>
        <v>3.6813268229989209</v>
      </c>
      <c r="AN67" s="4"/>
    </row>
    <row r="68" spans="1:40">
      <c r="B68" s="1" t="str">
        <f t="shared" si="44"/>
        <v>2023 Exploring Alternatives</v>
      </c>
      <c r="C68" s="4">
        <f>'2023 EXPLORING ALTERNATIVES'!C81</f>
        <v>0</v>
      </c>
      <c r="D68" s="4">
        <f>'2023 EXPLORING ALTERNATIVES'!D81</f>
        <v>7.7314220935787219</v>
      </c>
      <c r="E68" s="4">
        <f>'2023 EXPLORING ALTERNATIVES'!E81</f>
        <v>10.468994117499831</v>
      </c>
      <c r="F68" s="4">
        <f>'2023 EXPLORING ALTERNATIVES'!F81</f>
        <v>15.464656717769541</v>
      </c>
      <c r="G68" s="4">
        <f>'2023 EXPLORING ALTERNATIVES'!G81</f>
        <v>18.701645812098509</v>
      </c>
      <c r="H68" s="4">
        <f>'2023 EXPLORING ALTERNATIVES'!H81</f>
        <v>19.219220506034905</v>
      </c>
      <c r="I68" s="4">
        <f>'2023 EXPLORING ALTERNATIVES'!I81</f>
        <v>17.427999862500243</v>
      </c>
      <c r="J68" s="4">
        <f>'2023 EXPLORING ALTERNATIVES'!J81</f>
        <v>13.52317488058728</v>
      </c>
      <c r="K68" s="4">
        <f>'2023 EXPLORING ALTERNATIVES'!K81</f>
        <v>10.428007419399478</v>
      </c>
      <c r="L68" s="4">
        <f>'2023 EXPLORING ALTERNATIVES'!L81</f>
        <v>9.3588636094479973</v>
      </c>
      <c r="M68" s="4">
        <f>'2023 EXPLORING ALTERNATIVES'!M81</f>
        <v>9.3148576414385182</v>
      </c>
      <c r="N68" s="4">
        <f>'2023 EXPLORING ALTERNATIVES'!N81</f>
        <v>9.3021285915863228</v>
      </c>
      <c r="O68" s="4">
        <f>'2023 EXPLORING ALTERNATIVES'!O81</f>
        <v>9.2763461292030929</v>
      </c>
      <c r="P68" s="4">
        <f>'2023 EXPLORING ALTERNATIVES'!P81</f>
        <v>9.2263318803256045</v>
      </c>
      <c r="Q68" s="4">
        <f>'2023 EXPLORING ALTERNATIVES'!Q81</f>
        <v>9.1607317536202597</v>
      </c>
      <c r="R68" s="4">
        <f>'2023 EXPLORING ALTERNATIVES'!R81</f>
        <v>9.1528264831999735</v>
      </c>
      <c r="S68" s="4">
        <f>'2023 EXPLORING ALTERNATIVES'!S81</f>
        <v>9.2297392512910239</v>
      </c>
      <c r="T68" s="4">
        <f>'2023 EXPLORING ALTERNATIVES'!T81</f>
        <v>9.3553947590812996</v>
      </c>
      <c r="U68" s="4">
        <f>'2023 EXPLORING ALTERNATIVES'!U81</f>
        <v>9.4944490063661604</v>
      </c>
      <c r="V68" s="4">
        <f>'2023 EXPLORING ALTERNATIVES'!V81</f>
        <v>9.5183914450744531</v>
      </c>
      <c r="W68" s="4">
        <f>'2023 EXPLORING ALTERNATIVES'!W81</f>
        <v>9.2269001762390346</v>
      </c>
      <c r="X68" s="4">
        <f>'2023 EXPLORING ALTERNATIVES'!X81</f>
        <v>8.8339530047824191</v>
      </c>
      <c r="Y68" s="4">
        <f>'2023 EXPLORING ALTERNATIVES'!Y81</f>
        <v>8.7493646762085824</v>
      </c>
      <c r="Z68" s="4">
        <f>'2023 EXPLORING ALTERNATIVES'!Z81</f>
        <v>8.957119146558723</v>
      </c>
      <c r="AA68" s="4">
        <f>'2023 EXPLORING ALTERNATIVES'!AA81</f>
        <v>9.2950179142193932</v>
      </c>
      <c r="AB68" s="4">
        <f>'2023 EXPLORING ALTERNATIVES'!AB81</f>
        <v>9.4603201185485766</v>
      </c>
      <c r="AC68" s="4">
        <f>'2023 EXPLORING ALTERNATIVES'!AC81</f>
        <v>9.38212739213429</v>
      </c>
      <c r="AD68" s="4">
        <f>'2023 EXPLORING ALTERNATIVES'!AD81</f>
        <v>9.315835114785262</v>
      </c>
      <c r="AE68" s="4">
        <f>'2023 EXPLORING ALTERNATIVES'!AE81</f>
        <v>9.2975189721353431</v>
      </c>
      <c r="AF68" s="4">
        <f>'2023 EXPLORING ALTERNATIVES'!AF81</f>
        <v>9.3308537368336779</v>
      </c>
      <c r="AG68" s="4">
        <f>'2023 EXPLORING ALTERNATIVES'!AG81</f>
        <v>9.4676532855159277</v>
      </c>
      <c r="AH68" s="4">
        <f>'2023 EXPLORING ALTERNATIVES'!AH81</f>
        <v>9.5633425785033737</v>
      </c>
      <c r="AI68" s="4">
        <f>'2023 EXPLORING ALTERNATIVES'!AI81</f>
        <v>9.5153996950367077</v>
      </c>
      <c r="AJ68" s="4">
        <f>'2023 EXPLORING ALTERNATIVES'!AJ81</f>
        <v>9.4429246043594315</v>
      </c>
      <c r="AK68" s="4">
        <f>'2023 EXPLORING ALTERNATIVES'!AK81</f>
        <v>9.4215629494683881</v>
      </c>
      <c r="AM68" s="4"/>
      <c r="AN68" s="4"/>
    </row>
    <row r="69" spans="1:40">
      <c r="B69" s="1"/>
      <c r="AM69" s="4"/>
      <c r="AN69" s="4"/>
    </row>
    <row r="71" spans="1:40">
      <c r="A71" s="2" t="s">
        <v>56</v>
      </c>
      <c r="C71">
        <f>C53</f>
        <v>2019</v>
      </c>
      <c r="D71">
        <f t="shared" ref="D71:X71" si="45">D53</f>
        <v>2020</v>
      </c>
      <c r="E71">
        <f t="shared" si="45"/>
        <v>2021</v>
      </c>
      <c r="F71">
        <f t="shared" si="45"/>
        <v>2022</v>
      </c>
      <c r="G71">
        <f t="shared" si="45"/>
        <v>2023</v>
      </c>
      <c r="H71">
        <f t="shared" si="45"/>
        <v>2024</v>
      </c>
      <c r="I71">
        <f t="shared" si="45"/>
        <v>2025</v>
      </c>
      <c r="J71">
        <f t="shared" si="45"/>
        <v>2026</v>
      </c>
      <c r="K71">
        <f t="shared" si="45"/>
        <v>2027</v>
      </c>
      <c r="L71">
        <f t="shared" si="45"/>
        <v>2028</v>
      </c>
      <c r="M71">
        <f t="shared" si="45"/>
        <v>2029</v>
      </c>
      <c r="N71">
        <f t="shared" si="45"/>
        <v>2030</v>
      </c>
      <c r="O71">
        <f t="shared" si="45"/>
        <v>2031</v>
      </c>
      <c r="P71">
        <f t="shared" si="45"/>
        <v>2032</v>
      </c>
      <c r="Q71">
        <f t="shared" si="45"/>
        <v>2033</v>
      </c>
      <c r="R71">
        <f t="shared" si="45"/>
        <v>2034</v>
      </c>
      <c r="S71">
        <f t="shared" si="45"/>
        <v>2035</v>
      </c>
      <c r="T71">
        <f t="shared" si="45"/>
        <v>2036</v>
      </c>
      <c r="U71">
        <f t="shared" si="45"/>
        <v>2037</v>
      </c>
      <c r="V71">
        <f t="shared" si="45"/>
        <v>2038</v>
      </c>
      <c r="W71">
        <f t="shared" si="45"/>
        <v>2039</v>
      </c>
      <c r="X71">
        <f t="shared" si="45"/>
        <v>2040</v>
      </c>
      <c r="Y71">
        <f t="shared" ref="Y71:AH71" si="46">Y53</f>
        <v>2041</v>
      </c>
      <c r="Z71">
        <f t="shared" si="46"/>
        <v>2042</v>
      </c>
      <c r="AA71">
        <f t="shared" si="46"/>
        <v>2043</v>
      </c>
      <c r="AB71">
        <f t="shared" si="46"/>
        <v>2044</v>
      </c>
      <c r="AC71">
        <f t="shared" si="46"/>
        <v>2045</v>
      </c>
      <c r="AD71">
        <f t="shared" si="46"/>
        <v>2046</v>
      </c>
      <c r="AE71">
        <f t="shared" si="46"/>
        <v>2047</v>
      </c>
      <c r="AF71">
        <f t="shared" si="46"/>
        <v>2048</v>
      </c>
      <c r="AG71">
        <f t="shared" si="46"/>
        <v>2049</v>
      </c>
      <c r="AH71">
        <f t="shared" si="46"/>
        <v>2050</v>
      </c>
      <c r="AI71">
        <f t="shared" ref="AI71:AJ71" si="47">AI53</f>
        <v>2051</v>
      </c>
      <c r="AJ71">
        <f t="shared" si="47"/>
        <v>2052</v>
      </c>
      <c r="AK71">
        <f t="shared" ref="AK71" si="48">AK53</f>
        <v>2053</v>
      </c>
    </row>
    <row r="72" spans="1:40">
      <c r="B72" s="1" t="str">
        <f t="shared" ref="B72:B77" si="49">B54</f>
        <v>2021 Central</v>
      </c>
      <c r="C72" s="4">
        <f>'2021 CENTRAL SCENARIO'!C82*$L$2</f>
        <v>9.5537221144466997</v>
      </c>
      <c r="D72" s="4">
        <f>'2021 CENTRAL SCENARIO'!D82*$L$2</f>
        <v>8.1290507124572002</v>
      </c>
      <c r="E72" s="4">
        <f>'2021 CENTRAL SCENARIO'!E82*$L$2</f>
        <v>9.2261571762194308</v>
      </c>
      <c r="F72" s="4">
        <f>'2021 CENTRAL SCENARIO'!F82*$L$2</f>
        <v>9.2972034460680195</v>
      </c>
      <c r="G72" s="4">
        <f>'2021 CENTRAL SCENARIO'!G82*$L$2</f>
        <v>9.1707638629723345</v>
      </c>
      <c r="H72" s="4">
        <f>'2021 CENTRAL SCENARIO'!H82*$L$2</f>
        <v>9.04220000168824</v>
      </c>
      <c r="I72" s="4">
        <f>'2021 CENTRAL SCENARIO'!I82*$L$2</f>
        <v>9.0696240901969833</v>
      </c>
      <c r="J72" s="4">
        <f>'2021 CENTRAL SCENARIO'!J82*$L$2</f>
        <v>9.1698882378590714</v>
      </c>
      <c r="K72" s="4">
        <f>'2021 CENTRAL SCENARIO'!K82*$L$2</f>
        <v>9.29225853490912</v>
      </c>
      <c r="L72" s="4">
        <f>'2021 CENTRAL SCENARIO'!L82*$L$2</f>
        <v>9.3132958629513922</v>
      </c>
      <c r="M72" s="4">
        <f>'2021 CENTRAL SCENARIO'!M82*$L$2</f>
        <v>9.268663262307749</v>
      </c>
      <c r="N72" s="4">
        <f>'2021 CENTRAL SCENARIO'!N82*$L$2</f>
        <v>9.2183518972160474</v>
      </c>
      <c r="O72" s="4">
        <f>'2021 CENTRAL SCENARIO'!O82*$L$2</f>
        <v>9.1912139477286701</v>
      </c>
      <c r="P72" s="4">
        <f>'2021 CENTRAL SCENARIO'!P82*$L$2</f>
        <v>9.1789086407203637</v>
      </c>
      <c r="Q72" s="4">
        <f>'2021 CENTRAL SCENARIO'!Q82*$L$2</f>
        <v>9.194206884044851</v>
      </c>
      <c r="R72" s="4">
        <f>'2021 CENTRAL SCENARIO'!R82*$L$2</f>
        <v>9.209677180330214</v>
      </c>
      <c r="S72" s="4">
        <f>'2021 CENTRAL SCENARIO'!S82*$L$2</f>
        <v>9.2068559882727232</v>
      </c>
      <c r="T72" s="4">
        <f>'2021 CENTRAL SCENARIO'!T82*$L$2</f>
        <v>9.2076928190417302</v>
      </c>
      <c r="U72" s="4">
        <f>'2021 CENTRAL SCENARIO'!U82*$L$2</f>
        <v>9.2104534396686724</v>
      </c>
      <c r="V72" s="4">
        <f>'2021 CENTRAL SCENARIO'!V82*$L$2</f>
        <v>9.233404938427114</v>
      </c>
      <c r="W72" s="4">
        <f>'2021 CENTRAL SCENARIO'!W82*$L$2</f>
        <v>9.25691568177111</v>
      </c>
      <c r="X72" s="4">
        <f>'2021 CENTRAL SCENARIO'!X82*$L$2</f>
        <v>9.2813258062977884</v>
      </c>
      <c r="Y72" s="4">
        <f>'2021 CENTRAL SCENARIO'!Y82*$L$2</f>
        <v>9.3057359308244667</v>
      </c>
      <c r="Z72" s="4">
        <f>'2021 CENTRAL SCENARIO'!Z82*$L$2</f>
        <v>9.3301460553511451</v>
      </c>
      <c r="AA72" s="4">
        <f>'2021 CENTRAL SCENARIO'!AA82*$L$2</f>
        <v>9.3545561798778234</v>
      </c>
      <c r="AB72" s="4">
        <f>'2021 CENTRAL SCENARIO'!AB82*$L$2</f>
        <v>9.3789663044045017</v>
      </c>
      <c r="AC72" s="4">
        <f>'2021 CENTRAL SCENARIO'!AC82*$L$2</f>
        <v>9.4033764289311783</v>
      </c>
      <c r="AD72" s="4">
        <f>'2021 CENTRAL SCENARIO'!AD82*$L$2</f>
        <v>9.4277865534578567</v>
      </c>
      <c r="AE72" s="4">
        <f>'2021 CENTRAL SCENARIO'!AE82*$L$2</f>
        <v>9.452196677984535</v>
      </c>
      <c r="AF72" s="4">
        <f>'2021 CENTRAL SCENARIO'!AF82*$L$2</f>
        <v>9.4766068025112116</v>
      </c>
      <c r="AG72" s="4">
        <f>'2021 CENTRAL SCENARIO'!AG82*$L$2</f>
        <v>9.5010169270378899</v>
      </c>
      <c r="AH72" s="4">
        <f>'2021 CENTRAL SCENARIO'!AH82*$L$2</f>
        <v>9.5254270515645683</v>
      </c>
    </row>
    <row r="73" spans="1:40">
      <c r="B73" s="1" t="str">
        <f t="shared" si="49"/>
        <v>2023 Progressive Change</v>
      </c>
      <c r="C73" s="4">
        <f>'2023 PROGRESSIVE CHANGE'!C82</f>
        <v>0</v>
      </c>
      <c r="D73" s="4">
        <f>'2023 PROGRESSIVE CHANGE'!D82</f>
        <v>8.5634585583315133</v>
      </c>
      <c r="E73" s="4">
        <f>'2023 PROGRESSIVE CHANGE'!E82</f>
        <v>10.767793629346887</v>
      </c>
      <c r="F73" s="4">
        <f>'2023 PROGRESSIVE CHANGE'!F82</f>
        <v>14.649934545025928</v>
      </c>
      <c r="G73" s="4">
        <f>'2023 PROGRESSIVE CHANGE'!G82</f>
        <v>17.254317229736163</v>
      </c>
      <c r="H73" s="4">
        <f>'2023 PROGRESSIVE CHANGE'!H82</f>
        <v>19.086069760754157</v>
      </c>
      <c r="I73" s="4">
        <f>'2023 PROGRESSIVE CHANGE'!I82</f>
        <v>17.059109384895713</v>
      </c>
      <c r="J73" s="4">
        <f>'2023 PROGRESSIVE CHANGE'!J82</f>
        <v>12.8620863809528</v>
      </c>
      <c r="K73" s="4">
        <f>'2023 PROGRESSIVE CHANGE'!K82</f>
        <v>10.781077089986596</v>
      </c>
      <c r="L73" s="4">
        <f>'2023 PROGRESSIVE CHANGE'!L82</f>
        <v>10.624368355565551</v>
      </c>
      <c r="M73" s="4">
        <f>'2023 PROGRESSIVE CHANGE'!M82</f>
        <v>10.945998333872867</v>
      </c>
      <c r="N73" s="4">
        <f>'2023 PROGRESSIVE CHANGE'!N82</f>
        <v>11.202942481683845</v>
      </c>
      <c r="O73" s="4">
        <f>'2023 PROGRESSIVE CHANGE'!O82</f>
        <v>11.289484851668178</v>
      </c>
      <c r="P73" s="4">
        <f>'2023 PROGRESSIVE CHANGE'!P82</f>
        <v>11.280387301621827</v>
      </c>
      <c r="Q73" s="4">
        <f>'2023 PROGRESSIVE CHANGE'!Q82</f>
        <v>11.313182838601094</v>
      </c>
      <c r="R73" s="4">
        <f>'2023 PROGRESSIVE CHANGE'!R82</f>
        <v>11.344985991283401</v>
      </c>
      <c r="S73" s="4">
        <f>'2023 PROGRESSIVE CHANGE'!S82</f>
        <v>11.354895956036589</v>
      </c>
      <c r="T73" s="4">
        <f>'2023 PROGRESSIVE CHANGE'!T82</f>
        <v>11.353630439384908</v>
      </c>
      <c r="U73" s="4">
        <f>'2023 PROGRESSIVE CHANGE'!U82</f>
        <v>11.339463800064248</v>
      </c>
      <c r="V73" s="4">
        <f>'2023 PROGRESSIVE CHANGE'!V82</f>
        <v>11.337488892138573</v>
      </c>
      <c r="W73" s="4">
        <f>'2023 PROGRESSIVE CHANGE'!W82</f>
        <v>11.202826691261224</v>
      </c>
      <c r="X73" s="4">
        <f>'2023 PROGRESSIVE CHANGE'!X82</f>
        <v>11.000658194004014</v>
      </c>
      <c r="Y73" s="4">
        <f>'2023 PROGRESSIVE CHANGE'!Y82</f>
        <v>11.008703959761528</v>
      </c>
      <c r="Z73" s="4">
        <f>'2023 PROGRESSIVE CHANGE'!Z82</f>
        <v>11.247899108636254</v>
      </c>
      <c r="AA73" s="4">
        <f>'2023 PROGRESSIVE CHANGE'!AA82</f>
        <v>11.484849662913291</v>
      </c>
      <c r="AB73" s="4">
        <f>'2023 PROGRESSIVE CHANGE'!AB82</f>
        <v>11.211323053053947</v>
      </c>
      <c r="AC73" s="4">
        <f>'2023 PROGRESSIVE CHANGE'!AC82</f>
        <v>10.661730112058617</v>
      </c>
      <c r="AD73" s="4">
        <f>'2023 PROGRESSIVE CHANGE'!AD82</f>
        <v>10.468772911345127</v>
      </c>
      <c r="AE73" s="4">
        <f>'2023 PROGRESSIVE CHANGE'!AE82</f>
        <v>10.407362835730867</v>
      </c>
      <c r="AF73" s="4">
        <f>'2023 PROGRESSIVE CHANGE'!AF82</f>
        <v>10.27293319989996</v>
      </c>
      <c r="AG73" s="4">
        <f>'2023 PROGRESSIVE CHANGE'!AG82</f>
        <v>10.320868355343098</v>
      </c>
      <c r="AH73" s="4">
        <f>'2023 PROGRESSIVE CHANGE'!AH82</f>
        <v>10.377702999150541</v>
      </c>
      <c r="AI73" s="4">
        <f>'2023 PROGRESSIVE CHANGE'!AI82</f>
        <v>10.314706873670088</v>
      </c>
      <c r="AJ73" s="4">
        <f>'2023 PROGRESSIVE CHANGE'!AJ82</f>
        <v>10.354403776516383</v>
      </c>
      <c r="AK73" s="4">
        <f>'2023 PROGRESSIVE CHANGE'!AK82</f>
        <v>10.41355916020099</v>
      </c>
      <c r="AM73" s="4">
        <f>$AH$72-AH73</f>
        <v>-0.85227594758597292</v>
      </c>
      <c r="AN73" s="4"/>
    </row>
    <row r="74" spans="1:40">
      <c r="B74" s="1" t="str">
        <f t="shared" si="49"/>
        <v>2022 Step Change</v>
      </c>
      <c r="C74" s="4">
        <f>'2022 STEP CHANGE SCENARIO'!C82*$L$3</f>
        <v>0</v>
      </c>
      <c r="D74" s="4">
        <f>'2022 STEP CHANGE SCENARIO'!D82*$L$3</f>
        <v>8.4086972729981628</v>
      </c>
      <c r="E74" s="4">
        <f>'2022 STEP CHANGE SCENARIO'!E82*$L$3</f>
        <v>10.167389446429311</v>
      </c>
      <c r="F74" s="4">
        <f>'2022 STEP CHANGE SCENARIO'!F82*$L$3</f>
        <v>10.950875948418503</v>
      </c>
      <c r="G74" s="4">
        <f>'2022 STEP CHANGE SCENARIO'!G82*$L$3</f>
        <v>10.161689809582899</v>
      </c>
      <c r="H74" s="4">
        <f>'2022 STEP CHANGE SCENARIO'!H82*$L$3</f>
        <v>9.3998138078334961</v>
      </c>
      <c r="I74" s="4">
        <f>'2022 STEP CHANGE SCENARIO'!I82*$L$3</f>
        <v>8.7674577808252572</v>
      </c>
      <c r="J74" s="4">
        <f>'2022 STEP CHANGE SCENARIO'!J82*$L$3</f>
        <v>8.5488861262100979</v>
      </c>
      <c r="K74" s="4">
        <f>'2022 STEP CHANGE SCENARIO'!K82*$L$3</f>
        <v>8.4229375075687596</v>
      </c>
      <c r="L74" s="4">
        <f>'2022 STEP CHANGE SCENARIO'!L82*$L$3</f>
        <v>8.8433187809605496</v>
      </c>
      <c r="M74" s="4">
        <f>'2022 STEP CHANGE SCENARIO'!M82*$L$3</f>
        <v>9.0409929740037178</v>
      </c>
      <c r="N74" s="4">
        <f>'2022 STEP CHANGE SCENARIO'!N82*$L$3</f>
        <v>9.203430436490871</v>
      </c>
      <c r="O74" s="4">
        <f>'2022 STEP CHANGE SCENARIO'!O82*$L$3</f>
        <v>9.3113528899452316</v>
      </c>
      <c r="P74" s="4">
        <f>'2022 STEP CHANGE SCENARIO'!P82*$L$3</f>
        <v>9.3339876324785287</v>
      </c>
      <c r="Q74" s="4">
        <f>'2022 STEP CHANGE SCENARIO'!Q82*$L$3</f>
        <v>9.3228836621519449</v>
      </c>
      <c r="R74" s="4">
        <f>'2022 STEP CHANGE SCENARIO'!R82*$L$3</f>
        <v>9.0357306935173263</v>
      </c>
      <c r="S74" s="4">
        <f>'2022 STEP CHANGE SCENARIO'!S82*$L$3</f>
        <v>8.7098649142110247</v>
      </c>
      <c r="T74" s="4">
        <f>'2022 STEP CHANGE SCENARIO'!T82*$L$3</f>
        <v>8.7917002531790196</v>
      </c>
      <c r="U74" s="4">
        <f>'2022 STEP CHANGE SCENARIO'!U82*$L$3</f>
        <v>8.9013995837341966</v>
      </c>
      <c r="V74" s="4">
        <f>'2022 STEP CHANGE SCENARIO'!V82*$L$3</f>
        <v>8.7682652487670119</v>
      </c>
      <c r="W74" s="4">
        <f>'2022 STEP CHANGE SCENARIO'!W82*$L$3</f>
        <v>8.6208019193767953</v>
      </c>
      <c r="X74" s="4">
        <f>'2022 STEP CHANGE SCENARIO'!X82*$L$3</f>
        <v>8.5231911391390192</v>
      </c>
      <c r="Y74" s="4">
        <f>'2022 STEP CHANGE SCENARIO'!Y82*$L$3</f>
        <v>8.5342808731502924</v>
      </c>
      <c r="Z74" s="4">
        <f>'2022 STEP CHANGE SCENARIO'!Z82*$L$3</f>
        <v>8.7183119847962054</v>
      </c>
      <c r="AA74" s="4">
        <f>'2022 STEP CHANGE SCENARIO'!AA82*$L$3</f>
        <v>8.8718827335364736</v>
      </c>
      <c r="AB74" s="4">
        <f>'2022 STEP CHANGE SCENARIO'!AB82*$L$3</f>
        <v>8.8428633821781464</v>
      </c>
      <c r="AC74" s="4">
        <f>'2022 STEP CHANGE SCENARIO'!AC82*$L$3</f>
        <v>8.7161216930188896</v>
      </c>
      <c r="AD74" s="4">
        <f>'2022 STEP CHANGE SCENARIO'!AD82*$L$3</f>
        <v>8.6902836625672943</v>
      </c>
      <c r="AE74" s="4">
        <f>'2022 STEP CHANGE SCENARIO'!AE82*$L$3</f>
        <v>8.8495182302603954</v>
      </c>
      <c r="AF74" s="4">
        <f>'2022 STEP CHANGE SCENARIO'!AF82*$L$3</f>
        <v>9.0324401838669992</v>
      </c>
      <c r="AG74" s="4">
        <f>'2022 STEP CHANGE SCENARIO'!AG82*$L$3</f>
        <v>9.1006863849965551</v>
      </c>
      <c r="AH74" s="4">
        <f>'2022 STEP CHANGE SCENARIO'!AH82*$L$3</f>
        <v>9.0817133049630492</v>
      </c>
      <c r="AI74" s="4">
        <f>'2022 STEP CHANGE SCENARIO'!AI82*$L$3</f>
        <v>9.0406979237521803</v>
      </c>
      <c r="AJ74" s="4">
        <f>'2022 STEP CHANGE SCENARIO'!AJ82*$L$3</f>
        <v>9.0726917497780839</v>
      </c>
      <c r="AK74" s="4">
        <f>'2022 STEP CHANGE SCENARIO'!AK82*$L$3</f>
        <v>0</v>
      </c>
      <c r="AM74" s="4">
        <f>$AH$72-AH74</f>
        <v>0.44371374660151908</v>
      </c>
      <c r="AN74" s="4"/>
    </row>
    <row r="75" spans="1:40">
      <c r="B75" s="1" t="str">
        <f t="shared" si="49"/>
        <v>2023 Hydrogen Export</v>
      </c>
      <c r="C75" s="4">
        <f>'2023 HYDROGEN SCENARIO'!C82</f>
        <v>0</v>
      </c>
      <c r="D75" s="4">
        <f>'2023 HYDROGEN SCENARIO'!D82</f>
        <v>8.2104492741350423</v>
      </c>
      <c r="E75" s="4">
        <f>'2023 HYDROGEN SCENARIO'!E82</f>
        <v>10.703608141994911</v>
      </c>
      <c r="F75" s="4">
        <f>'2023 HYDROGEN SCENARIO'!F82</f>
        <v>14.595013685551077</v>
      </c>
      <c r="G75" s="4">
        <f>'2023 HYDROGEN SCENARIO'!G82</f>
        <v>16.681056488445687</v>
      </c>
      <c r="H75" s="4">
        <f>'2023 HYDROGEN SCENARIO'!H82</f>
        <v>16.791296041843953</v>
      </c>
      <c r="I75" s="4">
        <f>'2023 HYDROGEN SCENARIO'!I82</f>
        <v>14.69132426022038</v>
      </c>
      <c r="J75" s="4">
        <f>'2023 HYDROGEN SCENARIO'!J82</f>
        <v>11.35176690598758</v>
      </c>
      <c r="K75" s="4">
        <f>'2023 HYDROGEN SCENARIO'!K82</f>
        <v>8.9356984057031656</v>
      </c>
      <c r="L75" s="4">
        <f>'2023 HYDROGEN SCENARIO'!L82</f>
        <v>8.4296677210381876</v>
      </c>
      <c r="M75" s="4">
        <f>'2023 HYDROGEN SCENARIO'!M82</f>
        <v>8.5425883801468157</v>
      </c>
      <c r="N75" s="4">
        <f>'2023 HYDROGEN SCENARIO'!N82</f>
        <v>8.7030719150856086</v>
      </c>
      <c r="O75" s="4">
        <f>'2023 HYDROGEN SCENARIO'!O82</f>
        <v>8.8304440167023515</v>
      </c>
      <c r="P75" s="4">
        <f>'2023 HYDROGEN SCENARIO'!P82</f>
        <v>8.8451796842101196</v>
      </c>
      <c r="Q75" s="4">
        <f>'2023 HYDROGEN SCENARIO'!Q82</f>
        <v>8.6104499117154525</v>
      </c>
      <c r="R75" s="4">
        <f>'2023 HYDROGEN SCENARIO'!R82</f>
        <v>8.0970033205601446</v>
      </c>
      <c r="S75" s="4">
        <f>'2023 HYDROGEN SCENARIO'!S82</f>
        <v>7.8131232359305773</v>
      </c>
      <c r="T75" s="4">
        <f>'2023 HYDROGEN SCENARIO'!T82</f>
        <v>7.5941464703830528</v>
      </c>
      <c r="U75" s="4">
        <f>'2023 HYDROGEN SCENARIO'!U82</f>
        <v>7.0529257232438338</v>
      </c>
      <c r="V75" s="4">
        <f>'2023 HYDROGEN SCENARIO'!V82</f>
        <v>6.815327783362541</v>
      </c>
      <c r="W75" s="4">
        <f>'2023 HYDROGEN SCENARIO'!W82</f>
        <v>6.9655019965567639</v>
      </c>
      <c r="X75" s="4">
        <f>'2023 HYDROGEN SCENARIO'!X82</f>
        <v>6.9785467367868037</v>
      </c>
      <c r="Y75" s="4">
        <f>'2023 HYDROGEN SCENARIO'!Y82</f>
        <v>6.8575298241454803</v>
      </c>
      <c r="Z75" s="4">
        <f>'2023 HYDROGEN SCENARIO'!Z82</f>
        <v>7.2201512599623436</v>
      </c>
      <c r="AA75" s="4">
        <f>'2023 HYDROGEN SCENARIO'!AA82</f>
        <v>7.8211603879882912</v>
      </c>
      <c r="AB75" s="4">
        <f>'2023 HYDROGEN SCENARIO'!AB82</f>
        <v>7.471062514086471</v>
      </c>
      <c r="AC75" s="4">
        <f>'2023 HYDROGEN SCENARIO'!AC82</f>
        <v>6.7144635661903038</v>
      </c>
      <c r="AD75" s="4">
        <f>'2023 HYDROGEN SCENARIO'!AD82</f>
        <v>6.6451347986141451</v>
      </c>
      <c r="AE75" s="4">
        <f>'2023 HYDROGEN SCENARIO'!AE82</f>
        <v>6.6636319626652707</v>
      </c>
      <c r="AF75" s="4">
        <f>'2023 HYDROGEN SCENARIO'!AF82</f>
        <v>6.496661881248289</v>
      </c>
      <c r="AG75" s="4">
        <f>'2023 HYDROGEN SCENARIO'!AG82</f>
        <v>6.8701053432549761</v>
      </c>
      <c r="AH75" s="4">
        <f>'2023 HYDROGEN SCENARIO'!AH82</f>
        <v>7.430202078103509</v>
      </c>
      <c r="AI75" s="4">
        <f>'2023 HYDROGEN SCENARIO'!AI82</f>
        <v>7.4765260455606573</v>
      </c>
      <c r="AJ75" s="4">
        <f>'2023 HYDROGEN SCENARIO'!AJ82</f>
        <v>7.3057121282846511</v>
      </c>
      <c r="AK75" s="4">
        <f>'2023 HYDROGEN SCENARIO'!AK82</f>
        <v>7.2031938117751357</v>
      </c>
      <c r="AM75" s="4">
        <f>$AH$72-AH75</f>
        <v>2.0952249734610593</v>
      </c>
      <c r="AN75" s="4"/>
    </row>
    <row r="76" spans="1:40">
      <c r="B76" s="1" t="str">
        <f t="shared" si="49"/>
        <v>2023 Step Change</v>
      </c>
      <c r="C76" s="4">
        <f>'2023 STEP CHANGE'!C82</f>
        <v>0</v>
      </c>
      <c r="D76" s="4">
        <f>'2023 STEP CHANGE'!D82</f>
        <v>7.9305607895731942</v>
      </c>
      <c r="E76" s="4">
        <f>'2023 STEP CHANGE'!E82</f>
        <v>9.7347446692444137</v>
      </c>
      <c r="F76" s="4">
        <f>'2023 STEP CHANGE'!F82</f>
        <v>12.709258303945157</v>
      </c>
      <c r="G76" s="4">
        <f>'2023 STEP CHANGE'!G82</f>
        <v>15.124502531799273</v>
      </c>
      <c r="H76" s="4">
        <f>'2023 STEP CHANGE'!H82</f>
        <v>16.23035499452255</v>
      </c>
      <c r="I76" s="4">
        <f>'2023 STEP CHANGE'!I82</f>
        <v>15.528737868686832</v>
      </c>
      <c r="J76" s="4">
        <f>'2023 STEP CHANGE'!J82</f>
        <v>13.006306888602097</v>
      </c>
      <c r="K76" s="4">
        <f>'2023 STEP CHANGE'!K82</f>
        <v>10.097092821399825</v>
      </c>
      <c r="L76" s="4">
        <f>'2023 STEP CHANGE'!L82</f>
        <v>8.8971144516056455</v>
      </c>
      <c r="M76" s="4">
        <f>'2023 STEP CHANGE'!M82</f>
        <v>8.8891746137059862</v>
      </c>
      <c r="N76" s="4">
        <f>'2023 STEP CHANGE'!N82</f>
        <v>8.9816886872180604</v>
      </c>
      <c r="O76" s="4">
        <f>'2023 STEP CHANGE'!O82</f>
        <v>9.1260136114750718</v>
      </c>
      <c r="P76" s="4">
        <f>'2023 STEP CHANGE'!P82</f>
        <v>9.1711600947169707</v>
      </c>
      <c r="Q76" s="4">
        <f>'2023 STEP CHANGE'!Q82</f>
        <v>8.9783033161228651</v>
      </c>
      <c r="R76" s="4">
        <f>'2023 STEP CHANGE'!R82</f>
        <v>8.5546230579569045</v>
      </c>
      <c r="S76" s="4">
        <f>'2023 STEP CHANGE'!S82</f>
        <v>8.2714499952150344</v>
      </c>
      <c r="T76" s="4">
        <f>'2023 STEP CHANGE'!T82</f>
        <v>8.2724448235873886</v>
      </c>
      <c r="U76" s="4">
        <f>'2023 STEP CHANGE'!U82</f>
        <v>8.276798008911614</v>
      </c>
      <c r="V76" s="4">
        <f>'2023 STEP CHANGE'!V82</f>
        <v>8.2670622241226326</v>
      </c>
      <c r="W76" s="4">
        <f>'2023 STEP CHANGE'!W82</f>
        <v>8.1623134581726262</v>
      </c>
      <c r="X76" s="4">
        <f>'2023 STEP CHANGE'!X82</f>
        <v>7.9650862490293122</v>
      </c>
      <c r="Y76" s="4">
        <f>'2023 STEP CHANGE'!Y82</f>
        <v>7.8858358985297468</v>
      </c>
      <c r="Z76" s="4">
        <f>'2023 STEP CHANGE'!Z82</f>
        <v>8.2161741911806079</v>
      </c>
      <c r="AA76" s="4">
        <f>'2023 STEP CHANGE'!AA82</f>
        <v>8.8942979358063585</v>
      </c>
      <c r="AB76" s="4">
        <f>'2023 STEP CHANGE'!AB82</f>
        <v>8.9900766920093496</v>
      </c>
      <c r="AC76" s="4">
        <f>'2023 STEP CHANGE'!AC82</f>
        <v>8.281783052428473</v>
      </c>
      <c r="AD76" s="4">
        <f>'2023 STEP CHANGE'!AD82</f>
        <v>7.7892213960837751</v>
      </c>
      <c r="AE76" s="4">
        <f>'2023 STEP CHANGE'!AE82</f>
        <v>7.7791435576150798</v>
      </c>
      <c r="AF76" s="4">
        <f>'2023 STEP CHANGE'!AF82</f>
        <v>7.7589744610096076</v>
      </c>
      <c r="AG76" s="4">
        <f>'2023 STEP CHANGE'!AG82</f>
        <v>7.8460075306517938</v>
      </c>
      <c r="AH76" s="4">
        <f>'2023 STEP CHANGE'!AH82</f>
        <v>8.0598846148721766</v>
      </c>
      <c r="AI76" s="4">
        <f>'2023 STEP CHANGE'!AI82</f>
        <v>8.05149177075449</v>
      </c>
      <c r="AJ76" s="4">
        <f>'2023 STEP CHANGE'!AJ82</f>
        <v>7.94201102964188</v>
      </c>
      <c r="AK76" s="4">
        <f>'2023 STEP CHANGE'!AK82</f>
        <v>7.8899839698556331</v>
      </c>
      <c r="AM76" s="4">
        <f>AM75-AM73</f>
        <v>2.9475009210470322</v>
      </c>
      <c r="AN76" s="4"/>
    </row>
    <row r="77" spans="1:40">
      <c r="B77" s="1" t="str">
        <f t="shared" si="49"/>
        <v>2023 Exploring Alternatives</v>
      </c>
      <c r="C77" s="4">
        <f>'2023 EXPLORING ALTERNATIVES'!C82</f>
        <v>0</v>
      </c>
      <c r="D77" s="4">
        <f>'2023 EXPLORING ALTERNATIVES'!D82</f>
        <v>7.8203988072179005</v>
      </c>
      <c r="E77" s="4">
        <f>'2023 EXPLORING ALTERNATIVES'!E82</f>
        <v>10.556504487047983</v>
      </c>
      <c r="F77" s="4">
        <f>'2023 EXPLORING ALTERNATIVES'!F82</f>
        <v>15.240450988316042</v>
      </c>
      <c r="G77" s="4">
        <f>'2023 EXPLORING ALTERNATIVES'!G82</f>
        <v>18.312417594660385</v>
      </c>
      <c r="H77" s="4">
        <f>'2023 EXPLORING ALTERNATIVES'!H82</f>
        <v>18.847899812988132</v>
      </c>
      <c r="I77" s="4">
        <f>'2023 EXPLORING ALTERNATIVES'!I82</f>
        <v>16.186705799417997</v>
      </c>
      <c r="J77" s="4">
        <f>'2023 EXPLORING ALTERNATIVES'!J82</f>
        <v>11.951353824058117</v>
      </c>
      <c r="K77" s="4">
        <f>'2023 EXPLORING ALTERNATIVES'!K82</f>
        <v>8.9812384716905225</v>
      </c>
      <c r="L77" s="4">
        <f>'2023 EXPLORING ALTERNATIVES'!L82</f>
        <v>7.8813695532524255</v>
      </c>
      <c r="M77" s="4">
        <f>'2023 EXPLORING ALTERNATIVES'!M82</f>
        <v>7.7454430193874604</v>
      </c>
      <c r="N77" s="4">
        <f>'2023 EXPLORING ALTERNATIVES'!N82</f>
        <v>7.8046469871800834</v>
      </c>
      <c r="O77" s="4">
        <f>'2023 EXPLORING ALTERNATIVES'!O82</f>
        <v>7.8745100247537776</v>
      </c>
      <c r="P77" s="4">
        <f>'2023 EXPLORING ALTERNATIVES'!P82</f>
        <v>7.8949403663900446</v>
      </c>
      <c r="Q77" s="4">
        <f>'2023 EXPLORING ALTERNATIVES'!Q82</f>
        <v>7.8988006221035958</v>
      </c>
      <c r="R77" s="4">
        <f>'2023 EXPLORING ALTERNATIVES'!R82</f>
        <v>7.9289236247385073</v>
      </c>
      <c r="S77" s="4">
        <f>'2023 EXPLORING ALTERNATIVES'!S82</f>
        <v>7.9276330681126144</v>
      </c>
      <c r="T77" s="4">
        <f>'2023 EXPLORING ALTERNATIVES'!T82</f>
        <v>7.9030809188799882</v>
      </c>
      <c r="U77" s="4">
        <f>'2023 EXPLORING ALTERNATIVES'!U82</f>
        <v>7.936045358669686</v>
      </c>
      <c r="V77" s="4">
        <f>'2023 EXPLORING ALTERNATIVES'!V82</f>
        <v>7.9806823710211461</v>
      </c>
      <c r="W77" s="4">
        <f>'2023 EXPLORING ALTERNATIVES'!W82</f>
        <v>7.835921062068663</v>
      </c>
      <c r="X77" s="4">
        <f>'2023 EXPLORING ALTERNATIVES'!X82</f>
        <v>7.6231318530246623</v>
      </c>
      <c r="Y77" s="4">
        <f>'2023 EXPLORING ALTERNATIVES'!Y82</f>
        <v>7.6678972796234905</v>
      </c>
      <c r="Z77" s="4">
        <f>'2023 EXPLORING ALTERNATIVES'!Z82</f>
        <v>7.8204492948195199</v>
      </c>
      <c r="AA77" s="4">
        <f>'2023 EXPLORING ALTERNATIVES'!AA82</f>
        <v>7.9279395435617701</v>
      </c>
      <c r="AB77" s="4">
        <f>'2023 EXPLORING ALTERNATIVES'!AB82</f>
        <v>7.998814867587674</v>
      </c>
      <c r="AC77" s="4">
        <f>'2023 EXPLORING ALTERNATIVES'!AC82</f>
        <v>8.0248595856764684</v>
      </c>
      <c r="AD77" s="4">
        <f>'2023 EXPLORING ALTERNATIVES'!AD82</f>
        <v>8.0667362250025825</v>
      </c>
      <c r="AE77" s="4">
        <f>'2023 EXPLORING ALTERNATIVES'!AE82</f>
        <v>8.0459090392396817</v>
      </c>
      <c r="AF77" s="4">
        <f>'2023 EXPLORING ALTERNATIVES'!AF82</f>
        <v>7.968031009670332</v>
      </c>
      <c r="AG77" s="4">
        <f>'2023 EXPLORING ALTERNATIVES'!AG82</f>
        <v>8.1549520305207537</v>
      </c>
      <c r="AH77" s="4">
        <f>'2023 EXPLORING ALTERNATIVES'!AH82</f>
        <v>8.428301454629775</v>
      </c>
      <c r="AI77" s="4">
        <f>'2023 EXPLORING ALTERNATIVES'!AI82</f>
        <v>8.3701061782396309</v>
      </c>
      <c r="AJ77" s="4">
        <f>'2023 EXPLORING ALTERNATIVES'!AJ82</f>
        <v>8.2569992448228113</v>
      </c>
      <c r="AK77" s="4">
        <f>'2023 EXPLORING ALTERNATIVES'!AK82</f>
        <v>8.2341915241407797</v>
      </c>
      <c r="AM77" s="4"/>
      <c r="AN77" s="4"/>
    </row>
    <row r="78" spans="1:40">
      <c r="B78" s="1"/>
      <c r="AL78" s="4"/>
      <c r="AM78" s="4"/>
      <c r="AN78" s="4"/>
    </row>
    <row r="80" spans="1:40">
      <c r="B80" s="3" t="s">
        <v>58</v>
      </c>
      <c r="D80" s="59"/>
    </row>
    <row r="81" spans="1:37">
      <c r="A81" s="3" t="s">
        <v>59</v>
      </c>
      <c r="C81">
        <f>C71</f>
        <v>2019</v>
      </c>
      <c r="D81">
        <f>D71</f>
        <v>2020</v>
      </c>
      <c r="E81">
        <f>E71</f>
        <v>2021</v>
      </c>
      <c r="F81">
        <f t="shared" ref="F81:AJ81" si="50">F71</f>
        <v>2022</v>
      </c>
      <c r="G81">
        <f t="shared" si="50"/>
        <v>2023</v>
      </c>
      <c r="H81">
        <f t="shared" si="50"/>
        <v>2024</v>
      </c>
      <c r="I81">
        <f t="shared" si="50"/>
        <v>2025</v>
      </c>
      <c r="J81">
        <f t="shared" si="50"/>
        <v>2026</v>
      </c>
      <c r="K81">
        <f t="shared" si="50"/>
        <v>2027</v>
      </c>
      <c r="L81">
        <f t="shared" si="50"/>
        <v>2028</v>
      </c>
      <c r="M81">
        <f t="shared" si="50"/>
        <v>2029</v>
      </c>
      <c r="N81">
        <f t="shared" si="50"/>
        <v>2030</v>
      </c>
      <c r="O81">
        <f t="shared" si="50"/>
        <v>2031</v>
      </c>
      <c r="P81">
        <f t="shared" si="50"/>
        <v>2032</v>
      </c>
      <c r="Q81">
        <f t="shared" si="50"/>
        <v>2033</v>
      </c>
      <c r="R81">
        <f t="shared" si="50"/>
        <v>2034</v>
      </c>
      <c r="S81">
        <f t="shared" si="50"/>
        <v>2035</v>
      </c>
      <c r="T81">
        <f t="shared" si="50"/>
        <v>2036</v>
      </c>
      <c r="U81">
        <f t="shared" si="50"/>
        <v>2037</v>
      </c>
      <c r="V81">
        <f t="shared" si="50"/>
        <v>2038</v>
      </c>
      <c r="W81">
        <f t="shared" si="50"/>
        <v>2039</v>
      </c>
      <c r="X81">
        <f t="shared" si="50"/>
        <v>2040</v>
      </c>
      <c r="Y81">
        <f t="shared" si="50"/>
        <v>2041</v>
      </c>
      <c r="Z81">
        <f t="shared" si="50"/>
        <v>2042</v>
      </c>
      <c r="AA81">
        <f t="shared" si="50"/>
        <v>2043</v>
      </c>
      <c r="AB81">
        <f t="shared" si="50"/>
        <v>2044</v>
      </c>
      <c r="AC81">
        <f t="shared" si="50"/>
        <v>2045</v>
      </c>
      <c r="AD81">
        <f t="shared" si="50"/>
        <v>2046</v>
      </c>
      <c r="AE81">
        <f t="shared" si="50"/>
        <v>2047</v>
      </c>
      <c r="AF81">
        <f t="shared" si="50"/>
        <v>2048</v>
      </c>
      <c r="AG81">
        <f t="shared" si="50"/>
        <v>2049</v>
      </c>
      <c r="AH81">
        <f t="shared" si="50"/>
        <v>2050</v>
      </c>
      <c r="AI81">
        <f t="shared" si="50"/>
        <v>2051</v>
      </c>
      <c r="AJ81">
        <f t="shared" si="50"/>
        <v>2052</v>
      </c>
      <c r="AK81">
        <f t="shared" ref="AK81" si="51">AK71</f>
        <v>2053</v>
      </c>
    </row>
    <row r="82" spans="1:37">
      <c r="A82" s="3"/>
      <c r="B82" t="str">
        <f>B72</f>
        <v>2021 Central</v>
      </c>
      <c r="C82" s="4">
        <f>'2021 CENTRAL SCENARIO'!C104</f>
        <v>9.4998133665534326</v>
      </c>
      <c r="D82" s="4">
        <f>'2021 CENTRAL SCENARIO'!D104</f>
        <v>8.6631763861297983</v>
      </c>
      <c r="E82" s="4">
        <f>'2021 CENTRAL SCENARIO'!E104</f>
        <v>9.9610668080806377</v>
      </c>
      <c r="F82" s="4">
        <f>'2021 CENTRAL SCENARIO'!F104</f>
        <v>10.384524624511926</v>
      </c>
      <c r="G82" s="4">
        <f>'2021 CENTRAL SCENARIO'!G104</f>
        <v>10.804337036184499</v>
      </c>
      <c r="H82" s="4">
        <f>'2021 CENTRAL SCENARIO'!H104</f>
        <v>11.259604376192172</v>
      </c>
      <c r="I82" s="4">
        <f>'2021 CENTRAL SCENARIO'!I104</f>
        <v>11.325731525403878</v>
      </c>
      <c r="J82" s="4">
        <f>'2021 CENTRAL SCENARIO'!J104</f>
        <v>11.274745608476355</v>
      </c>
      <c r="K82" s="4">
        <f>'2021 CENTRAL SCENARIO'!K104</f>
        <v>11.235208974395118</v>
      </c>
      <c r="L82" s="4">
        <f>'2021 CENTRAL SCENARIO'!L104</f>
        <v>11.27154285853193</v>
      </c>
      <c r="M82" s="4">
        <f>'2021 CENTRAL SCENARIO'!M104</f>
        <v>11.444774290621066</v>
      </c>
      <c r="N82" s="4">
        <f>'2021 CENTRAL SCENARIO'!N104</f>
        <v>11.705911641875538</v>
      </c>
      <c r="O82" s="4">
        <f>'2021 CENTRAL SCENARIO'!O104</f>
        <v>11.925022691772796</v>
      </c>
      <c r="P82" s="4">
        <f>'2021 CENTRAL SCENARIO'!P104</f>
        <v>12.148603858350146</v>
      </c>
      <c r="Q82" s="4">
        <f>'2021 CENTRAL SCENARIO'!Q104</f>
        <v>12.305256370526521</v>
      </c>
      <c r="R82" s="4">
        <f>'2021 CENTRAL SCENARIO'!R104</f>
        <v>12.384441620522932</v>
      </c>
      <c r="S82" s="4">
        <f>'2021 CENTRAL SCENARIO'!S104</f>
        <v>12.607385995236456</v>
      </c>
      <c r="T82" s="4">
        <f>'2021 CENTRAL SCENARIO'!T104</f>
        <v>12.760008978681405</v>
      </c>
      <c r="U82" s="4">
        <f>'2021 CENTRAL SCENARIO'!U104</f>
        <v>12.859438414551988</v>
      </c>
      <c r="V82" s="4">
        <f>'2021 CENTRAL SCENARIO'!V104</f>
        <v>12.915415761136394</v>
      </c>
      <c r="W82" s="4">
        <f>'2021 CENTRAL SCENARIO'!W104</f>
        <v>12.944897534849542</v>
      </c>
      <c r="X82" s="4">
        <f>'2021 CENTRAL SCENARIO'!X104</f>
        <v>12.960200613170272</v>
      </c>
      <c r="Y82" s="4">
        <f>'2021 CENTRAL SCENARIO'!Y104</f>
        <v>12.975503691490999</v>
      </c>
      <c r="Z82" s="4">
        <f>'2021 CENTRAL SCENARIO'!Z104</f>
        <v>12.99080676981173</v>
      </c>
      <c r="AA82" s="4">
        <f>'2021 CENTRAL SCENARIO'!AA104</f>
        <v>13.006109848132461</v>
      </c>
      <c r="AB82" s="4">
        <f>'2021 CENTRAL SCENARIO'!AB104</f>
        <v>13.021412926453191</v>
      </c>
      <c r="AC82" s="4">
        <f>'2021 CENTRAL SCENARIO'!AC104</f>
        <v>13.036716004773918</v>
      </c>
      <c r="AD82" s="4">
        <f>'2021 CENTRAL SCENARIO'!AD104</f>
        <v>13.052019083094649</v>
      </c>
      <c r="AE82" s="4">
        <f>'2021 CENTRAL SCENARIO'!AE104</f>
        <v>13.06732216141538</v>
      </c>
      <c r="AF82" s="4">
        <f>'2021 CENTRAL SCENARIO'!AF104</f>
        <v>13.08262523973611</v>
      </c>
      <c r="AG82" s="4">
        <f>'2021 CENTRAL SCENARIO'!AG104</f>
        <v>13.097928318056837</v>
      </c>
      <c r="AH82" s="4">
        <f>'2021 CENTRAL SCENARIO'!AH104</f>
        <v>13.113231396377568</v>
      </c>
    </row>
    <row r="83" spans="1:37">
      <c r="A83" s="3"/>
      <c r="B83" t="str">
        <f t="shared" ref="B83:B87" si="52">B73</f>
        <v>2023 Progressive Change</v>
      </c>
      <c r="C83" s="4">
        <f>'2023 PROGRESSIVE CHANGE'!C114</f>
        <v>0</v>
      </c>
      <c r="D83" s="4">
        <f>'2023 PROGRESSIVE CHANGE'!D114</f>
        <v>6.4482373689517294</v>
      </c>
      <c r="E83" s="4">
        <f>'2023 PROGRESSIVE CHANGE'!E114</f>
        <v>9.2446879159750388</v>
      </c>
      <c r="F83" s="4">
        <f>'2023 PROGRESSIVE CHANGE'!F114</f>
        <v>14.369367457780498</v>
      </c>
      <c r="G83" s="4">
        <f>'2023 PROGRESSIVE CHANGE'!G114</f>
        <v>16.915635355023266</v>
      </c>
      <c r="H83" s="4">
        <f>'2023 PROGRESSIVE CHANGE'!H114</f>
        <v>18.852556399502902</v>
      </c>
      <c r="I83" s="4">
        <f>'2023 PROGRESSIVE CHANGE'!I114</f>
        <v>18.603871036012002</v>
      </c>
      <c r="J83" s="4">
        <f>'2023 PROGRESSIVE CHANGE'!J114</f>
        <v>15.98680872735244</v>
      </c>
      <c r="K83" s="4">
        <f>'2023 PROGRESSIVE CHANGE'!K114</f>
        <v>14.006720094009872</v>
      </c>
      <c r="L83" s="4">
        <f>'2023 PROGRESSIVE CHANGE'!L114</f>
        <v>13.765184421832153</v>
      </c>
      <c r="M83" s="4">
        <f>'2023 PROGRESSIVE CHANGE'!M114</f>
        <v>14.33085959228454</v>
      </c>
      <c r="N83" s="4">
        <f>'2023 PROGRESSIVE CHANGE'!N114</f>
        <v>14.586852127123905</v>
      </c>
      <c r="O83" s="4">
        <f>'2023 PROGRESSIVE CHANGE'!O114</f>
        <v>14.820011212047639</v>
      </c>
      <c r="P83" s="4">
        <f>'2023 PROGRESSIVE CHANGE'!P114</f>
        <v>15.041758976003127</v>
      </c>
      <c r="Q83" s="4">
        <f>'2023 PROGRESSIVE CHANGE'!Q114</f>
        <v>15.11590283186726</v>
      </c>
      <c r="R83" s="4">
        <f>'2023 PROGRESSIVE CHANGE'!R114</f>
        <v>15.142223222557831</v>
      </c>
      <c r="S83" s="4">
        <f>'2023 PROGRESSIVE CHANGE'!S114</f>
        <v>15.348982991977607</v>
      </c>
      <c r="T83" s="4">
        <f>'2023 PROGRESSIVE CHANGE'!T114</f>
        <v>15.639251736898288</v>
      </c>
      <c r="U83" s="4">
        <f>'2023 PROGRESSIVE CHANGE'!U114</f>
        <v>15.984860748595917</v>
      </c>
      <c r="V83" s="4">
        <f>'2023 PROGRESSIVE CHANGE'!V114</f>
        <v>16.374897965792677</v>
      </c>
      <c r="W83" s="4">
        <f>'2023 PROGRESSIVE CHANGE'!W114</f>
        <v>16.432282750979546</v>
      </c>
      <c r="X83" s="4">
        <f>'2023 PROGRESSIVE CHANGE'!X114</f>
        <v>16.243240253393807</v>
      </c>
      <c r="Y83" s="4">
        <f>'2023 PROGRESSIVE CHANGE'!Y114</f>
        <v>16.274980721597938</v>
      </c>
      <c r="Z83" s="4">
        <f>'2023 PROGRESSIVE CHANGE'!Z114</f>
        <v>16.61798393295209</v>
      </c>
      <c r="AA83" s="4">
        <f>'2023 PROGRESSIVE CHANGE'!AA114</f>
        <v>17.183698709712719</v>
      </c>
      <c r="AB83" s="4">
        <f>'2023 PROGRESSIVE CHANGE'!AB114</f>
        <v>17.434356942619772</v>
      </c>
      <c r="AC83" s="4">
        <f>'2023 PROGRESSIVE CHANGE'!AC114</f>
        <v>17.147912688515337</v>
      </c>
      <c r="AD83" s="4">
        <f>'2023 PROGRESSIVE CHANGE'!AD114</f>
        <v>16.887598848591644</v>
      </c>
      <c r="AE83" s="4">
        <f>'2023 PROGRESSIVE CHANGE'!AE114</f>
        <v>16.78214999243459</v>
      </c>
      <c r="AF83" s="4">
        <f>'2023 PROGRESSIVE CHANGE'!AF114</f>
        <v>16.745206276918505</v>
      </c>
      <c r="AG83" s="4">
        <f>'2023 PROGRESSIVE CHANGE'!AG114</f>
        <v>16.866798174912461</v>
      </c>
      <c r="AH83" s="4">
        <f>'2023 PROGRESSIVE CHANGE'!AH114</f>
        <v>16.972686042844678</v>
      </c>
      <c r="AI83" s="4">
        <f>'2023 PROGRESSIVE CHANGE'!AI114</f>
        <v>16.986680812789821</v>
      </c>
      <c r="AJ83" s="4">
        <f>'2023 PROGRESSIVE CHANGE'!AJ114</f>
        <v>17.057475624815009</v>
      </c>
      <c r="AK83" s="4">
        <f>'2023 PROGRESSIVE CHANGE'!AK114</f>
        <v>17.136902435158031</v>
      </c>
    </row>
    <row r="84" spans="1:37">
      <c r="A84" s="3"/>
      <c r="B84" t="str">
        <f t="shared" si="52"/>
        <v>2022 Step Change</v>
      </c>
      <c r="C84" s="4">
        <f>'2022 STEP CHANGE SCENARIO'!C114</f>
        <v>0</v>
      </c>
      <c r="D84" s="4">
        <f>'2022 STEP CHANGE SCENARIO'!D114</f>
        <v>6.4311508065170004</v>
      </c>
      <c r="E84" s="4">
        <f>'2022 STEP CHANGE SCENARIO'!E114</f>
        <v>9.0806534497762179</v>
      </c>
      <c r="F84" s="4">
        <f>'2022 STEP CHANGE SCENARIO'!F114</f>
        <v>11.239237690822758</v>
      </c>
      <c r="G84" s="4">
        <f>'2022 STEP CHANGE SCENARIO'!G114</f>
        <v>10.969202996972836</v>
      </c>
      <c r="H84" s="4">
        <f>'2022 STEP CHANGE SCENARIO'!H114</f>
        <v>10.049508633008912</v>
      </c>
      <c r="I84" s="4">
        <f>'2022 STEP CHANGE SCENARIO'!I114</f>
        <v>9.3440941237691071</v>
      </c>
      <c r="J84" s="4">
        <f>'2022 STEP CHANGE SCENARIO'!J114</f>
        <v>9.6559408327146059</v>
      </c>
      <c r="K84" s="4">
        <f>'2022 STEP CHANGE SCENARIO'!K114</f>
        <v>9.8594933457578691</v>
      </c>
      <c r="L84" s="4">
        <f>'2022 STEP CHANGE SCENARIO'!L114</f>
        <v>11.077505282710145</v>
      </c>
      <c r="M84" s="4">
        <f>'2022 STEP CHANGE SCENARIO'!M114</f>
        <v>11.559146548325909</v>
      </c>
      <c r="N84" s="4">
        <f>'2022 STEP CHANGE SCENARIO'!N114</f>
        <v>11.620369454441761</v>
      </c>
      <c r="O84" s="4">
        <f>'2022 STEP CHANGE SCENARIO'!O114</f>
        <v>11.674740286472751</v>
      </c>
      <c r="P84" s="4">
        <f>'2022 STEP CHANGE SCENARIO'!P114</f>
        <v>11.717710480361607</v>
      </c>
      <c r="Q84" s="4">
        <f>'2022 STEP CHANGE SCENARIO'!Q114</f>
        <v>11.836749846444615</v>
      </c>
      <c r="R84" s="4">
        <f>'2022 STEP CHANGE SCENARIO'!R114</f>
        <v>11.984138325511221</v>
      </c>
      <c r="S84" s="4">
        <f>'2022 STEP CHANGE SCENARIO'!S114</f>
        <v>12.053179767600046</v>
      </c>
      <c r="T84" s="4">
        <f>'2022 STEP CHANGE SCENARIO'!T114</f>
        <v>12.191803913597589</v>
      </c>
      <c r="U84" s="4">
        <f>'2022 STEP CHANGE SCENARIO'!U114</f>
        <v>12.443386199180875</v>
      </c>
      <c r="V84" s="4">
        <f>'2022 STEP CHANGE SCENARIO'!V114</f>
        <v>12.753971550585693</v>
      </c>
      <c r="W84" s="4">
        <f>'2022 STEP CHANGE SCENARIO'!W114</f>
        <v>12.893184898843632</v>
      </c>
      <c r="X84" s="4">
        <f>'2022 STEP CHANGE SCENARIO'!X114</f>
        <v>12.81689949498174</v>
      </c>
      <c r="Y84" s="4">
        <f>'2022 STEP CHANGE SCENARIO'!Y114</f>
        <v>12.903260534206655</v>
      </c>
      <c r="Z84" s="4">
        <f>'2022 STEP CHANGE SCENARIO'!Z114</f>
        <v>13.288925722177439</v>
      </c>
      <c r="AA84" s="4">
        <f>'2022 STEP CHANGE SCENARIO'!AA114</f>
        <v>13.606595580778858</v>
      </c>
      <c r="AB84" s="4">
        <f>'2022 STEP CHANGE SCENARIO'!AB114</f>
        <v>13.780077438445669</v>
      </c>
      <c r="AC84" s="4">
        <f>'2022 STEP CHANGE SCENARIO'!AC114</f>
        <v>13.938655655686798</v>
      </c>
      <c r="AD84" s="4">
        <f>'2022 STEP CHANGE SCENARIO'!AD114</f>
        <v>14.068620194924566</v>
      </c>
      <c r="AE84" s="4">
        <f>'2022 STEP CHANGE SCENARIO'!AE114</f>
        <v>14.151017987610032</v>
      </c>
      <c r="AF84" s="4">
        <f>'2022 STEP CHANGE SCENARIO'!AF114</f>
        <v>14.235851351695228</v>
      </c>
      <c r="AG84" s="4">
        <f>'2022 STEP CHANGE SCENARIO'!AG114</f>
        <v>14.310227757086274</v>
      </c>
      <c r="AH84" s="4">
        <f>'2022 STEP CHANGE SCENARIO'!AH114</f>
        <v>14.470631324088554</v>
      </c>
      <c r="AI84" s="4">
        <f>'2022 STEP CHANGE SCENARIO'!AI114</f>
        <v>14.571457342874577</v>
      </c>
      <c r="AJ84" s="4">
        <f>'2022 STEP CHANGE SCENARIO'!AJ114</f>
        <v>14.690525656930909</v>
      </c>
    </row>
    <row r="85" spans="1:37">
      <c r="A85" s="3"/>
      <c r="B85" t="str">
        <f t="shared" si="52"/>
        <v>2023 Hydrogen Export</v>
      </c>
      <c r="C85" s="4">
        <f>'2023 HYDROGEN SCENARIO'!C114</f>
        <v>0</v>
      </c>
      <c r="D85" s="4">
        <f>'2023 HYDROGEN SCENARIO'!D114</f>
        <v>6.3079807061870392</v>
      </c>
      <c r="E85" s="4">
        <f>'2023 HYDROGEN SCENARIO'!E114</f>
        <v>9.1668303801143018</v>
      </c>
      <c r="F85" s="4">
        <f>'2023 HYDROGEN SCENARIO'!F114</f>
        <v>14.367064928225719</v>
      </c>
      <c r="G85" s="4">
        <f>'2023 HYDROGEN SCENARIO'!G114</f>
        <v>16.983053182821966</v>
      </c>
      <c r="H85" s="4">
        <f>'2023 HYDROGEN SCENARIO'!H114</f>
        <v>16.347150076604141</v>
      </c>
      <c r="I85" s="4">
        <f>'2023 HYDROGEN SCENARIO'!I114</f>
        <v>14.55060355851996</v>
      </c>
      <c r="J85" s="4">
        <f>'2023 HYDROGEN SCENARIO'!J114</f>
        <v>12.323733645127572</v>
      </c>
      <c r="K85" s="4">
        <f>'2023 HYDROGEN SCENARIO'!K114</f>
        <v>9.967388994901647</v>
      </c>
      <c r="L85" s="4">
        <f>'2023 HYDROGEN SCENARIO'!L114</f>
        <v>10.181272807833768</v>
      </c>
      <c r="M85" s="4">
        <f>'2023 HYDROGEN SCENARIO'!M114</f>
        <v>11.190077108361212</v>
      </c>
      <c r="N85" s="4">
        <f>'2023 HYDROGEN SCENARIO'!N114</f>
        <v>11.529127862827416</v>
      </c>
      <c r="O85" s="4">
        <f>'2023 HYDROGEN SCENARIO'!O114</f>
        <v>11.751570759588486</v>
      </c>
      <c r="P85" s="4">
        <f>'2023 HYDROGEN SCENARIO'!P114</f>
        <v>11.795055716885532</v>
      </c>
      <c r="Q85" s="4">
        <f>'2023 HYDROGEN SCENARIO'!Q114</f>
        <v>11.667303625826055</v>
      </c>
      <c r="R85" s="4">
        <f>'2023 HYDROGEN SCENARIO'!R114</f>
        <v>11.47549870657658</v>
      </c>
      <c r="S85" s="4">
        <f>'2023 HYDROGEN SCENARIO'!S114</f>
        <v>11.59423550817688</v>
      </c>
      <c r="T85" s="4">
        <f>'2023 HYDROGEN SCENARIO'!T114</f>
        <v>11.946813873930388</v>
      </c>
      <c r="U85" s="4">
        <f>'2023 HYDROGEN SCENARIO'!U114</f>
        <v>12.091418785510353</v>
      </c>
      <c r="V85" s="4">
        <f>'2023 HYDROGEN SCENARIO'!V114</f>
        <v>12.139199751080724</v>
      </c>
      <c r="W85" s="4">
        <f>'2023 HYDROGEN SCENARIO'!W114</f>
        <v>12.106773568052613</v>
      </c>
      <c r="X85" s="4">
        <f>'2023 HYDROGEN SCENARIO'!X114</f>
        <v>12.047953520816435</v>
      </c>
      <c r="Y85" s="4">
        <f>'2023 HYDROGEN SCENARIO'!Y114</f>
        <v>12.105567209602288</v>
      </c>
      <c r="Z85" s="4">
        <f>'2023 HYDROGEN SCENARIO'!Z114</f>
        <v>12.213833364023493</v>
      </c>
      <c r="AA85" s="4">
        <f>'2023 HYDROGEN SCENARIO'!AA114</f>
        <v>12.280206747291352</v>
      </c>
      <c r="AB85" s="4">
        <f>'2023 HYDROGEN SCENARIO'!AB114</f>
        <v>12.321404785571318</v>
      </c>
      <c r="AC85" s="4">
        <f>'2023 HYDROGEN SCENARIO'!AC114</f>
        <v>12.435094547258043</v>
      </c>
      <c r="AD85" s="4">
        <f>'2023 HYDROGEN SCENARIO'!AD114</f>
        <v>12.611316208664888</v>
      </c>
      <c r="AE85" s="4">
        <f>'2023 HYDROGEN SCENARIO'!AE114</f>
        <v>12.685228643541546</v>
      </c>
      <c r="AF85" s="4">
        <f>'2023 HYDROGEN SCENARIO'!AF114</f>
        <v>12.733123994016946</v>
      </c>
      <c r="AG85" s="4">
        <f>'2023 HYDROGEN SCENARIO'!AG114</f>
        <v>12.75593321373675</v>
      </c>
      <c r="AH85" s="4">
        <f>'2023 HYDROGEN SCENARIO'!AH114</f>
        <v>12.669392642370777</v>
      </c>
      <c r="AI85" s="4">
        <f>'2023 HYDROGEN SCENARIO'!AI114</f>
        <v>12.733093610230647</v>
      </c>
      <c r="AJ85" s="4">
        <f>'2023 HYDROGEN SCENARIO'!AJ114</f>
        <v>13.193393737167902</v>
      </c>
      <c r="AK85" s="4">
        <f>'2023 HYDROGEN SCENARIO'!AK114</f>
        <v>13.671568610888908</v>
      </c>
    </row>
    <row r="86" spans="1:37">
      <c r="A86" s="3"/>
      <c r="B86" t="str">
        <f t="shared" si="52"/>
        <v>2023 Step Change</v>
      </c>
      <c r="C86" s="4">
        <f>'2023 STEP CHANGE'!C114</f>
        <v>0</v>
      </c>
      <c r="D86" s="4">
        <f>'2023 STEP CHANGE'!D114</f>
        <v>6.3123925452689651</v>
      </c>
      <c r="E86" s="4">
        <f>'2023 STEP CHANGE'!E114</f>
        <v>9.1479563875644665</v>
      </c>
      <c r="F86" s="4">
        <f>'2023 STEP CHANGE'!F114</f>
        <v>14.283549592850147</v>
      </c>
      <c r="G86" s="4">
        <f>'2023 STEP CHANGE'!G114</f>
        <v>16.911279325428342</v>
      </c>
      <c r="H86" s="4">
        <f>'2023 STEP CHANGE'!H114</f>
        <v>16.526183306865558</v>
      </c>
      <c r="I86" s="4">
        <f>'2023 STEP CHANGE'!I114</f>
        <v>14.899436070981658</v>
      </c>
      <c r="J86" s="4">
        <f>'2023 STEP CHANGE'!J114</f>
        <v>12.704040083165083</v>
      </c>
      <c r="K86" s="4">
        <f>'2023 STEP CHANGE'!K114</f>
        <v>10.335426814818714</v>
      </c>
      <c r="L86" s="4">
        <f>'2023 STEP CHANGE'!L114</f>
        <v>10.487945376653808</v>
      </c>
      <c r="M86" s="4">
        <f>'2023 STEP CHANGE'!M114</f>
        <v>11.523934293957417</v>
      </c>
      <c r="N86" s="4">
        <f>'2023 STEP CHANGE'!N114</f>
        <v>11.932621388669368</v>
      </c>
      <c r="O86" s="4">
        <f>'2023 STEP CHANGE'!O114</f>
        <v>12.222972284004161</v>
      </c>
      <c r="P86" s="4">
        <f>'2023 STEP CHANGE'!P114</f>
        <v>12.227724616331525</v>
      </c>
      <c r="Q86" s="4">
        <f>'2023 STEP CHANGE'!Q114</f>
        <v>11.899342519852549</v>
      </c>
      <c r="R86" s="4">
        <f>'2023 STEP CHANGE'!R114</f>
        <v>11.471743003922612</v>
      </c>
      <c r="S86" s="4">
        <f>'2023 STEP CHANGE'!S114</f>
        <v>11.502014050068738</v>
      </c>
      <c r="T86" s="4">
        <f>'2023 STEP CHANGE'!T114</f>
        <v>11.881363763971521</v>
      </c>
      <c r="U86" s="4">
        <f>'2023 STEP CHANGE'!U114</f>
        <v>12.140652167041175</v>
      </c>
      <c r="V86" s="4">
        <f>'2023 STEP CHANGE'!V114</f>
        <v>12.351533589680457</v>
      </c>
      <c r="W86" s="4">
        <f>'2023 STEP CHANGE'!W114</f>
        <v>12.477602958429067</v>
      </c>
      <c r="X86" s="4">
        <f>'2023 STEP CHANGE'!X114</f>
        <v>12.441328859663823</v>
      </c>
      <c r="Y86" s="4">
        <f>'2023 STEP CHANGE'!Y114</f>
        <v>12.338548583618653</v>
      </c>
      <c r="Z86" s="4">
        <f>'2023 STEP CHANGE'!Z114</f>
        <v>12.354812979790662</v>
      </c>
      <c r="AA86" s="4">
        <f>'2023 STEP CHANGE'!AA114</f>
        <v>12.430707982767338</v>
      </c>
      <c r="AB86" s="4">
        <f>'2023 STEP CHANGE'!AB114</f>
        <v>12.375868659576156</v>
      </c>
      <c r="AC86" s="4">
        <f>'2023 STEP CHANGE'!AC114</f>
        <v>12.343699183768557</v>
      </c>
      <c r="AD86" s="4">
        <f>'2023 STEP CHANGE'!AD114</f>
        <v>12.53546409439064</v>
      </c>
      <c r="AE86" s="4">
        <f>'2023 STEP CHANGE'!AE114</f>
        <v>12.670530652904134</v>
      </c>
      <c r="AF86" s="4">
        <f>'2023 STEP CHANGE'!AF114</f>
        <v>12.633906002897344</v>
      </c>
      <c r="AG86" s="4">
        <f>'2023 STEP CHANGE'!AG114</f>
        <v>12.584294791984693</v>
      </c>
      <c r="AH86" s="4">
        <f>'2023 STEP CHANGE'!AH114</f>
        <v>12.525444527955614</v>
      </c>
      <c r="AI86" s="4">
        <f>'2023 STEP CHANGE'!AI114</f>
        <v>12.540501906938591</v>
      </c>
      <c r="AJ86" s="4">
        <f>'2023 STEP CHANGE'!AJ114</f>
        <v>12.705913343268744</v>
      </c>
      <c r="AK86" s="4">
        <f>'2023 STEP CHANGE'!AK114</f>
        <v>12.85633071792871</v>
      </c>
    </row>
    <row r="87" spans="1:37">
      <c r="A87" s="3"/>
      <c r="B87" t="str">
        <f t="shared" si="52"/>
        <v>2023 Exploring Alternatives</v>
      </c>
      <c r="C87" s="4">
        <f>'2023 EXPLORING ALTERNATIVES'!C114</f>
        <v>0</v>
      </c>
      <c r="D87" s="4">
        <f>'2023 EXPLORING ALTERNATIVES'!D114</f>
        <v>6.2038228484756166</v>
      </c>
      <c r="E87" s="4">
        <f>'2023 EXPLORING ALTERNATIVES'!E114</f>
        <v>9.0824994145940003</v>
      </c>
      <c r="F87" s="4">
        <f>'2023 EXPLORING ALTERNATIVES'!F114</f>
        <v>14.355150064566146</v>
      </c>
      <c r="G87" s="4">
        <f>'2023 EXPLORING ALTERNATIVES'!G114</f>
        <v>17.134062769674625</v>
      </c>
      <c r="H87" s="4">
        <f>'2023 EXPLORING ALTERNATIVES'!H114</f>
        <v>17.280609557223421</v>
      </c>
      <c r="I87" s="4">
        <f>'2023 EXPLORING ALTERNATIVES'!I114</f>
        <v>15.575427253331533</v>
      </c>
      <c r="J87" s="4">
        <f>'2023 EXPLORING ALTERNATIVES'!J114</f>
        <v>12.599034509469778</v>
      </c>
      <c r="K87" s="4">
        <f>'2023 EXPLORING ALTERNATIVES'!K114</f>
        <v>10.252744609178119</v>
      </c>
      <c r="L87" s="4">
        <f>'2023 EXPLORING ALTERNATIVES'!L114</f>
        <v>9.8633241064994266</v>
      </c>
      <c r="M87" s="4">
        <f>'2023 EXPLORING ALTERNATIVES'!M114</f>
        <v>10.318959095567472</v>
      </c>
      <c r="N87" s="4">
        <f>'2023 EXPLORING ALTERNATIVES'!N114</f>
        <v>10.547772952323918</v>
      </c>
      <c r="O87" s="4">
        <f>'2023 EXPLORING ALTERNATIVES'!O114</f>
        <v>10.640735992309203</v>
      </c>
      <c r="P87" s="4">
        <f>'2023 EXPLORING ALTERNATIVES'!P114</f>
        <v>10.621889271366808</v>
      </c>
      <c r="Q87" s="4">
        <f>'2023 EXPLORING ALTERNATIVES'!Q114</f>
        <v>10.5624287868838</v>
      </c>
      <c r="R87" s="4">
        <f>'2023 EXPLORING ALTERNATIVES'!R114</f>
        <v>10.556189206565723</v>
      </c>
      <c r="S87" s="4">
        <f>'2023 EXPLORING ALTERNATIVES'!S114</f>
        <v>10.616690966639009</v>
      </c>
      <c r="T87" s="4">
        <f>'2023 EXPLORING ALTERNATIVES'!T114</f>
        <v>10.727496298775094</v>
      </c>
      <c r="U87" s="4">
        <f>'2023 EXPLORING ALTERNATIVES'!U114</f>
        <v>10.870334451303751</v>
      </c>
      <c r="V87" s="4">
        <f>'2023 EXPLORING ALTERNATIVES'!V114</f>
        <v>10.945157285080693</v>
      </c>
      <c r="W87" s="4">
        <f>'2023 EXPLORING ALTERNATIVES'!W114</f>
        <v>10.856755652257583</v>
      </c>
      <c r="X87" s="4">
        <f>'2023 EXPLORING ALTERNATIVES'!X114</f>
        <v>10.690395294292234</v>
      </c>
      <c r="Y87" s="4">
        <f>'2023 EXPLORING ALTERNATIVES'!Y114</f>
        <v>10.653410302425215</v>
      </c>
      <c r="Z87" s="4">
        <f>'2023 EXPLORING ALTERNATIVES'!Z114</f>
        <v>10.733048508189832</v>
      </c>
      <c r="AA87" s="4">
        <f>'2023 EXPLORING ALTERNATIVES'!AA114</f>
        <v>10.852314038950929</v>
      </c>
      <c r="AB87" s="4">
        <f>'2023 EXPLORING ALTERNATIVES'!AB114</f>
        <v>10.951434310515445</v>
      </c>
      <c r="AC87" s="4">
        <f>'2023 EXPLORING ALTERNATIVES'!AC114</f>
        <v>11.170223848925581</v>
      </c>
      <c r="AD87" s="4">
        <f>'2023 EXPLORING ALTERNATIVES'!AD114</f>
        <v>11.529181964752425</v>
      </c>
      <c r="AE87" s="4">
        <f>'2023 EXPLORING ALTERNATIVES'!AE114</f>
        <v>11.733594315273947</v>
      </c>
      <c r="AF87" s="4">
        <f>'2023 EXPLORING ALTERNATIVES'!AF114</f>
        <v>11.970500381184863</v>
      </c>
      <c r="AG87" s="4">
        <f>'2023 EXPLORING ALTERNATIVES'!AG114</f>
        <v>12.406918949246613</v>
      </c>
      <c r="AH87" s="4">
        <f>'2023 EXPLORING ALTERNATIVES'!AH114</f>
        <v>12.731569286242337</v>
      </c>
      <c r="AI87" s="4">
        <f>'2023 EXPLORING ALTERNATIVES'!AI114</f>
        <v>12.838912528447512</v>
      </c>
      <c r="AJ87" s="4">
        <f>'2023 EXPLORING ALTERNATIVES'!AJ114</f>
        <v>12.932393464527077</v>
      </c>
      <c r="AK87" s="4">
        <f>'2023 EXPLORING ALTERNATIVES'!AK114</f>
        <v>13.048157793980899</v>
      </c>
    </row>
    <row r="88" spans="1:37">
      <c r="A88" s="3"/>
      <c r="B88" s="1"/>
    </row>
    <row r="89" spans="1:37">
      <c r="A89" s="3"/>
    </row>
    <row r="90" spans="1:37">
      <c r="A90" s="3" t="s">
        <v>60</v>
      </c>
      <c r="C90">
        <f>C81</f>
        <v>2019</v>
      </c>
      <c r="D90">
        <f t="shared" ref="D90:E90" si="53">D81</f>
        <v>2020</v>
      </c>
      <c r="E90">
        <f t="shared" si="53"/>
        <v>2021</v>
      </c>
      <c r="F90">
        <f t="shared" ref="F90:G90" si="54">F81</f>
        <v>2022</v>
      </c>
      <c r="G90">
        <f t="shared" si="54"/>
        <v>2023</v>
      </c>
      <c r="H90">
        <f t="shared" ref="H90:AJ90" si="55">H81</f>
        <v>2024</v>
      </c>
      <c r="I90">
        <f t="shared" si="55"/>
        <v>2025</v>
      </c>
      <c r="J90">
        <f t="shared" si="55"/>
        <v>2026</v>
      </c>
      <c r="K90">
        <f t="shared" si="55"/>
        <v>2027</v>
      </c>
      <c r="L90">
        <f t="shared" si="55"/>
        <v>2028</v>
      </c>
      <c r="M90">
        <f t="shared" si="55"/>
        <v>2029</v>
      </c>
      <c r="N90">
        <f t="shared" si="55"/>
        <v>2030</v>
      </c>
      <c r="O90">
        <f t="shared" si="55"/>
        <v>2031</v>
      </c>
      <c r="P90">
        <f t="shared" si="55"/>
        <v>2032</v>
      </c>
      <c r="Q90">
        <f t="shared" si="55"/>
        <v>2033</v>
      </c>
      <c r="R90">
        <f t="shared" si="55"/>
        <v>2034</v>
      </c>
      <c r="S90">
        <f t="shared" si="55"/>
        <v>2035</v>
      </c>
      <c r="T90">
        <f t="shared" si="55"/>
        <v>2036</v>
      </c>
      <c r="U90">
        <f t="shared" si="55"/>
        <v>2037</v>
      </c>
      <c r="V90">
        <f t="shared" si="55"/>
        <v>2038</v>
      </c>
      <c r="W90">
        <f t="shared" si="55"/>
        <v>2039</v>
      </c>
      <c r="X90">
        <f t="shared" si="55"/>
        <v>2040</v>
      </c>
      <c r="Y90">
        <f t="shared" si="55"/>
        <v>2041</v>
      </c>
      <c r="Z90">
        <f t="shared" si="55"/>
        <v>2042</v>
      </c>
      <c r="AA90">
        <f t="shared" si="55"/>
        <v>2043</v>
      </c>
      <c r="AB90">
        <f t="shared" si="55"/>
        <v>2044</v>
      </c>
      <c r="AC90">
        <f t="shared" si="55"/>
        <v>2045</v>
      </c>
      <c r="AD90">
        <f t="shared" si="55"/>
        <v>2046</v>
      </c>
      <c r="AE90">
        <f t="shared" si="55"/>
        <v>2047</v>
      </c>
      <c r="AF90">
        <f t="shared" si="55"/>
        <v>2048</v>
      </c>
      <c r="AG90">
        <f t="shared" si="55"/>
        <v>2049</v>
      </c>
      <c r="AH90">
        <f t="shared" si="55"/>
        <v>2050</v>
      </c>
      <c r="AI90">
        <f t="shared" si="55"/>
        <v>2051</v>
      </c>
      <c r="AJ90">
        <f t="shared" si="55"/>
        <v>2052</v>
      </c>
      <c r="AK90">
        <f t="shared" ref="AK90" si="56">AK81</f>
        <v>2053</v>
      </c>
    </row>
    <row r="91" spans="1:37">
      <c r="A91" s="3"/>
      <c r="B91" t="str">
        <f>B82</f>
        <v>2021 Central</v>
      </c>
      <c r="C91" s="4">
        <f>'2021 CENTRAL SCENARIO'!C113</f>
        <v>10.664603381759848</v>
      </c>
      <c r="D91" s="4">
        <f>'2021 CENTRAL SCENARIO'!D113</f>
        <v>9.7328420787925936</v>
      </c>
      <c r="E91" s="4">
        <f>'2021 CENTRAL SCENARIO'!E113</f>
        <v>10.772623025733454</v>
      </c>
      <c r="F91" s="4">
        <f>'2021 CENTRAL SCENARIO'!F113</f>
        <v>10.794268394477843</v>
      </c>
      <c r="G91" s="4">
        <f>'2021 CENTRAL SCENARIO'!G113</f>
        <v>10.681897580876818</v>
      </c>
      <c r="H91" s="4">
        <f>'2021 CENTRAL SCENARIO'!H113</f>
        <v>10.768404673789435</v>
      </c>
      <c r="I91" s="4">
        <f>'2021 CENTRAL SCENARIO'!I113</f>
        <v>10.932961842542678</v>
      </c>
      <c r="J91" s="4">
        <f>'2021 CENTRAL SCENARIO'!J113</f>
        <v>11.066028571479329</v>
      </c>
      <c r="K91" s="4">
        <f>'2021 CENTRAL SCENARIO'!K113</f>
        <v>11.186476111326318</v>
      </c>
      <c r="L91" s="4">
        <f>'2021 CENTRAL SCENARIO'!L113</f>
        <v>11.31385337337511</v>
      </c>
      <c r="M91" s="4">
        <f>'2021 CENTRAL SCENARIO'!M113</f>
        <v>11.419282614636664</v>
      </c>
      <c r="N91" s="4">
        <f>'2021 CENTRAL SCENARIO'!N113</f>
        <v>11.499303088955651</v>
      </c>
      <c r="O91" s="4">
        <f>'2021 CENTRAL SCENARIO'!O113</f>
        <v>11.567531497707618</v>
      </c>
      <c r="P91" s="4">
        <f>'2021 CENTRAL SCENARIO'!P113</f>
        <v>11.632719964745492</v>
      </c>
      <c r="Q91" s="4">
        <f>'2021 CENTRAL SCENARIO'!Q113</f>
        <v>11.65798361534463</v>
      </c>
      <c r="R91" s="4">
        <f>'2021 CENTRAL SCENARIO'!R113</f>
        <v>11.663718276063241</v>
      </c>
      <c r="S91" s="4">
        <f>'2021 CENTRAL SCENARIO'!S113</f>
        <v>11.690952269568818</v>
      </c>
      <c r="T91" s="4">
        <f>'2021 CENTRAL SCENARIO'!T113</f>
        <v>11.71757167445578</v>
      </c>
      <c r="U91" s="4">
        <f>'2021 CENTRAL SCENARIO'!U113</f>
        <v>11.735982876258134</v>
      </c>
      <c r="V91" s="4">
        <f>'2021 CENTRAL SCENARIO'!V113</f>
        <v>11.751092632824513</v>
      </c>
      <c r="W91" s="4">
        <f>'2021 CENTRAL SCENARIO'!W113</f>
        <v>11.764778044659796</v>
      </c>
      <c r="X91" s="4">
        <f>'2021 CENTRAL SCENARIO'!X113</f>
        <v>11.777146591308336</v>
      </c>
      <c r="Y91" s="4">
        <f>'2021 CENTRAL SCENARIO'!Y113</f>
        <v>11.789515137956876</v>
      </c>
      <c r="Z91" s="4">
        <f>'2021 CENTRAL SCENARIO'!Z113</f>
        <v>11.801883684605416</v>
      </c>
      <c r="AA91" s="4">
        <f>'2021 CENTRAL SCENARIO'!AA113</f>
        <v>11.814252231253956</v>
      </c>
      <c r="AB91" s="4">
        <f>'2021 CENTRAL SCENARIO'!AB113</f>
        <v>11.826620777902496</v>
      </c>
      <c r="AC91" s="4">
        <f>'2021 CENTRAL SCENARIO'!AC113</f>
        <v>11.838989324551036</v>
      </c>
      <c r="AD91" s="4">
        <f>'2021 CENTRAL SCENARIO'!AD113</f>
        <v>11.851357871199577</v>
      </c>
      <c r="AE91" s="4">
        <f>'2021 CENTRAL SCENARIO'!AE113</f>
        <v>11.863726417848117</v>
      </c>
      <c r="AF91" s="4">
        <f>'2021 CENTRAL SCENARIO'!AF113</f>
        <v>11.876094964496657</v>
      </c>
      <c r="AG91" s="4">
        <f>'2021 CENTRAL SCENARIO'!AG113</f>
        <v>11.888463511145197</v>
      </c>
      <c r="AH91" s="4">
        <f>'2021 CENTRAL SCENARIO'!AH113</f>
        <v>11.900832057793737</v>
      </c>
    </row>
    <row r="92" spans="1:37">
      <c r="A92" s="3"/>
      <c r="B92" t="str">
        <f t="shared" ref="B92:B96" si="57">B83</f>
        <v>2023 Progressive Change</v>
      </c>
      <c r="C92" s="4">
        <f>'2023 PROGRESSIVE CHANGE'!C123</f>
        <v>0</v>
      </c>
      <c r="D92" s="4">
        <f>'2023 PROGRESSIVE CHANGE'!D123</f>
        <v>9.1731114766660848</v>
      </c>
      <c r="E92" s="4">
        <f>'2023 PROGRESSIVE CHANGE'!E123</f>
        <v>12.014748491482782</v>
      </c>
      <c r="F92" s="4">
        <f>'2023 PROGRESSIVE CHANGE'!F123</f>
        <v>17.545094561381937</v>
      </c>
      <c r="G92" s="4">
        <f>'2023 PROGRESSIVE CHANGE'!G123</f>
        <v>20.792397463064813</v>
      </c>
      <c r="H92" s="4">
        <f>'2023 PROGRESSIVE CHANGE'!H123</f>
        <v>23.055219829915298</v>
      </c>
      <c r="I92" s="4">
        <f>'2023 PROGRESSIVE CHANGE'!I123</f>
        <v>22.430860295588833</v>
      </c>
      <c r="J92" s="4">
        <f>'2023 PROGRESSIVE CHANGE'!J123</f>
        <v>19.461128882631485</v>
      </c>
      <c r="K92" s="4">
        <f>'2023 PROGRESSIVE CHANGE'!K123</f>
        <v>17.002488753459321</v>
      </c>
      <c r="L92" s="4">
        <f>'2023 PROGRESSIVE CHANGE'!L123</f>
        <v>15.59097694973822</v>
      </c>
      <c r="M92" s="4">
        <f>'2023 PROGRESSIVE CHANGE'!M123</f>
        <v>15.392918312851082</v>
      </c>
      <c r="N92" s="4">
        <f>'2023 PROGRESSIVE CHANGE'!N123</f>
        <v>15.515160941588153</v>
      </c>
      <c r="O92" s="4">
        <f>'2023 PROGRESSIVE CHANGE'!O123</f>
        <v>15.613975523804093</v>
      </c>
      <c r="P92" s="4">
        <f>'2023 PROGRESSIVE CHANGE'!P123</f>
        <v>15.692630426176963</v>
      </c>
      <c r="Q92" s="4">
        <f>'2023 PROGRESSIVE CHANGE'!Q123</f>
        <v>15.736965331201862</v>
      </c>
      <c r="R92" s="4">
        <f>'2023 PROGRESSIVE CHANGE'!R123</f>
        <v>15.813358177230867</v>
      </c>
      <c r="S92" s="4">
        <f>'2023 PROGRESSIVE CHANGE'!S123</f>
        <v>15.94173260516768</v>
      </c>
      <c r="T92" s="4">
        <f>'2023 PROGRESSIVE CHANGE'!T123</f>
        <v>16.090762181039914</v>
      </c>
      <c r="U92" s="4">
        <f>'2023 PROGRESSIVE CHANGE'!U123</f>
        <v>16.306123230192586</v>
      </c>
      <c r="V92" s="4">
        <f>'2023 PROGRESSIVE CHANGE'!V123</f>
        <v>16.48955301536601</v>
      </c>
      <c r="W92" s="4">
        <f>'2023 PROGRESSIVE CHANGE'!W123</f>
        <v>16.419399484647048</v>
      </c>
      <c r="X92" s="4">
        <f>'2023 PROGRESSIVE CHANGE'!X123</f>
        <v>16.163103144669847</v>
      </c>
      <c r="Y92" s="4">
        <f>'2023 PROGRESSIVE CHANGE'!Y123</f>
        <v>16.077483097766066</v>
      </c>
      <c r="Z92" s="4">
        <f>'2023 PROGRESSIVE CHANGE'!Z123</f>
        <v>16.306246444799882</v>
      </c>
      <c r="AA92" s="4">
        <f>'2023 PROGRESSIVE CHANGE'!AA123</f>
        <v>16.687720015153936</v>
      </c>
      <c r="AB92" s="4">
        <f>'2023 PROGRESSIVE CHANGE'!AB123</f>
        <v>16.598570094157303</v>
      </c>
      <c r="AC92" s="4">
        <f>'2023 PROGRESSIVE CHANGE'!AC123</f>
        <v>15.933482493906226</v>
      </c>
      <c r="AD92" s="4">
        <f>'2023 PROGRESSIVE CHANGE'!AD123</f>
        <v>15.432612191957485</v>
      </c>
      <c r="AE92" s="4">
        <f>'2023 PROGRESSIVE CHANGE'!AE123</f>
        <v>15.207328866723504</v>
      </c>
      <c r="AF92" s="4">
        <f>'2023 PROGRESSIVE CHANGE'!AF123</f>
        <v>15.088875907349978</v>
      </c>
      <c r="AG92" s="4">
        <f>'2023 PROGRESSIVE CHANGE'!AG123</f>
        <v>15.183936733616459</v>
      </c>
      <c r="AH92" s="4">
        <f>'2023 PROGRESSIVE CHANGE'!AH123</f>
        <v>15.287190684259112</v>
      </c>
      <c r="AI92" s="4">
        <f>'2023 PROGRESSIVE CHANGE'!AI123</f>
        <v>15.320147720891551</v>
      </c>
      <c r="AJ92" s="4">
        <f>'2023 PROGRESSIVE CHANGE'!AJ123</f>
        <v>15.4181157547256</v>
      </c>
      <c r="AK92" s="4">
        <f>'2023 PROGRESSIVE CHANGE'!AK123</f>
        <v>15.474061959313296</v>
      </c>
    </row>
    <row r="93" spans="1:37">
      <c r="A93" s="3"/>
      <c r="B93" t="str">
        <f t="shared" si="57"/>
        <v>2022 Step Change</v>
      </c>
      <c r="C93" s="4">
        <f>'2022 STEP CHANGE SCENARIO'!C123</f>
        <v>0</v>
      </c>
      <c r="D93" s="4">
        <f>'2022 STEP CHANGE SCENARIO'!D123</f>
        <v>9.4792345846662531</v>
      </c>
      <c r="E93" s="4">
        <f>'2022 STEP CHANGE SCENARIO'!E123</f>
        <v>12.132872894976533</v>
      </c>
      <c r="F93" s="4">
        <f>'2022 STEP CHANGE SCENARIO'!F123</f>
        <v>14.044292367043386</v>
      </c>
      <c r="G93" s="4">
        <f>'2022 STEP CHANGE SCENARIO'!G123</f>
        <v>13.634622721073457</v>
      </c>
      <c r="H93" s="4">
        <f>'2022 STEP CHANGE SCENARIO'!H123</f>
        <v>12.89293713080184</v>
      </c>
      <c r="I93" s="4">
        <f>'2022 STEP CHANGE SCENARIO'!I123</f>
        <v>12.361099198593767</v>
      </c>
      <c r="J93" s="4">
        <f>'2022 STEP CHANGE SCENARIO'!J123</f>
        <v>12.544419329451951</v>
      </c>
      <c r="K93" s="4">
        <f>'2022 STEP CHANGE SCENARIO'!K123</f>
        <v>12.644417331220762</v>
      </c>
      <c r="L93" s="4">
        <f>'2022 STEP CHANGE SCENARIO'!L123</f>
        <v>13.44774063229729</v>
      </c>
      <c r="M93" s="4">
        <f>'2022 STEP CHANGE SCENARIO'!M123</f>
        <v>13.710238992107644</v>
      </c>
      <c r="N93" s="4">
        <f>'2022 STEP CHANGE SCENARIO'!N123</f>
        <v>13.809975072869619</v>
      </c>
      <c r="O93" s="4">
        <f>'2022 STEP CHANGE SCENARIO'!O123</f>
        <v>13.864620475673494</v>
      </c>
      <c r="P93" s="4">
        <f>'2022 STEP CHANGE SCENARIO'!P123</f>
        <v>13.769647822114042</v>
      </c>
      <c r="Q93" s="4">
        <f>'2022 STEP CHANGE SCENARIO'!Q123</f>
        <v>13.611732079508608</v>
      </c>
      <c r="R93" s="4">
        <f>'2022 STEP CHANGE SCENARIO'!R123</f>
        <v>13.290891687524661</v>
      </c>
      <c r="S93" s="4">
        <f>'2022 STEP CHANGE SCENARIO'!S123</f>
        <v>12.96114637432812</v>
      </c>
      <c r="T93" s="4">
        <f>'2022 STEP CHANGE SCENARIO'!T123</f>
        <v>12.933033127358769</v>
      </c>
      <c r="U93" s="4">
        <f>'2022 STEP CHANGE SCENARIO'!U123</f>
        <v>12.984500493342336</v>
      </c>
      <c r="V93" s="4">
        <f>'2022 STEP CHANGE SCENARIO'!V123</f>
        <v>13.019943606440767</v>
      </c>
      <c r="W93" s="4">
        <f>'2022 STEP CHANGE SCENARIO'!W123</f>
        <v>13.022165940013085</v>
      </c>
      <c r="X93" s="4">
        <f>'2022 STEP CHANGE SCENARIO'!X123</f>
        <v>12.973488353017565</v>
      </c>
      <c r="Y93" s="4">
        <f>'2022 STEP CHANGE SCENARIO'!Y123</f>
        <v>12.897201928111159</v>
      </c>
      <c r="Z93" s="4">
        <f>'2022 STEP CHANGE SCENARIO'!Z123</f>
        <v>12.82547301885379</v>
      </c>
      <c r="AA93" s="4">
        <f>'2022 STEP CHANGE SCENARIO'!AA123</f>
        <v>12.822479079371586</v>
      </c>
      <c r="AB93" s="4">
        <f>'2022 STEP CHANGE SCENARIO'!AB123</f>
        <v>12.877108000074553</v>
      </c>
      <c r="AC93" s="4">
        <f>'2022 STEP CHANGE SCENARIO'!AC123</f>
        <v>12.954230529483537</v>
      </c>
      <c r="AD93" s="4">
        <f>'2022 STEP CHANGE SCENARIO'!AD123</f>
        <v>12.946321865451605</v>
      </c>
      <c r="AE93" s="4">
        <f>'2022 STEP CHANGE SCENARIO'!AE123</f>
        <v>12.880930303310949</v>
      </c>
      <c r="AF93" s="4">
        <f>'2022 STEP CHANGE SCENARIO'!AF123</f>
        <v>12.869918927123596</v>
      </c>
      <c r="AG93" s="4">
        <f>'2022 STEP CHANGE SCENARIO'!AG123</f>
        <v>12.822894360044716</v>
      </c>
      <c r="AH93" s="4">
        <f>'2022 STEP CHANGE SCENARIO'!AH123</f>
        <v>12.826558023200072</v>
      </c>
      <c r="AI93" s="4">
        <f>'2022 STEP CHANGE SCENARIO'!AI123</f>
        <v>12.964077085734488</v>
      </c>
      <c r="AJ93" s="4">
        <f>'2022 STEP CHANGE SCENARIO'!AJ123</f>
        <v>12.998051751664242</v>
      </c>
    </row>
    <row r="94" spans="1:37">
      <c r="A94" s="3"/>
      <c r="B94" t="str">
        <f t="shared" si="57"/>
        <v>2023 Hydrogen Export</v>
      </c>
      <c r="C94" s="4">
        <f>'2023 HYDROGEN SCENARIO'!C123</f>
        <v>0</v>
      </c>
      <c r="D94" s="4">
        <f>'2023 HYDROGEN SCENARIO'!D123</f>
        <v>9.0556465146079823</v>
      </c>
      <c r="E94" s="4">
        <f>'2023 HYDROGEN SCENARIO'!E123</f>
        <v>11.954498353163837</v>
      </c>
      <c r="F94" s="4">
        <f>'2023 HYDROGEN SCENARIO'!F123</f>
        <v>17.320616216322712</v>
      </c>
      <c r="G94" s="4">
        <f>'2023 HYDROGEN SCENARIO'!G123</f>
        <v>20.336505113146256</v>
      </c>
      <c r="H94" s="4">
        <f>'2023 HYDROGEN SCENARIO'!H123</f>
        <v>19.773759262853048</v>
      </c>
      <c r="I94" s="4">
        <f>'2023 HYDROGEN SCENARIO'!I123</f>
        <v>17.665009320093439</v>
      </c>
      <c r="J94" s="4">
        <f>'2023 HYDROGEN SCENARIO'!J123</f>
        <v>15.254512761447945</v>
      </c>
      <c r="K94" s="4">
        <f>'2023 HYDROGEN SCENARIO'!K123</f>
        <v>12.857004569809648</v>
      </c>
      <c r="L94" s="4">
        <f>'2023 HYDROGEN SCENARIO'!L123</f>
        <v>12.401677998235128</v>
      </c>
      <c r="M94" s="4">
        <f>'2023 HYDROGEN SCENARIO'!M123</f>
        <v>12.838525460258047</v>
      </c>
      <c r="N94" s="4">
        <f>'2023 HYDROGEN SCENARIO'!N123</f>
        <v>13.053923251577826</v>
      </c>
      <c r="O94" s="4">
        <f>'2023 HYDROGEN SCENARIO'!O123</f>
        <v>13.166559521952083</v>
      </c>
      <c r="P94" s="4">
        <f>'2023 HYDROGEN SCENARIO'!P123</f>
        <v>13.188348118436391</v>
      </c>
      <c r="Q94" s="4">
        <f>'2023 HYDROGEN SCENARIO'!Q123</f>
        <v>12.950141108106182</v>
      </c>
      <c r="R94" s="4">
        <f>'2023 HYDROGEN SCENARIO'!R123</f>
        <v>12.416023009538643</v>
      </c>
      <c r="S94" s="4">
        <f>'2023 HYDROGEN SCENARIO'!S123</f>
        <v>12.25708694544001</v>
      </c>
      <c r="T94" s="4">
        <f>'2023 HYDROGEN SCENARIO'!T123</f>
        <v>12.390520570141593</v>
      </c>
      <c r="U94" s="4">
        <f>'2023 HYDROGEN SCENARIO'!U123</f>
        <v>12.239505945692105</v>
      </c>
      <c r="V94" s="4">
        <f>'2023 HYDROGEN SCENARIO'!V123</f>
        <v>12.095745138904714</v>
      </c>
      <c r="W94" s="4">
        <f>'2023 HYDROGEN SCENARIO'!W123</f>
        <v>11.986642155438147</v>
      </c>
      <c r="X94" s="4">
        <f>'2023 HYDROGEN SCENARIO'!X123</f>
        <v>11.896702543994047</v>
      </c>
      <c r="Y94" s="4">
        <f>'2023 HYDROGEN SCENARIO'!Y123</f>
        <v>11.914267222210416</v>
      </c>
      <c r="Z94" s="4">
        <f>'2023 HYDROGEN SCENARIO'!Z123</f>
        <v>11.921812949306878</v>
      </c>
      <c r="AA94" s="4">
        <f>'2023 HYDROGEN SCENARIO'!AA123</f>
        <v>11.898939234700464</v>
      </c>
      <c r="AB94" s="4">
        <f>'2023 HYDROGEN SCENARIO'!AB123</f>
        <v>11.958336294745653</v>
      </c>
      <c r="AC94" s="4">
        <f>'2023 HYDROGEN SCENARIO'!AC123</f>
        <v>12.020269847658552</v>
      </c>
      <c r="AD94" s="4">
        <f>'2023 HYDROGEN SCENARIO'!AD123</f>
        <v>11.967632616239261</v>
      </c>
      <c r="AE94" s="4">
        <f>'2023 HYDROGEN SCENARIO'!AE123</f>
        <v>11.962679631623436</v>
      </c>
      <c r="AF94" s="4">
        <f>'2023 HYDROGEN SCENARIO'!AF123</f>
        <v>11.962180721082248</v>
      </c>
      <c r="AG94" s="4">
        <f>'2023 HYDROGEN SCENARIO'!AG123</f>
        <v>11.889267450932659</v>
      </c>
      <c r="AH94" s="4">
        <f>'2023 HYDROGEN SCENARIO'!AH123</f>
        <v>11.888548642217028</v>
      </c>
      <c r="AI94" s="4">
        <f>'2023 HYDROGEN SCENARIO'!AI123</f>
        <v>11.923234697978636</v>
      </c>
      <c r="AJ94" s="4">
        <f>'2023 HYDROGEN SCENARIO'!AJ123</f>
        <v>11.93148776063429</v>
      </c>
      <c r="AK94" s="4">
        <f>'2023 HYDROGEN SCENARIO'!AK123</f>
        <v>11.92933246695957</v>
      </c>
    </row>
    <row r="95" spans="1:37">
      <c r="A95" s="3"/>
      <c r="B95" t="str">
        <f t="shared" si="57"/>
        <v>2023 Step Change</v>
      </c>
      <c r="C95" s="4">
        <f>'2023 STEP CHANGE'!C124</f>
        <v>0</v>
      </c>
      <c r="D95" s="4">
        <f>'2023 STEP CHANGE'!D124</f>
        <v>9.0327788449107018</v>
      </c>
      <c r="E95" s="4">
        <f>'2023 STEP CHANGE'!E124</f>
        <v>11.918635960907931</v>
      </c>
      <c r="F95" s="4">
        <f>'2023 STEP CHANGE'!F124</f>
        <v>17.495740616288909</v>
      </c>
      <c r="G95" s="4">
        <f>'2023 STEP CHANGE'!G124</f>
        <v>20.92932931683978</v>
      </c>
      <c r="H95" s="4">
        <f>'2023 STEP CHANGE'!H124</f>
        <v>20.75319791367183</v>
      </c>
      <c r="I95" s="4">
        <f>'2023 STEP CHANGE'!I124</f>
        <v>18.88521521751365</v>
      </c>
      <c r="J95" s="4">
        <f>'2023 STEP CHANGE'!J124</f>
        <v>16.53849378232227</v>
      </c>
      <c r="K95" s="4">
        <f>'2023 STEP CHANGE'!K124</f>
        <v>13.855382990349163</v>
      </c>
      <c r="L95" s="4">
        <f>'2023 STEP CHANGE'!L124</f>
        <v>13.175673467856495</v>
      </c>
      <c r="M95" s="4">
        <f>'2023 STEP CHANGE'!M124</f>
        <v>13.598760402553557</v>
      </c>
      <c r="N95" s="4">
        <f>'2023 STEP CHANGE'!N124</f>
        <v>13.801311460217043</v>
      </c>
      <c r="O95" s="4">
        <f>'2023 STEP CHANGE'!O124</f>
        <v>13.953848143701389</v>
      </c>
      <c r="P95" s="4">
        <f>'2023 STEP CHANGE'!P124</f>
        <v>13.942155959346065</v>
      </c>
      <c r="Q95" s="4">
        <f>'2023 STEP CHANGE'!Q124</f>
        <v>13.553490155249673</v>
      </c>
      <c r="R95" s="4">
        <f>'2023 STEP CHANGE'!R124</f>
        <v>12.845659538358806</v>
      </c>
      <c r="S95" s="4">
        <f>'2023 STEP CHANGE'!S124</f>
        <v>12.552985226183409</v>
      </c>
      <c r="T95" s="4">
        <f>'2023 STEP CHANGE'!T124</f>
        <v>12.690448814223533</v>
      </c>
      <c r="U95" s="4">
        <f>'2023 STEP CHANGE'!U124</f>
        <v>12.719911562744835</v>
      </c>
      <c r="V95" s="4">
        <f>'2023 STEP CHANGE'!V124</f>
        <v>12.75328918563776</v>
      </c>
      <c r="W95" s="4">
        <f>'2023 STEP CHANGE'!W124</f>
        <v>12.77795518771924</v>
      </c>
      <c r="X95" s="4">
        <f>'2023 STEP CHANGE'!X124</f>
        <v>12.787962728340244</v>
      </c>
      <c r="Y95" s="4">
        <f>'2023 STEP CHANGE'!Y124</f>
        <v>12.848078995706967</v>
      </c>
      <c r="Z95" s="4">
        <f>'2023 STEP CHANGE'!Z124</f>
        <v>12.851874754775441</v>
      </c>
      <c r="AA95" s="4">
        <f>'2023 STEP CHANGE'!AA124</f>
        <v>12.745783773122792</v>
      </c>
      <c r="AB95" s="4">
        <f>'2023 STEP CHANGE'!AB124</f>
        <v>12.674270367901421</v>
      </c>
      <c r="AC95" s="4">
        <f>'2023 STEP CHANGE'!AC124</f>
        <v>12.691730128134477</v>
      </c>
      <c r="AD95" s="4">
        <f>'2023 STEP CHANGE'!AD124</f>
        <v>12.732137937903325</v>
      </c>
      <c r="AE95" s="4">
        <f>'2023 STEP CHANGE'!AE124</f>
        <v>12.771405750273065</v>
      </c>
      <c r="AF95" s="4">
        <f>'2023 STEP CHANGE'!AF124</f>
        <v>12.779492374678687</v>
      </c>
      <c r="AG95" s="4">
        <f>'2023 STEP CHANGE'!AG124</f>
        <v>12.7651980710062</v>
      </c>
      <c r="AH95" s="4">
        <f>'2023 STEP CHANGE'!AH124</f>
        <v>12.794359951045958</v>
      </c>
      <c r="AI95" s="4">
        <f>'2023 STEP CHANGE'!AI124</f>
        <v>12.826827947870918</v>
      </c>
      <c r="AJ95" s="4">
        <f>'2023 STEP CHANGE'!AJ124</f>
        <v>12.802352525999709</v>
      </c>
      <c r="AK95" s="4">
        <f>'2023 STEP CHANGE'!AK124</f>
        <v>12.780458090380582</v>
      </c>
    </row>
    <row r="96" spans="1:37">
      <c r="A96" s="3"/>
      <c r="B96" t="str">
        <f t="shared" si="57"/>
        <v>2023 Exploring Alternatives</v>
      </c>
      <c r="C96" s="4">
        <f>'2023 EXPLORING ALTERNATIVES'!C123</f>
        <v>0</v>
      </c>
      <c r="D96" s="4">
        <f>'2023 EXPLORING ALTERNATIVES'!D123</f>
        <v>8.924222696556706</v>
      </c>
      <c r="E96" s="4">
        <f>'2023 EXPLORING ALTERNATIVES'!E123</f>
        <v>11.873683057240472</v>
      </c>
      <c r="F96" s="4">
        <f>'2023 EXPLORING ALTERNATIVES'!F123</f>
        <v>17.452477614516017</v>
      </c>
      <c r="G96" s="4">
        <f>'2023 EXPLORING ALTERNATIVES'!G123</f>
        <v>20.606319806746061</v>
      </c>
      <c r="H96" s="4">
        <f>'2023 EXPLORING ALTERNATIVES'!H123</f>
        <v>20.80147051130508</v>
      </c>
      <c r="I96" s="4">
        <f>'2023 EXPLORING ALTERNATIVES'!I123</f>
        <v>18.908199846473551</v>
      </c>
      <c r="J96" s="4">
        <f>'2023 EXPLORING ALTERNATIVES'!J123</f>
        <v>15.635678892978417</v>
      </c>
      <c r="K96" s="4">
        <f>'2023 EXPLORING ALTERNATIVES'!K123</f>
        <v>12.730661977885498</v>
      </c>
      <c r="L96" s="4">
        <f>'2023 EXPLORING ALTERNATIVES'!L123</f>
        <v>11.503264281797263</v>
      </c>
      <c r="M96" s="4">
        <f>'2023 EXPLORING ALTERNATIVES'!M123</f>
        <v>11.428789406771866</v>
      </c>
      <c r="N96" s="4">
        <f>'2023 EXPLORING ALTERNATIVES'!N123</f>
        <v>11.498980093889434</v>
      </c>
      <c r="O96" s="4">
        <f>'2023 EXPLORING ALTERNATIVES'!O123</f>
        <v>11.553505559724517</v>
      </c>
      <c r="P96" s="4">
        <f>'2023 EXPLORING ALTERNATIVES'!P123</f>
        <v>11.522871851224906</v>
      </c>
      <c r="Q96" s="4">
        <f>'2023 EXPLORING ALTERNATIVES'!Q123</f>
        <v>11.461785335451509</v>
      </c>
      <c r="R96" s="4">
        <f>'2023 EXPLORING ALTERNATIVES'!R123</f>
        <v>11.446938210665067</v>
      </c>
      <c r="S96" s="4">
        <f>'2023 EXPLORING ALTERNATIVES'!S123</f>
        <v>11.494952592931213</v>
      </c>
      <c r="T96" s="4">
        <f>'2023 EXPLORING ALTERNATIVES'!T123</f>
        <v>11.617983327921058</v>
      </c>
      <c r="U96" s="4">
        <f>'2023 EXPLORING ALTERNATIVES'!U123</f>
        <v>11.791007736981561</v>
      </c>
      <c r="V96" s="4">
        <f>'2023 EXPLORING ALTERNATIVES'!V123</f>
        <v>11.872860768408337</v>
      </c>
      <c r="W96" s="4">
        <f>'2023 EXPLORING ALTERNATIVES'!W123</f>
        <v>11.654996095384357</v>
      </c>
      <c r="X96" s="4">
        <f>'2023 EXPLORING ALTERNATIVES'!X123</f>
        <v>11.316978595800137</v>
      </c>
      <c r="Y96" s="4">
        <f>'2023 EXPLORING ALTERNATIVES'!Y123</f>
        <v>11.230156126894407</v>
      </c>
      <c r="Z96" s="4">
        <f>'2023 EXPLORING ALTERNATIVES'!Z123</f>
        <v>11.364054315247815</v>
      </c>
      <c r="AA96" s="4">
        <f>'2023 EXPLORING ALTERNATIVES'!AA123</f>
        <v>11.600549591999703</v>
      </c>
      <c r="AB96" s="4">
        <f>'2023 EXPLORING ALTERNATIVES'!AB123</f>
        <v>11.767435266091384</v>
      </c>
      <c r="AC96" s="4">
        <f>'2023 EXPLORING ALTERNATIVES'!AC123</f>
        <v>11.767260978600881</v>
      </c>
      <c r="AD96" s="4">
        <f>'2023 EXPLORING ALTERNATIVES'!AD123</f>
        <v>11.705729673377144</v>
      </c>
      <c r="AE96" s="4">
        <f>'2023 EXPLORING ALTERNATIVES'!AE123</f>
        <v>11.645615602145044</v>
      </c>
      <c r="AF96" s="4">
        <f>'2023 EXPLORING ALTERNATIVES'!AF123</f>
        <v>11.654495698132092</v>
      </c>
      <c r="AG96" s="4">
        <f>'2023 EXPLORING ALTERNATIVES'!AG123</f>
        <v>11.740613912050806</v>
      </c>
      <c r="AH96" s="4">
        <f>'2023 EXPLORING ALTERNATIVES'!AH123</f>
        <v>11.809020358584027</v>
      </c>
      <c r="AI96" s="4">
        <f>'2023 EXPLORING ALTERNATIVES'!AI123</f>
        <v>11.834715425841937</v>
      </c>
      <c r="AJ96" s="4">
        <f>'2023 EXPLORING ALTERNATIVES'!AJ123</f>
        <v>11.870502569723151</v>
      </c>
      <c r="AK96" s="4">
        <f>'2023 EXPLORING ALTERNATIVES'!AK123</f>
        <v>11.903047356818364</v>
      </c>
    </row>
    <row r="97" spans="1:37">
      <c r="A97" s="3"/>
      <c r="B97" s="1"/>
    </row>
    <row r="98" spans="1:37">
      <c r="A98" s="3"/>
    </row>
    <row r="99" spans="1:37">
      <c r="A99" s="3" t="s">
        <v>61</v>
      </c>
      <c r="C99">
        <f>C90</f>
        <v>2019</v>
      </c>
      <c r="D99">
        <f t="shared" ref="D99:AJ99" si="58">D90</f>
        <v>2020</v>
      </c>
      <c r="E99">
        <f t="shared" si="58"/>
        <v>2021</v>
      </c>
      <c r="F99">
        <f t="shared" si="58"/>
        <v>2022</v>
      </c>
      <c r="G99">
        <f t="shared" si="58"/>
        <v>2023</v>
      </c>
      <c r="H99">
        <f t="shared" si="58"/>
        <v>2024</v>
      </c>
      <c r="I99">
        <f t="shared" si="58"/>
        <v>2025</v>
      </c>
      <c r="J99">
        <f t="shared" si="58"/>
        <v>2026</v>
      </c>
      <c r="K99">
        <f t="shared" si="58"/>
        <v>2027</v>
      </c>
      <c r="L99">
        <f t="shared" si="58"/>
        <v>2028</v>
      </c>
      <c r="M99">
        <f t="shared" si="58"/>
        <v>2029</v>
      </c>
      <c r="N99">
        <f t="shared" si="58"/>
        <v>2030</v>
      </c>
      <c r="O99">
        <f t="shared" si="58"/>
        <v>2031</v>
      </c>
      <c r="P99">
        <f t="shared" si="58"/>
        <v>2032</v>
      </c>
      <c r="Q99">
        <f t="shared" si="58"/>
        <v>2033</v>
      </c>
      <c r="R99">
        <f t="shared" si="58"/>
        <v>2034</v>
      </c>
      <c r="S99">
        <f t="shared" si="58"/>
        <v>2035</v>
      </c>
      <c r="T99">
        <f t="shared" si="58"/>
        <v>2036</v>
      </c>
      <c r="U99">
        <f t="shared" si="58"/>
        <v>2037</v>
      </c>
      <c r="V99">
        <f t="shared" si="58"/>
        <v>2038</v>
      </c>
      <c r="W99">
        <f t="shared" si="58"/>
        <v>2039</v>
      </c>
      <c r="X99">
        <f t="shared" si="58"/>
        <v>2040</v>
      </c>
      <c r="Y99">
        <f t="shared" si="58"/>
        <v>2041</v>
      </c>
      <c r="Z99">
        <f t="shared" si="58"/>
        <v>2042</v>
      </c>
      <c r="AA99">
        <f t="shared" si="58"/>
        <v>2043</v>
      </c>
      <c r="AB99">
        <f t="shared" si="58"/>
        <v>2044</v>
      </c>
      <c r="AC99">
        <f t="shared" si="58"/>
        <v>2045</v>
      </c>
      <c r="AD99">
        <f t="shared" si="58"/>
        <v>2046</v>
      </c>
      <c r="AE99">
        <f t="shared" si="58"/>
        <v>2047</v>
      </c>
      <c r="AF99">
        <f t="shared" si="58"/>
        <v>2048</v>
      </c>
      <c r="AG99">
        <f t="shared" si="58"/>
        <v>2049</v>
      </c>
      <c r="AH99">
        <f t="shared" si="58"/>
        <v>2050</v>
      </c>
      <c r="AI99">
        <f t="shared" si="58"/>
        <v>2051</v>
      </c>
      <c r="AJ99">
        <f t="shared" si="58"/>
        <v>2052</v>
      </c>
      <c r="AK99">
        <f t="shared" ref="AK99" si="59">AK90</f>
        <v>2053</v>
      </c>
    </row>
    <row r="100" spans="1:37">
      <c r="A100" s="3"/>
      <c r="B100" t="str">
        <f>B91</f>
        <v>2021 Central</v>
      </c>
      <c r="C100" s="4">
        <f>'2021 CENTRAL SCENARIO'!C123</f>
        <v>11.11257698058273</v>
      </c>
      <c r="D100" s="4">
        <f>'2021 CENTRAL SCENARIO'!D123</f>
        <v>10.441725679851093</v>
      </c>
      <c r="E100" s="4">
        <f>'2021 CENTRAL SCENARIO'!E123</f>
        <v>11.601409441341028</v>
      </c>
      <c r="F100" s="4">
        <f>'2021 CENTRAL SCENARIO'!F123</f>
        <v>11.516817813227636</v>
      </c>
      <c r="G100" s="4">
        <f>'2021 CENTRAL SCENARIO'!G123</f>
        <v>11.340213538732833</v>
      </c>
      <c r="H100" s="4">
        <f>'2021 CENTRAL SCENARIO'!H123</f>
        <v>11.416941650447086</v>
      </c>
      <c r="I100" s="4">
        <f>'2021 CENTRAL SCENARIO'!I123</f>
        <v>11.612251720215248</v>
      </c>
      <c r="J100" s="4">
        <f>'2021 CENTRAL SCENARIO'!J123</f>
        <v>11.672221201377248</v>
      </c>
      <c r="K100" s="4">
        <f>'2021 CENTRAL SCENARIO'!K123</f>
        <v>11.708930163485917</v>
      </c>
      <c r="L100" s="4">
        <f>'2021 CENTRAL SCENARIO'!L123</f>
        <v>11.77006219224892</v>
      </c>
      <c r="M100" s="4">
        <f>'2021 CENTRAL SCENARIO'!M123</f>
        <v>11.801565782848661</v>
      </c>
      <c r="N100" s="4">
        <f>'2021 CENTRAL SCENARIO'!N123</f>
        <v>11.82661658631058</v>
      </c>
      <c r="O100" s="4">
        <f>'2021 CENTRAL SCENARIO'!O123</f>
        <v>11.889549994094402</v>
      </c>
      <c r="P100" s="4">
        <f>'2021 CENTRAL SCENARIO'!P123</f>
        <v>11.993339882395194</v>
      </c>
      <c r="Q100" s="4">
        <f>'2021 CENTRAL SCENARIO'!Q123</f>
        <v>12.052768836681379</v>
      </c>
      <c r="R100" s="4">
        <f>'2021 CENTRAL SCENARIO'!R123</f>
        <v>12.083000729673007</v>
      </c>
      <c r="S100" s="4">
        <f>'2021 CENTRAL SCENARIO'!S123</f>
        <v>12.123970762911012</v>
      </c>
      <c r="T100" s="4">
        <f>'2021 CENTRAL SCENARIO'!T123</f>
        <v>12.165376172596236</v>
      </c>
      <c r="U100" s="4">
        <f>'2021 CENTRAL SCENARIO'!U123</f>
        <v>12.192771062240485</v>
      </c>
      <c r="V100" s="4">
        <f>'2021 CENTRAL SCENARIO'!V123</f>
        <v>12.212770114060838</v>
      </c>
      <c r="W100" s="4">
        <f>'2021 CENTRAL SCENARIO'!W123</f>
        <v>12.228595477883358</v>
      </c>
      <c r="X100" s="4">
        <f>'2021 CENTRAL SCENARIO'!X123</f>
        <v>12.241082122513875</v>
      </c>
      <c r="Y100" s="4">
        <f>'2021 CENTRAL SCENARIO'!Y123</f>
        <v>12.253568767144394</v>
      </c>
      <c r="Z100" s="4">
        <f>'2021 CENTRAL SCENARIO'!Z123</f>
        <v>12.266055411774911</v>
      </c>
      <c r="AA100" s="4">
        <f>'2021 CENTRAL SCENARIO'!AA123</f>
        <v>12.27854205640543</v>
      </c>
      <c r="AB100" s="4">
        <f>'2021 CENTRAL SCENARIO'!AB123</f>
        <v>12.291028701035946</v>
      </c>
      <c r="AC100" s="4">
        <f>'2021 CENTRAL SCENARIO'!AC123</f>
        <v>12.303515345666465</v>
      </c>
      <c r="AD100" s="4">
        <f>'2021 CENTRAL SCENARIO'!AD123</f>
        <v>12.316001990296982</v>
      </c>
      <c r="AE100" s="4">
        <f>'2021 CENTRAL SCENARIO'!AE123</f>
        <v>12.328488634927501</v>
      </c>
      <c r="AF100" s="4">
        <f>'2021 CENTRAL SCENARIO'!AF123</f>
        <v>12.34097527955802</v>
      </c>
      <c r="AG100" s="4">
        <f>'2021 CENTRAL SCENARIO'!AG123</f>
        <v>12.353461924188537</v>
      </c>
      <c r="AH100" s="4">
        <f>'2021 CENTRAL SCENARIO'!AH123</f>
        <v>12.365948568819055</v>
      </c>
    </row>
    <row r="101" spans="1:37">
      <c r="A101" s="3"/>
      <c r="B101" t="str">
        <f t="shared" ref="B101:B105" si="60">B92</f>
        <v>2023 Progressive Change</v>
      </c>
      <c r="C101" s="4">
        <f>'2023 PROGRESSIVE CHANGE'!C133</f>
        <v>0</v>
      </c>
      <c r="D101" s="4">
        <f>'2023 PROGRESSIVE CHANGE'!D133</f>
        <v>9.5564089773557992</v>
      </c>
      <c r="E101" s="4">
        <f>'2023 PROGRESSIVE CHANGE'!E133</f>
        <v>12.161845837310711</v>
      </c>
      <c r="F101" s="4">
        <f>'2023 PROGRESSIVE CHANGE'!F133</f>
        <v>16.774550679241205</v>
      </c>
      <c r="G101" s="4">
        <f>'2023 PROGRESSIVE CHANGE'!G133</f>
        <v>19.414344242978064</v>
      </c>
      <c r="H101" s="4">
        <f>'2023 PROGRESSIVE CHANGE'!H133</f>
        <v>21.028879013839596</v>
      </c>
      <c r="I101" s="4">
        <f>'2023 PROGRESSIVE CHANGE'!I133</f>
        <v>19.560407775009267</v>
      </c>
      <c r="J101" s="4">
        <f>'2023 PROGRESSIVE CHANGE'!J133</f>
        <v>16.247482302033106</v>
      </c>
      <c r="K101" s="4">
        <f>'2023 PROGRESSIVE CHANGE'!K133</f>
        <v>14.088002756844261</v>
      </c>
      <c r="L101" s="4">
        <f>'2023 PROGRESSIVE CHANGE'!L133</f>
        <v>13.36565795614238</v>
      </c>
      <c r="M101" s="4">
        <f>'2023 PROGRESSIVE CHANGE'!M133</f>
        <v>13.582499326468296</v>
      </c>
      <c r="N101" s="4">
        <f>'2023 PROGRESSIVE CHANGE'!N133</f>
        <v>13.678368264300671</v>
      </c>
      <c r="O101" s="4">
        <f>'2023 PROGRESSIVE CHANGE'!O133</f>
        <v>13.738855767515179</v>
      </c>
      <c r="P101" s="4">
        <f>'2023 PROGRESSIVE CHANGE'!P133</f>
        <v>13.851845362205907</v>
      </c>
      <c r="Q101" s="4">
        <f>'2023 PROGRESSIVE CHANGE'!Q133</f>
        <v>13.881528513959863</v>
      </c>
      <c r="R101" s="4">
        <f>'2023 PROGRESSIVE CHANGE'!R133</f>
        <v>13.877909833981484</v>
      </c>
      <c r="S101" s="4">
        <f>'2023 PROGRESSIVE CHANGE'!S133</f>
        <v>14.113040186832571</v>
      </c>
      <c r="T101" s="4">
        <f>'2023 PROGRESSIVE CHANGE'!T133</f>
        <v>14.538021203934724</v>
      </c>
      <c r="U101" s="4">
        <f>'2023 PROGRESSIVE CHANGE'!U133</f>
        <v>14.909176032850247</v>
      </c>
      <c r="V101" s="4">
        <f>'2023 PROGRESSIVE CHANGE'!V133</f>
        <v>15.13400141227341</v>
      </c>
      <c r="W101" s="4">
        <f>'2023 PROGRESSIVE CHANGE'!W133</f>
        <v>15.115399526950315</v>
      </c>
      <c r="X101" s="4">
        <f>'2023 PROGRESSIVE CHANGE'!X133</f>
        <v>14.93183515888402</v>
      </c>
      <c r="Y101" s="4">
        <f>'2023 PROGRESSIVE CHANGE'!Y133</f>
        <v>14.888415653456244</v>
      </c>
      <c r="Z101" s="4">
        <f>'2023 PROGRESSIVE CHANGE'!Z133</f>
        <v>15.068215000255149</v>
      </c>
      <c r="AA101" s="4">
        <f>'2023 PROGRESSIVE CHANGE'!AA133</f>
        <v>15.359520687836637</v>
      </c>
      <c r="AB101" s="4">
        <f>'2023 PROGRESSIVE CHANGE'!AB133</f>
        <v>15.265969554825785</v>
      </c>
      <c r="AC101" s="4">
        <f>'2023 PROGRESSIVE CHANGE'!AC133</f>
        <v>14.729710857163345</v>
      </c>
      <c r="AD101" s="4">
        <f>'2023 PROGRESSIVE CHANGE'!AD133</f>
        <v>14.385723729737245</v>
      </c>
      <c r="AE101" s="4">
        <f>'2023 PROGRESSIVE CHANGE'!AE133</f>
        <v>14.293797743752823</v>
      </c>
      <c r="AF101" s="4">
        <f>'2023 PROGRESSIVE CHANGE'!AF133</f>
        <v>14.247459913532593</v>
      </c>
      <c r="AG101" s="4">
        <f>'2023 PROGRESSIVE CHANGE'!AG133</f>
        <v>14.277539130007078</v>
      </c>
      <c r="AH101" s="4">
        <f>'2023 PROGRESSIVE CHANGE'!AH133</f>
        <v>14.328697438339109</v>
      </c>
      <c r="AI101" s="4">
        <f>'2023 PROGRESSIVE CHANGE'!AI133</f>
        <v>14.393571809157859</v>
      </c>
      <c r="AJ101" s="4">
        <f>'2023 PROGRESSIVE CHANGE'!AJ133</f>
        <v>14.472477157282185</v>
      </c>
      <c r="AK101" s="4">
        <f>'2023 PROGRESSIVE CHANGE'!AK133</f>
        <v>14.492797320250085</v>
      </c>
    </row>
    <row r="102" spans="1:37">
      <c r="A102" s="3"/>
      <c r="B102" t="str">
        <f t="shared" si="60"/>
        <v>2022 Step Change</v>
      </c>
      <c r="C102" s="4">
        <f>'2022 STEP CHANGE SCENARIO'!C133</f>
        <v>0</v>
      </c>
      <c r="D102" s="4">
        <f>'2022 STEP CHANGE SCENARIO'!D133</f>
        <v>9.205698159766083</v>
      </c>
      <c r="E102" s="4">
        <f>'2022 STEP CHANGE SCENARIO'!E133</f>
        <v>11.871156683084283</v>
      </c>
      <c r="F102" s="4">
        <f>'2022 STEP CHANGE SCENARIO'!F133</f>
        <v>13.292188229080816</v>
      </c>
      <c r="G102" s="4">
        <f>'2022 STEP CHANGE SCENARIO'!G133</f>
        <v>12.307384604377846</v>
      </c>
      <c r="H102" s="4">
        <f>'2022 STEP CHANGE SCENARIO'!H133</f>
        <v>11.578933855146541</v>
      </c>
      <c r="I102" s="4">
        <f>'2022 STEP CHANGE SCENARIO'!I133</f>
        <v>11.259054425334069</v>
      </c>
      <c r="J102" s="4">
        <f>'2022 STEP CHANGE SCENARIO'!J133</f>
        <v>11.36147981746308</v>
      </c>
      <c r="K102" s="4">
        <f>'2022 STEP CHANGE SCENARIO'!K133</f>
        <v>11.343948976560432</v>
      </c>
      <c r="L102" s="4">
        <f>'2022 STEP CHANGE SCENARIO'!L133</f>
        <v>11.876724475524634</v>
      </c>
      <c r="M102" s="4">
        <f>'2022 STEP CHANGE SCENARIO'!M133</f>
        <v>11.982896683076321</v>
      </c>
      <c r="N102" s="4">
        <f>'2022 STEP CHANGE SCENARIO'!N133</f>
        <v>12.058971402014219</v>
      </c>
      <c r="O102" s="4">
        <f>'2022 STEP CHANGE SCENARIO'!O133</f>
        <v>12.189191292050959</v>
      </c>
      <c r="P102" s="4">
        <f>'2022 STEP CHANGE SCENARIO'!P133</f>
        <v>12.164497032561199</v>
      </c>
      <c r="Q102" s="4">
        <f>'2022 STEP CHANGE SCENARIO'!Q133</f>
        <v>12.095954680594431</v>
      </c>
      <c r="R102" s="4">
        <f>'2022 STEP CHANGE SCENARIO'!R133</f>
        <v>11.937150295612335</v>
      </c>
      <c r="S102" s="4">
        <f>'2022 STEP CHANGE SCENARIO'!S133</f>
        <v>11.741765671406306</v>
      </c>
      <c r="T102" s="4">
        <f>'2022 STEP CHANGE SCENARIO'!T133</f>
        <v>11.822156653964576</v>
      </c>
      <c r="U102" s="4">
        <f>'2022 STEP CHANGE SCENARIO'!U133</f>
        <v>12.106797284571972</v>
      </c>
      <c r="V102" s="4">
        <f>'2022 STEP CHANGE SCENARIO'!V133</f>
        <v>12.364212270675328</v>
      </c>
      <c r="W102" s="4">
        <f>'2022 STEP CHANGE SCENARIO'!W133</f>
        <v>12.471888697175968</v>
      </c>
      <c r="X102" s="4">
        <f>'2022 STEP CHANGE SCENARIO'!X133</f>
        <v>12.544569746959517</v>
      </c>
      <c r="Y102" s="4">
        <f>'2022 STEP CHANGE SCENARIO'!Y133</f>
        <v>12.728728256750623</v>
      </c>
      <c r="Z102" s="4">
        <f>'2022 STEP CHANGE SCENARIO'!Z133</f>
        <v>13.101660999137541</v>
      </c>
      <c r="AA102" s="4">
        <f>'2022 STEP CHANGE SCENARIO'!AA133</f>
        <v>13.492378010412796</v>
      </c>
      <c r="AB102" s="4">
        <f>'2022 STEP CHANGE SCENARIO'!AB133</f>
        <v>13.628024835673658</v>
      </c>
      <c r="AC102" s="4">
        <f>'2022 STEP CHANGE SCENARIO'!AC133</f>
        <v>13.662200402043295</v>
      </c>
      <c r="AD102" s="4">
        <f>'2022 STEP CHANGE SCENARIO'!AD133</f>
        <v>13.814218138308895</v>
      </c>
      <c r="AE102" s="4">
        <f>'2022 STEP CHANGE SCENARIO'!AE133</f>
        <v>13.864946288250856</v>
      </c>
      <c r="AF102" s="4">
        <f>'2022 STEP CHANGE SCENARIO'!AF133</f>
        <v>13.738485890216333</v>
      </c>
      <c r="AG102" s="4">
        <f>'2022 STEP CHANGE SCENARIO'!AG133</f>
        <v>13.719062833373895</v>
      </c>
      <c r="AH102" s="4">
        <f>'2022 STEP CHANGE SCENARIO'!AH133</f>
        <v>13.831200393654967</v>
      </c>
      <c r="AI102" s="4">
        <f>'2022 STEP CHANGE SCENARIO'!AI133</f>
        <v>13.849178241648337</v>
      </c>
      <c r="AJ102" s="4">
        <f>'2022 STEP CHANGE SCENARIO'!AJ133</f>
        <v>13.965877336099579</v>
      </c>
    </row>
    <row r="103" spans="1:37">
      <c r="A103" s="3"/>
      <c r="B103" t="str">
        <f t="shared" si="60"/>
        <v>2023 Hydrogen Export</v>
      </c>
      <c r="C103" s="4">
        <f>'2023 HYDROGEN SCENARIO'!C133</f>
        <v>0</v>
      </c>
      <c r="D103" s="4">
        <f>'2023 HYDROGEN SCENARIO'!D133</f>
        <v>9.2964424682965348</v>
      </c>
      <c r="E103" s="4">
        <f>'2023 HYDROGEN SCENARIO'!E133</f>
        <v>12.068809259655117</v>
      </c>
      <c r="F103" s="4">
        <f>'2023 HYDROGEN SCENARIO'!F133</f>
        <v>16.644591476632755</v>
      </c>
      <c r="G103" s="4">
        <f>'2023 HYDROGEN SCENARIO'!G133</f>
        <v>18.967710722277321</v>
      </c>
      <c r="H103" s="4">
        <f>'2023 HYDROGEN SCENARIO'!H133</f>
        <v>18.423881284059252</v>
      </c>
      <c r="I103" s="4">
        <f>'2023 HYDROGEN SCENARIO'!I133</f>
        <v>17.158092703062092</v>
      </c>
      <c r="J103" s="4">
        <f>'2023 HYDROGEN SCENARIO'!J133</f>
        <v>15.326862374259344</v>
      </c>
      <c r="K103" s="4">
        <f>'2023 HYDROGEN SCENARIO'!K133</f>
        <v>12.603678760846233</v>
      </c>
      <c r="L103" s="4">
        <f>'2023 HYDROGEN SCENARIO'!L133</f>
        <v>11.741697295065356</v>
      </c>
      <c r="M103" s="4">
        <f>'2023 HYDROGEN SCENARIO'!M133</f>
        <v>12.09922611208324</v>
      </c>
      <c r="N103" s="4">
        <f>'2023 HYDROGEN SCENARIO'!N133</f>
        <v>12.213557698590352</v>
      </c>
      <c r="O103" s="4">
        <f>'2023 HYDROGEN SCENARIO'!O133</f>
        <v>12.303394238464906</v>
      </c>
      <c r="P103" s="4">
        <f>'2023 HYDROGEN SCENARIO'!P133</f>
        <v>12.39031823800426</v>
      </c>
      <c r="Q103" s="4">
        <f>'2023 HYDROGEN SCENARIO'!Q133</f>
        <v>12.200992934555208</v>
      </c>
      <c r="R103" s="4">
        <f>'2023 HYDROGEN SCENARIO'!R133</f>
        <v>11.650265835901283</v>
      </c>
      <c r="S103" s="4">
        <f>'2023 HYDROGEN SCENARIO'!S133</f>
        <v>11.457978015302649</v>
      </c>
      <c r="T103" s="4">
        <f>'2023 HYDROGEN SCENARIO'!T133</f>
        <v>11.528234851747737</v>
      </c>
      <c r="U103" s="4">
        <f>'2023 HYDROGEN SCENARIO'!U133</f>
        <v>11.340722257396278</v>
      </c>
      <c r="V103" s="4">
        <f>'2023 HYDROGEN SCENARIO'!V133</f>
        <v>11.151397261558497</v>
      </c>
      <c r="W103" s="4">
        <f>'2023 HYDROGEN SCENARIO'!W133</f>
        <v>10.911317907236597</v>
      </c>
      <c r="X103" s="4">
        <f>'2023 HYDROGEN SCENARIO'!X133</f>
        <v>10.774181863143042</v>
      </c>
      <c r="Y103" s="4">
        <f>'2023 HYDROGEN SCENARIO'!Y133</f>
        <v>10.684975499201105</v>
      </c>
      <c r="Z103" s="4">
        <f>'2023 HYDROGEN SCENARIO'!Z133</f>
        <v>10.499303091463185</v>
      </c>
      <c r="AA103" s="4">
        <f>'2023 HYDROGEN SCENARIO'!AA133</f>
        <v>10.549156030961987</v>
      </c>
      <c r="AB103" s="4">
        <f>'2023 HYDROGEN SCENARIO'!AB133</f>
        <v>10.513705559245299</v>
      </c>
      <c r="AC103" s="4">
        <f>'2023 HYDROGEN SCENARIO'!AC133</f>
        <v>10.325472123103589</v>
      </c>
      <c r="AD103" s="4">
        <f>'2023 HYDROGEN SCENARIO'!AD133</f>
        <v>10.461577733737197</v>
      </c>
      <c r="AE103" s="4">
        <f>'2023 HYDROGEN SCENARIO'!AE133</f>
        <v>10.70095376014128</v>
      </c>
      <c r="AF103" s="4">
        <f>'2023 HYDROGEN SCENARIO'!AF133</f>
        <v>10.759907625337453</v>
      </c>
      <c r="AG103" s="4">
        <f>'2023 HYDROGEN SCENARIO'!AG133</f>
        <v>10.732709502627914</v>
      </c>
      <c r="AH103" s="4">
        <f>'2023 HYDROGEN SCENARIO'!AH133</f>
        <v>10.786779704067802</v>
      </c>
      <c r="AI103" s="4">
        <f>'2023 HYDROGEN SCENARIO'!AI133</f>
        <v>10.867758154877698</v>
      </c>
      <c r="AJ103" s="4">
        <f>'2023 HYDROGEN SCENARIO'!AJ133</f>
        <v>10.815585427751824</v>
      </c>
      <c r="AK103" s="4">
        <f>'2023 HYDROGEN SCENARIO'!AK133</f>
        <v>10.725858826303281</v>
      </c>
    </row>
    <row r="104" spans="1:37">
      <c r="A104" s="3"/>
      <c r="B104" t="str">
        <f t="shared" si="60"/>
        <v>2023 Step Change</v>
      </c>
      <c r="C104" s="4">
        <f>'2023 STEP CHANGE'!C135</f>
        <v>0</v>
      </c>
      <c r="D104" s="4">
        <f>'2023 STEP CHANGE'!D135</f>
        <v>9.2378551124807498</v>
      </c>
      <c r="E104" s="4">
        <f>'2023 STEP CHANGE'!E135</f>
        <v>12.040577367088606</v>
      </c>
      <c r="F104" s="4">
        <f>'2023 STEP CHANGE'!F135</f>
        <v>16.825002593762758</v>
      </c>
      <c r="G104" s="4">
        <f>'2023 STEP CHANGE'!G135</f>
        <v>19.57167698280681</v>
      </c>
      <c r="H104" s="4">
        <f>'2023 STEP CHANGE'!H135</f>
        <v>19.403879839939872</v>
      </c>
      <c r="I104" s="4">
        <f>'2023 STEP CHANGE'!I135</f>
        <v>17.929059530823363</v>
      </c>
      <c r="J104" s="4">
        <f>'2023 STEP CHANGE'!J135</f>
        <v>15.619289710239876</v>
      </c>
      <c r="K104" s="4">
        <f>'2023 STEP CHANGE'!K135</f>
        <v>12.744601731696822</v>
      </c>
      <c r="L104" s="4">
        <f>'2023 STEP CHANGE'!L135</f>
        <v>11.912743088403094</v>
      </c>
      <c r="M104" s="4">
        <f>'2023 STEP CHANGE'!M135</f>
        <v>12.314533139102149</v>
      </c>
      <c r="N104" s="4">
        <f>'2023 STEP CHANGE'!N135</f>
        <v>12.538018992297634</v>
      </c>
      <c r="O104" s="4">
        <f>'2023 STEP CHANGE'!O135</f>
        <v>12.764816477735851</v>
      </c>
      <c r="P104" s="4">
        <f>'2023 STEP CHANGE'!P135</f>
        <v>12.822527277275167</v>
      </c>
      <c r="Q104" s="4">
        <f>'2023 STEP CHANGE'!Q135</f>
        <v>12.48482507535244</v>
      </c>
      <c r="R104" s="4">
        <f>'2023 STEP CHANGE'!R135</f>
        <v>11.853237261630966</v>
      </c>
      <c r="S104" s="4">
        <f>'2023 STEP CHANGE'!S135</f>
        <v>11.631098218705576</v>
      </c>
      <c r="T104" s="4">
        <f>'2023 STEP CHANGE'!T135</f>
        <v>11.75619702379641</v>
      </c>
      <c r="U104" s="4">
        <f>'2023 STEP CHANGE'!U135</f>
        <v>11.743910724193706</v>
      </c>
      <c r="V104" s="4">
        <f>'2023 STEP CHANGE'!V135</f>
        <v>11.704877862803729</v>
      </c>
      <c r="W104" s="4">
        <f>'2023 STEP CHANGE'!W135</f>
        <v>11.668998813286956</v>
      </c>
      <c r="X104" s="4">
        <f>'2023 STEP CHANGE'!X135</f>
        <v>11.746073149998697</v>
      </c>
      <c r="Y104" s="4">
        <f>'2023 STEP CHANGE'!Y135</f>
        <v>11.907403842750348</v>
      </c>
      <c r="Z104" s="4">
        <f>'2023 STEP CHANGE'!Z135</f>
        <v>11.858552840852285</v>
      </c>
      <c r="AA104" s="4">
        <f>'2023 STEP CHANGE'!AA135</f>
        <v>11.626672862635596</v>
      </c>
      <c r="AB104" s="4">
        <f>'2023 STEP CHANGE'!AB135</f>
        <v>11.534161907653058</v>
      </c>
      <c r="AC104" s="4">
        <f>'2023 STEP CHANGE'!AC135</f>
        <v>11.50428401874797</v>
      </c>
      <c r="AD104" s="4">
        <f>'2023 STEP CHANGE'!AD135</f>
        <v>11.420494607114442</v>
      </c>
      <c r="AE104" s="4">
        <f>'2023 STEP CHANGE'!AE135</f>
        <v>11.417883534696278</v>
      </c>
      <c r="AF104" s="4">
        <f>'2023 STEP CHANGE'!AF135</f>
        <v>11.439211966753305</v>
      </c>
      <c r="AG104" s="4">
        <f>'2023 STEP CHANGE'!AG135</f>
        <v>11.439836668222625</v>
      </c>
      <c r="AH104" s="4">
        <f>'2023 STEP CHANGE'!AH135</f>
        <v>11.50405471035671</v>
      </c>
      <c r="AI104" s="4">
        <f>'2023 STEP CHANGE'!AI135</f>
        <v>11.556077828532462</v>
      </c>
      <c r="AJ104" s="4">
        <f>'2023 STEP CHANGE'!AJ135</f>
        <v>11.501255984717286</v>
      </c>
      <c r="AK104" s="4">
        <f>'2023 STEP CHANGE'!AK135</f>
        <v>11.442043788868659</v>
      </c>
    </row>
    <row r="105" spans="1:37">
      <c r="A105" s="3"/>
      <c r="B105" t="str">
        <f t="shared" si="60"/>
        <v>2023 Exploring Alternatives</v>
      </c>
      <c r="C105" s="4">
        <f>'2023 EXPLORING ALTERNATIVES'!C133</f>
        <v>0</v>
      </c>
      <c r="D105" s="4">
        <f>'2023 EXPLORING ALTERNATIVES'!D133</f>
        <v>9.1724914555371715</v>
      </c>
      <c r="E105" s="4">
        <f>'2023 EXPLORING ALTERNATIVES'!E133</f>
        <v>11.926768027884926</v>
      </c>
      <c r="F105" s="4">
        <f>'2023 EXPLORING ALTERNATIVES'!F133</f>
        <v>16.89515010323943</v>
      </c>
      <c r="G105" s="4">
        <f>'2023 EXPLORING ALTERNATIVES'!G133</f>
        <v>20.082197111540975</v>
      </c>
      <c r="H105" s="4">
        <f>'2023 EXPLORING ALTERNATIVES'!H133</f>
        <v>20.601360502517871</v>
      </c>
      <c r="I105" s="4">
        <f>'2023 EXPLORING ALTERNATIVES'!I133</f>
        <v>18.890456589692096</v>
      </c>
      <c r="J105" s="4">
        <f>'2023 EXPLORING ALTERNATIVES'!J133</f>
        <v>15.119902115196526</v>
      </c>
      <c r="K105" s="4">
        <f>'2023 EXPLORING ALTERNATIVES'!K133</f>
        <v>12.193337616338003</v>
      </c>
      <c r="L105" s="4">
        <f>'2023 EXPLORING ALTERNATIVES'!L133</f>
        <v>11.257996559159851</v>
      </c>
      <c r="M105" s="4">
        <f>'2023 EXPLORING ALTERNATIVES'!M133</f>
        <v>11.233548783636969</v>
      </c>
      <c r="N105" s="4">
        <f>'2023 EXPLORING ALTERNATIVES'!N133</f>
        <v>11.209171133487375</v>
      </c>
      <c r="O105" s="4">
        <f>'2023 EXPLORING ALTERNATIVES'!O133</f>
        <v>11.178594075674431</v>
      </c>
      <c r="P105" s="4">
        <f>'2023 EXPLORING ALTERNATIVES'!P133</f>
        <v>11.079510527543215</v>
      </c>
      <c r="Q105" s="4">
        <f>'2023 EXPLORING ALTERNATIVES'!Q133</f>
        <v>10.961672776264869</v>
      </c>
      <c r="R105" s="4">
        <f>'2023 EXPLORING ALTERNATIVES'!R133</f>
        <v>10.941396184895838</v>
      </c>
      <c r="S105" s="4">
        <f>'2023 EXPLORING ALTERNATIVES'!S133</f>
        <v>11.043240055471456</v>
      </c>
      <c r="T105" s="4">
        <f>'2023 EXPLORING ALTERNATIVES'!T133</f>
        <v>11.234128799848115</v>
      </c>
      <c r="U105" s="4">
        <f>'2023 EXPLORING ALTERNATIVES'!U133</f>
        <v>11.454122934222967</v>
      </c>
      <c r="V105" s="4">
        <f>'2023 EXPLORING ALTERNATIVES'!V133</f>
        <v>11.517318151021179</v>
      </c>
      <c r="W105" s="4">
        <f>'2023 EXPLORING ALTERNATIVES'!W133</f>
        <v>11.212475382633205</v>
      </c>
      <c r="X105" s="4">
        <f>'2023 EXPLORING ALTERNATIVES'!X133</f>
        <v>10.79735428595194</v>
      </c>
      <c r="Y105" s="4">
        <f>'2023 EXPLORING ALTERNATIVES'!Y133</f>
        <v>10.700595444367636</v>
      </c>
      <c r="Z105" s="4">
        <f>'2023 EXPLORING ALTERNATIVES'!Z133</f>
        <v>10.884391975375035</v>
      </c>
      <c r="AA105" s="4">
        <f>'2023 EXPLORING ALTERNATIVES'!AA133</f>
        <v>11.182017338226469</v>
      </c>
      <c r="AB105" s="4">
        <f>'2023 EXPLORING ALTERNATIVES'!AB133</f>
        <v>11.352514906800657</v>
      </c>
      <c r="AC105" s="4">
        <f>'2023 EXPLORING ALTERNATIVES'!AC133</f>
        <v>11.303662995972854</v>
      </c>
      <c r="AD105" s="4">
        <f>'2023 EXPLORING ALTERNATIVES'!AD133</f>
        <v>11.206160517755325</v>
      </c>
      <c r="AE105" s="4">
        <f>'2023 EXPLORING ALTERNATIVES'!AE133</f>
        <v>11.141327978468761</v>
      </c>
      <c r="AF105" s="4">
        <f>'2023 EXPLORING ALTERNATIVES'!AF133</f>
        <v>11.158313777491932</v>
      </c>
      <c r="AG105" s="4">
        <f>'2023 EXPLORING ALTERNATIVES'!AG133</f>
        <v>11.284302240000935</v>
      </c>
      <c r="AH105" s="4">
        <f>'2023 EXPLORING ALTERNATIVES'!AH133</f>
        <v>11.359548579548097</v>
      </c>
      <c r="AI105" s="4">
        <f>'2023 EXPLORING ALTERNATIVES'!AI133</f>
        <v>11.295295034119734</v>
      </c>
      <c r="AJ105" s="4">
        <f>'2023 EXPLORING ALTERNATIVES'!AJ133</f>
        <v>11.214124714065036</v>
      </c>
      <c r="AK105" s="4">
        <f>'2023 EXPLORING ALTERNATIVES'!AK133</f>
        <v>11.183177813224438</v>
      </c>
    </row>
    <row r="106" spans="1:37">
      <c r="A106" s="3"/>
      <c r="B106" s="1"/>
    </row>
    <row r="107" spans="1:37">
      <c r="A107" s="3"/>
    </row>
    <row r="108" spans="1:37">
      <c r="A108" s="3" t="s">
        <v>62</v>
      </c>
      <c r="C108">
        <f>C99</f>
        <v>2019</v>
      </c>
      <c r="D108">
        <f t="shared" ref="D108:AJ108" si="61">D99</f>
        <v>2020</v>
      </c>
      <c r="E108">
        <f t="shared" si="61"/>
        <v>2021</v>
      </c>
      <c r="F108">
        <f t="shared" si="61"/>
        <v>2022</v>
      </c>
      <c r="G108">
        <f t="shared" si="61"/>
        <v>2023</v>
      </c>
      <c r="H108">
        <f t="shared" si="61"/>
        <v>2024</v>
      </c>
      <c r="I108">
        <f t="shared" si="61"/>
        <v>2025</v>
      </c>
      <c r="J108">
        <f t="shared" si="61"/>
        <v>2026</v>
      </c>
      <c r="K108">
        <f t="shared" si="61"/>
        <v>2027</v>
      </c>
      <c r="L108">
        <f t="shared" si="61"/>
        <v>2028</v>
      </c>
      <c r="M108">
        <f t="shared" si="61"/>
        <v>2029</v>
      </c>
      <c r="N108">
        <f t="shared" si="61"/>
        <v>2030</v>
      </c>
      <c r="O108">
        <f t="shared" si="61"/>
        <v>2031</v>
      </c>
      <c r="P108">
        <f t="shared" si="61"/>
        <v>2032</v>
      </c>
      <c r="Q108">
        <f t="shared" si="61"/>
        <v>2033</v>
      </c>
      <c r="R108">
        <f t="shared" si="61"/>
        <v>2034</v>
      </c>
      <c r="S108">
        <f t="shared" si="61"/>
        <v>2035</v>
      </c>
      <c r="T108">
        <f t="shared" si="61"/>
        <v>2036</v>
      </c>
      <c r="U108">
        <f t="shared" si="61"/>
        <v>2037</v>
      </c>
      <c r="V108">
        <f t="shared" si="61"/>
        <v>2038</v>
      </c>
      <c r="W108">
        <f t="shared" si="61"/>
        <v>2039</v>
      </c>
      <c r="X108">
        <f t="shared" si="61"/>
        <v>2040</v>
      </c>
      <c r="Y108">
        <f t="shared" si="61"/>
        <v>2041</v>
      </c>
      <c r="Z108">
        <f t="shared" si="61"/>
        <v>2042</v>
      </c>
      <c r="AA108">
        <f t="shared" si="61"/>
        <v>2043</v>
      </c>
      <c r="AB108">
        <f t="shared" si="61"/>
        <v>2044</v>
      </c>
      <c r="AC108">
        <f t="shared" si="61"/>
        <v>2045</v>
      </c>
      <c r="AD108">
        <f t="shared" si="61"/>
        <v>2046</v>
      </c>
      <c r="AE108">
        <f t="shared" si="61"/>
        <v>2047</v>
      </c>
      <c r="AF108">
        <f t="shared" si="61"/>
        <v>2048</v>
      </c>
      <c r="AG108">
        <f t="shared" si="61"/>
        <v>2049</v>
      </c>
      <c r="AH108">
        <f t="shared" si="61"/>
        <v>2050</v>
      </c>
      <c r="AI108">
        <f t="shared" si="61"/>
        <v>2051</v>
      </c>
      <c r="AJ108">
        <f t="shared" si="61"/>
        <v>2052</v>
      </c>
      <c r="AK108">
        <f t="shared" ref="AK108" si="62">AK99</f>
        <v>2053</v>
      </c>
    </row>
    <row r="109" spans="1:37">
      <c r="A109" s="3"/>
      <c r="B109" t="str">
        <f>B100</f>
        <v>2021 Central</v>
      </c>
      <c r="C109" s="4">
        <f>'2021 CENTRAL SCENARIO'!C138</f>
        <v>9.4997327080988203</v>
      </c>
      <c r="D109" s="4">
        <f>'2021 CENTRAL SCENARIO'!D138</f>
        <v>8.2072473124794794</v>
      </c>
      <c r="E109" s="4">
        <f>'2021 CENTRAL SCENARIO'!E138</f>
        <v>9.2025603930060402</v>
      </c>
      <c r="F109" s="4">
        <f>'2021 CENTRAL SCENARIO'!F138</f>
        <v>9.2670147409099144</v>
      </c>
      <c r="G109" s="4">
        <f>'2021 CENTRAL SCENARIO'!G138</f>
        <v>9.1523066655241383</v>
      </c>
      <c r="H109" s="4">
        <f>'2021 CENTRAL SCENARIO'!H138</f>
        <v>9.0356714099261968</v>
      </c>
      <c r="I109" s="4">
        <f>'2021 CENTRAL SCENARIO'!I138</f>
        <v>9.0605509953774277</v>
      </c>
      <c r="J109" s="4">
        <f>'2021 CENTRAL SCENARIO'!J138</f>
        <v>9.1515122839780858</v>
      </c>
      <c r="K109" s="4">
        <f>'2021 CENTRAL SCENARIO'!K138</f>
        <v>9.2625286359410168</v>
      </c>
      <c r="L109" s="4">
        <f>'2021 CENTRAL SCENARIO'!L138</f>
        <v>9.2816140469484392</v>
      </c>
      <c r="M109" s="4">
        <f>'2021 CENTRAL SCENARIO'!M138</f>
        <v>9.2411226154366801</v>
      </c>
      <c r="N109" s="4">
        <f>'2021 CENTRAL SCENARIO'!N138</f>
        <v>9.1954793151473009</v>
      </c>
      <c r="O109" s="4">
        <f>'2021 CENTRAL SCENARIO'!O138</f>
        <v>9.1708593197360724</v>
      </c>
      <c r="P109" s="4">
        <f>'2021 CENTRAL SCENARIO'!P138</f>
        <v>9.1596957422440006</v>
      </c>
      <c r="Q109" s="4">
        <f>'2021 CENTRAL SCENARIO'!Q138</f>
        <v>9.1735745609301329</v>
      </c>
      <c r="R109" s="4">
        <f>'2021 CENTRAL SCENARIO'!R138</f>
        <v>9.1876094689003587</v>
      </c>
      <c r="S109" s="4">
        <f>'2021 CENTRAL SCENARIO'!S138</f>
        <v>9.1850500369306776</v>
      </c>
      <c r="T109" s="4">
        <f>'2021 CENTRAL SCENARIO'!T138</f>
        <v>9.1858092236077145</v>
      </c>
      <c r="U109" s="4">
        <f>'2021 CENTRAL SCENARIO'!U138</f>
        <v>9.1883137041764869</v>
      </c>
      <c r="V109" s="4">
        <f>'2021 CENTRAL SCENARIO'!V138</f>
        <v>9.2091356824315671</v>
      </c>
      <c r="W109" s="4">
        <f>'2021 CENTRAL SCENARIO'!W138</f>
        <v>9.2304650165993163</v>
      </c>
      <c r="X109" s="4">
        <f>'2021 CENTRAL SCENARIO'!X138</f>
        <v>9.2526102842111477</v>
      </c>
      <c r="Y109" s="4">
        <f>'2021 CENTRAL SCENARIO'!Y138</f>
        <v>9.2747555518229809</v>
      </c>
      <c r="Z109" s="4">
        <f>'2021 CENTRAL SCENARIO'!Z138</f>
        <v>9.2969008194348124</v>
      </c>
      <c r="AA109" s="4">
        <f>'2021 CENTRAL SCENARIO'!AA138</f>
        <v>9.3190460870466438</v>
      </c>
      <c r="AB109" s="4">
        <f>'2021 CENTRAL SCENARIO'!AB138</f>
        <v>9.3411913546584753</v>
      </c>
      <c r="AC109" s="4">
        <f>'2021 CENTRAL SCENARIO'!AC138</f>
        <v>9.3633366222703067</v>
      </c>
      <c r="AD109" s="4">
        <f>'2021 CENTRAL SCENARIO'!AD138</f>
        <v>9.3854818898821382</v>
      </c>
      <c r="AE109" s="4">
        <f>'2021 CENTRAL SCENARIO'!AE138</f>
        <v>9.4076271574939696</v>
      </c>
      <c r="AF109" s="4">
        <f>'2021 CENTRAL SCENARIO'!AF138</f>
        <v>9.429772425105801</v>
      </c>
      <c r="AG109" s="4">
        <f>'2021 CENTRAL SCENARIO'!AG138</f>
        <v>9.4519176927176325</v>
      </c>
      <c r="AH109" s="4">
        <f>'2021 CENTRAL SCENARIO'!AH138</f>
        <v>9.4740629603294639</v>
      </c>
    </row>
    <row r="110" spans="1:37">
      <c r="A110" s="3"/>
      <c r="B110" t="str">
        <f t="shared" ref="B110:B114" si="63">B101</f>
        <v>2023 Progressive Change</v>
      </c>
      <c r="C110" s="4">
        <f>'2023 PROGRESSIVE CHANGE'!C148</f>
        <v>0</v>
      </c>
      <c r="D110" s="4">
        <f>'2023 PROGRESSIVE CHANGE'!D148</f>
        <v>9.3766714969447325</v>
      </c>
      <c r="E110" s="4">
        <f>'2023 PROGRESSIVE CHANGE'!E148</f>
        <v>11.77073626733246</v>
      </c>
      <c r="F110" s="4">
        <f>'2023 PROGRESSIVE CHANGE'!F148</f>
        <v>15.673841359304296</v>
      </c>
      <c r="G110" s="4">
        <f>'2023 PROGRESSIVE CHANGE'!G148</f>
        <v>18.178401041465651</v>
      </c>
      <c r="H110" s="4">
        <f>'2023 PROGRESSIVE CHANGE'!H148</f>
        <v>19.951530077457839</v>
      </c>
      <c r="I110" s="4">
        <f>'2023 PROGRESSIVE CHANGE'!I148</f>
        <v>17.864132656816544</v>
      </c>
      <c r="J110" s="4">
        <f>'2023 PROGRESSIVE CHANGE'!J148</f>
        <v>13.617339457508836</v>
      </c>
      <c r="K110" s="4">
        <f>'2023 PROGRESSIVE CHANGE'!K148</f>
        <v>11.514357830088104</v>
      </c>
      <c r="L110" s="4">
        <f>'2023 PROGRESSIVE CHANGE'!L148</f>
        <v>11.361634948666881</v>
      </c>
      <c r="M110" s="4">
        <f>'2023 PROGRESSIVE CHANGE'!M148</f>
        <v>11.68457659923275</v>
      </c>
      <c r="N110" s="4">
        <f>'2023 PROGRESSIVE CHANGE'!N148</f>
        <v>11.926657543364856</v>
      </c>
      <c r="O110" s="4">
        <f>'2023 PROGRESSIVE CHANGE'!O148</f>
        <v>12.000545618825878</v>
      </c>
      <c r="P110" s="4">
        <f>'2023 PROGRESSIVE CHANGE'!P148</f>
        <v>11.977994536768383</v>
      </c>
      <c r="Q110" s="4">
        <f>'2023 PROGRESSIVE CHANGE'!Q148</f>
        <v>12.000277959881611</v>
      </c>
      <c r="R110" s="4">
        <f>'2023 PROGRESSIVE CHANGE'!R148</f>
        <v>12.026135428679609</v>
      </c>
      <c r="S110" s="4">
        <f>'2023 PROGRESSIVE CHANGE'!S148</f>
        <v>12.032974082899628</v>
      </c>
      <c r="T110" s="4">
        <f>'2023 PROGRESSIVE CHANGE'!T148</f>
        <v>12.048465180687771</v>
      </c>
      <c r="U110" s="4">
        <f>'2023 PROGRESSIVE CHANGE'!U148</f>
        <v>12.062784920131065</v>
      </c>
      <c r="V110" s="4">
        <f>'2023 PROGRESSIVE CHANGE'!V148</f>
        <v>12.078466854441663</v>
      </c>
      <c r="W110" s="4">
        <f>'2023 PROGRESSIVE CHANGE'!W148</f>
        <v>11.94382295665141</v>
      </c>
      <c r="X110" s="4">
        <f>'2023 PROGRESSIVE CHANGE'!X148</f>
        <v>11.731445284332047</v>
      </c>
      <c r="Y110" s="4">
        <f>'2023 PROGRESSIVE CHANGE'!Y148</f>
        <v>11.735843833533256</v>
      </c>
      <c r="Z110" s="4">
        <f>'2023 PROGRESSIVE CHANGE'!Z148</f>
        <v>11.982003080460471</v>
      </c>
      <c r="AA110" s="4">
        <f>'2023 PROGRESSIVE CHANGE'!AA148</f>
        <v>12.223876096782819</v>
      </c>
      <c r="AB110" s="4">
        <f>'2023 PROGRESSIVE CHANGE'!AB148</f>
        <v>11.951048479300647</v>
      </c>
      <c r="AC110" s="4">
        <f>'2023 PROGRESSIVE CHANGE'!AC148</f>
        <v>11.400169733669854</v>
      </c>
      <c r="AD110" s="4">
        <f>'2023 PROGRESSIVE CHANGE'!AD148</f>
        <v>11.208712784711881</v>
      </c>
      <c r="AE110" s="4">
        <f>'2023 PROGRESSIVE CHANGE'!AE148</f>
        <v>11.154180111775537</v>
      </c>
      <c r="AF110" s="4">
        <f>'2023 PROGRESSIVE CHANGE'!AF148</f>
        <v>11.025164890804161</v>
      </c>
      <c r="AG110" s="4">
        <f>'2023 PROGRESSIVE CHANGE'!AG148</f>
        <v>11.067966483366618</v>
      </c>
      <c r="AH110" s="4">
        <f>'2023 PROGRESSIVE CHANGE'!AH148</f>
        <v>11.118901460414392</v>
      </c>
      <c r="AI110" s="4">
        <f>'2023 PROGRESSIVE CHANGE'!AI148</f>
        <v>11.059178480564256</v>
      </c>
      <c r="AJ110" s="4">
        <f>'2023 PROGRESSIVE CHANGE'!AJ148</f>
        <v>11.09519574320557</v>
      </c>
      <c r="AK110" s="4">
        <f>'2023 PROGRESSIVE CHANGE'!AK148</f>
        <v>11.147033269347782</v>
      </c>
    </row>
    <row r="111" spans="1:37">
      <c r="A111" s="3"/>
      <c r="B111" t="str">
        <f t="shared" si="63"/>
        <v>2022 Step Change</v>
      </c>
      <c r="C111" s="4">
        <f>'2022 STEP CHANGE SCENARIO'!C148</f>
        <v>0</v>
      </c>
      <c r="D111" s="4">
        <f>'2022 STEP CHANGE SCENARIO'!D148</f>
        <v>9.272956599952316</v>
      </c>
      <c r="E111" s="4">
        <f>'2022 STEP CHANGE SCENARIO'!E148</f>
        <v>11.148686879123172</v>
      </c>
      <c r="F111" s="4">
        <f>'2022 STEP CHANGE SCENARIO'!F148</f>
        <v>11.918925687395973</v>
      </c>
      <c r="G111" s="4">
        <f>'2022 STEP CHANGE SCENARIO'!G148</f>
        <v>11.030975842684917</v>
      </c>
      <c r="H111" s="4">
        <f>'2022 STEP CHANGE SCENARIO'!H148</f>
        <v>10.190666540210934</v>
      </c>
      <c r="I111" s="4">
        <f>'2022 STEP CHANGE SCENARIO'!I148</f>
        <v>9.5386403843603755</v>
      </c>
      <c r="J111" s="4">
        <f>'2022 STEP CHANGE SCENARIO'!J148</f>
        <v>9.3591992180659282</v>
      </c>
      <c r="K111" s="4">
        <f>'2022 STEP CHANGE SCENARIO'!K148</f>
        <v>9.2600672755531637</v>
      </c>
      <c r="L111" s="4">
        <f>'2022 STEP CHANGE SCENARIO'!L148</f>
        <v>9.6847227652508163</v>
      </c>
      <c r="M111" s="4">
        <f>'2022 STEP CHANGE SCENARIO'!M148</f>
        <v>9.8743439022208328</v>
      </c>
      <c r="N111" s="4">
        <f>'2022 STEP CHANGE SCENARIO'!N148</f>
        <v>10.020053003188355</v>
      </c>
      <c r="O111" s="4">
        <f>'2022 STEP CHANGE SCENARIO'!O148</f>
        <v>10.109399321142732</v>
      </c>
      <c r="P111" s="4">
        <f>'2022 STEP CHANGE SCENARIO'!P148</f>
        <v>10.114789624283299</v>
      </c>
      <c r="Q111" s="4">
        <f>'2022 STEP CHANGE SCENARIO'!Q148</f>
        <v>10.0929957081279</v>
      </c>
      <c r="R111" s="4">
        <f>'2022 STEP CHANGE SCENARIO'!R148</f>
        <v>9.811507377927656</v>
      </c>
      <c r="S111" s="4">
        <f>'2022 STEP CHANGE SCENARIO'!S148</f>
        <v>9.5131148403098891</v>
      </c>
      <c r="T111" s="4">
        <f>'2022 STEP CHANGE SCENARIO'!T148</f>
        <v>9.6380403681544138</v>
      </c>
      <c r="U111" s="4">
        <f>'2022 STEP CHANGE SCENARIO'!U148</f>
        <v>9.7892301312060219</v>
      </c>
      <c r="V111" s="4">
        <f>'2022 STEP CHANGE SCENARIO'!V148</f>
        <v>9.6784824950159329</v>
      </c>
      <c r="W111" s="4">
        <f>'2022 STEP CHANGE SCENARIO'!W148</f>
        <v>9.5404524650537272</v>
      </c>
      <c r="X111" s="4">
        <f>'2022 STEP CHANGE SCENARIO'!X148</f>
        <v>9.4572851916236473</v>
      </c>
      <c r="Y111" s="4">
        <f>'2022 STEP CHANGE SCENARIO'!Y148</f>
        <v>9.5055870429612028</v>
      </c>
      <c r="Z111" s="4">
        <f>'2022 STEP CHANGE SCENARIO'!Z148</f>
        <v>9.7715563697539203</v>
      </c>
      <c r="AA111" s="4">
        <f>'2022 STEP CHANGE SCENARIO'!AA148</f>
        <v>10.009988877814113</v>
      </c>
      <c r="AB111" s="4">
        <f>'2022 STEP CHANGE SCENARIO'!AB148</f>
        <v>10.005527987390597</v>
      </c>
      <c r="AC111" s="4">
        <f>'2022 STEP CHANGE SCENARIO'!AC148</f>
        <v>9.8620505232425426</v>
      </c>
      <c r="AD111" s="4">
        <f>'2022 STEP CHANGE SCENARIO'!AD148</f>
        <v>9.8378569910972082</v>
      </c>
      <c r="AE111" s="4">
        <f>'2022 STEP CHANGE SCENARIO'!AE148</f>
        <v>10.019205351309774</v>
      </c>
      <c r="AF111" s="4">
        <f>'2022 STEP CHANGE SCENARIO'!AF148</f>
        <v>10.214349195113622</v>
      </c>
      <c r="AG111" s="4">
        <f>'2022 STEP CHANGE SCENARIO'!AG148</f>
        <v>10.303923867279746</v>
      </c>
      <c r="AH111" s="4">
        <f>'2022 STEP CHANGE SCENARIO'!AH148</f>
        <v>10.311583488813701</v>
      </c>
      <c r="AI111" s="4">
        <f>'2022 STEP CHANGE SCENARIO'!AI148</f>
        <v>10.284380795149001</v>
      </c>
      <c r="AJ111" s="4">
        <f>'2022 STEP CHANGE SCENARIO'!AJ148</f>
        <v>10.304096800293866</v>
      </c>
    </row>
    <row r="112" spans="1:37">
      <c r="A112" s="3"/>
      <c r="B112" t="str">
        <f t="shared" si="63"/>
        <v>2023 Hydrogen Export</v>
      </c>
      <c r="C112" s="4">
        <f>'2023 HYDROGEN SCENARIO'!C148</f>
        <v>0</v>
      </c>
      <c r="D112" s="4">
        <f>'2023 HYDROGEN SCENARIO'!D148</f>
        <v>9.0583348990316157</v>
      </c>
      <c r="E112" s="4">
        <f>'2023 HYDROGEN SCENARIO'!E148</f>
        <v>11.812073547955373</v>
      </c>
      <c r="F112" s="4">
        <f>'2023 HYDROGEN SCENARIO'!F148</f>
        <v>15.883262780874473</v>
      </c>
      <c r="G112" s="4">
        <f>'2023 HYDROGEN SCENARIO'!G148</f>
        <v>18.038215977748262</v>
      </c>
      <c r="H112" s="4">
        <f>'2023 HYDROGEN SCENARIO'!H148</f>
        <v>18.2749172495929</v>
      </c>
      <c r="I112" s="4">
        <f>'2023 HYDROGEN SCENARIO'!I148</f>
        <v>16.219659962391159</v>
      </c>
      <c r="J112" s="4">
        <f>'2023 HYDROGEN SCENARIO'!J148</f>
        <v>12.687264116706519</v>
      </c>
      <c r="K112" s="4">
        <f>'2023 HYDROGEN SCENARIO'!K148</f>
        <v>10.021612948928704</v>
      </c>
      <c r="L112" s="4">
        <f>'2023 HYDROGEN SCENARIO'!L148</f>
        <v>9.3213306422697677</v>
      </c>
      <c r="M112" s="4">
        <f>'2023 HYDROGEN SCENARIO'!M148</f>
        <v>9.3368218709468938</v>
      </c>
      <c r="N112" s="4">
        <f>'2023 HYDROGEN SCENARIO'!N148</f>
        <v>9.4853966123560731</v>
      </c>
      <c r="O112" s="4">
        <f>'2023 HYDROGEN SCENARIO'!O148</f>
        <v>9.6067621958521965</v>
      </c>
      <c r="P112" s="4">
        <f>'2023 HYDROGEN SCENARIO'!P148</f>
        <v>9.629851765091205</v>
      </c>
      <c r="Q112" s="4">
        <f>'2023 HYDROGEN SCENARIO'!Q148</f>
        <v>9.4210540975964765</v>
      </c>
      <c r="R112" s="4">
        <f>'2023 HYDROGEN SCENARIO'!R148</f>
        <v>8.9665736398441087</v>
      </c>
      <c r="S112" s="4">
        <f>'2023 HYDROGEN SCENARIO'!S148</f>
        <v>8.749757442932653</v>
      </c>
      <c r="T112" s="4">
        <f>'2023 HYDROGEN SCENARIO'!T148</f>
        <v>8.5917886643230137</v>
      </c>
      <c r="U112" s="4">
        <f>'2023 HYDROGEN SCENARIO'!U148</f>
        <v>8.1413067439366884</v>
      </c>
      <c r="V112" s="4">
        <f>'2023 HYDROGEN SCENARIO'!V148</f>
        <v>8.014351651513433</v>
      </c>
      <c r="W112" s="4">
        <f>'2023 HYDROGEN SCENARIO'!W148</f>
        <v>8.2456269820901333</v>
      </c>
      <c r="X112" s="4">
        <f>'2023 HYDROGEN SCENARIO'!X148</f>
        <v>8.2920431974876969</v>
      </c>
      <c r="Y112" s="4">
        <f>'2023 HYDROGEN SCENARIO'!Y148</f>
        <v>8.1606893790722665</v>
      </c>
      <c r="Z112" s="4">
        <f>'2023 HYDROGEN SCENARIO'!Z148</f>
        <v>8.5020172836845163</v>
      </c>
      <c r="AA112" s="4">
        <f>'2023 HYDROGEN SCENARIO'!AA148</f>
        <v>9.119969921960065</v>
      </c>
      <c r="AB112" s="4">
        <f>'2023 HYDROGEN SCENARIO'!AB148</f>
        <v>8.8765168799626277</v>
      </c>
      <c r="AC112" s="4">
        <f>'2023 HYDROGEN SCENARIO'!AC148</f>
        <v>8.179052371090723</v>
      </c>
      <c r="AD112" s="4">
        <f>'2023 HYDROGEN SCENARIO'!AD148</f>
        <v>7.9780921504224098</v>
      </c>
      <c r="AE112" s="4">
        <f>'2023 HYDROGEN SCENARIO'!AE148</f>
        <v>7.8967757018750806</v>
      </c>
      <c r="AF112" s="4">
        <f>'2023 HYDROGEN SCENARIO'!AF148</f>
        <v>7.7388728299405534</v>
      </c>
      <c r="AG112" s="4">
        <f>'2023 HYDROGEN SCENARIO'!AG148</f>
        <v>8.1212153883417066</v>
      </c>
      <c r="AH112" s="4">
        <f>'2023 HYDROGEN SCENARIO'!AH148</f>
        <v>8.7061501618546266</v>
      </c>
      <c r="AI112" s="4">
        <f>'2023 HYDROGEN SCENARIO'!AI148</f>
        <v>8.7906109195517015</v>
      </c>
      <c r="AJ112" s="4">
        <f>'2023 HYDROGEN SCENARIO'!AJ148</f>
        <v>8.6321899594382074</v>
      </c>
      <c r="AK112" s="4">
        <f>'2023 HYDROGEN SCENARIO'!AK148</f>
        <v>8.5090793976883159</v>
      </c>
    </row>
    <row r="113" spans="1:37">
      <c r="A113" s="3"/>
      <c r="B113" t="str">
        <f t="shared" si="63"/>
        <v>2023 Step Change</v>
      </c>
      <c r="C113" s="4">
        <f>'2023 STEP CHANGE'!C151</f>
        <v>0</v>
      </c>
      <c r="D113" s="4">
        <f>'2023 STEP CHANGE'!D151</f>
        <v>8.6201941147167425</v>
      </c>
      <c r="E113" s="4">
        <f>'2023 STEP CHANGE'!E151</f>
        <v>10.503060273478038</v>
      </c>
      <c r="F113" s="4">
        <f>'2023 STEP CHANGE'!F151</f>
        <v>13.536013337974577</v>
      </c>
      <c r="G113" s="4">
        <f>'2023 STEP CHANGE'!G151</f>
        <v>16.021830687524872</v>
      </c>
      <c r="H113" s="4">
        <f>'2023 STEP CHANGE'!H151</f>
        <v>17.275261805715694</v>
      </c>
      <c r="I113" s="4">
        <f>'2023 STEP CHANGE'!I151</f>
        <v>16.725667642367451</v>
      </c>
      <c r="J113" s="4">
        <f>'2023 STEP CHANGE'!J151</f>
        <v>14.243890997817561</v>
      </c>
      <c r="K113" s="4">
        <f>'2023 STEP CHANGE'!K151</f>
        <v>11.223800040524255</v>
      </c>
      <c r="L113" s="4">
        <f>'2023 STEP CHANGE'!L151</f>
        <v>9.8606092591763037</v>
      </c>
      <c r="M113" s="4">
        <f>'2023 STEP CHANGE'!M151</f>
        <v>9.7708386302218209</v>
      </c>
      <c r="N113" s="4">
        <f>'2023 STEP CHANGE'!N151</f>
        <v>9.8566810884704132</v>
      </c>
      <c r="O113" s="4">
        <f>'2023 STEP CHANGE'!O151</f>
        <v>10.017557000515382</v>
      </c>
      <c r="P113" s="4">
        <f>'2023 STEP CHANGE'!P151</f>
        <v>10.069590401439591</v>
      </c>
      <c r="Q113" s="4">
        <f>'2023 STEP CHANGE'!Q151</f>
        <v>9.8526425649460467</v>
      </c>
      <c r="R113" s="4">
        <f>'2023 STEP CHANGE'!R151</f>
        <v>9.4072290956172058</v>
      </c>
      <c r="S113" s="4">
        <f>'2023 STEP CHANGE'!S151</f>
        <v>9.1233504858790582</v>
      </c>
      <c r="T113" s="4">
        <f>'2023 STEP CHANGE'!T151</f>
        <v>9.1549862322280884</v>
      </c>
      <c r="U113" s="4">
        <f>'2023 STEP CHANGE'!U151</f>
        <v>9.2330062183442401</v>
      </c>
      <c r="V113" s="4">
        <f>'2023 STEP CHANGE'!V151</f>
        <v>9.3065558498012528</v>
      </c>
      <c r="W113" s="4">
        <f>'2023 STEP CHANGE'!W151</f>
        <v>9.2384698614609189</v>
      </c>
      <c r="X113" s="4">
        <f>'2023 STEP CHANGE'!X151</f>
        <v>9.0427604136589697</v>
      </c>
      <c r="Y113" s="4">
        <f>'2023 STEP CHANGE'!Y151</f>
        <v>9.0083040395531064</v>
      </c>
      <c r="Z113" s="4">
        <f>'2023 STEP CHANGE'!Z151</f>
        <v>9.401008277477894</v>
      </c>
      <c r="AA113" s="4">
        <f>'2023 STEP CHANGE'!AA151</f>
        <v>10.087575597376125</v>
      </c>
      <c r="AB113" s="4">
        <f>'2023 STEP CHANGE'!AB151</f>
        <v>10.200294310467735</v>
      </c>
      <c r="AC113" s="4">
        <f>'2023 STEP CHANGE'!AC151</f>
        <v>9.5428389520301433</v>
      </c>
      <c r="AD113" s="4">
        <f>'2023 STEP CHANGE'!AD151</f>
        <v>9.0630803593584162</v>
      </c>
      <c r="AE113" s="4">
        <f>'2023 STEP CHANGE'!AE151</f>
        <v>9.0424758257819917</v>
      </c>
      <c r="AF113" s="4">
        <f>'2023 STEP CHANGE'!AF151</f>
        <v>9.0316492474592103</v>
      </c>
      <c r="AG113" s="4">
        <f>'2023 STEP CHANGE'!AG151</f>
        <v>9.1383251887172712</v>
      </c>
      <c r="AH113" s="4">
        <f>'2023 STEP CHANGE'!AH151</f>
        <v>9.3752845171319041</v>
      </c>
      <c r="AI113" s="4">
        <f>'2023 STEP CHANGE'!AI151</f>
        <v>9.3819514256612599</v>
      </c>
      <c r="AJ113" s="4">
        <f>'2023 STEP CHANGE'!AJ151</f>
        <v>9.2774814068493523</v>
      </c>
      <c r="AK113" s="4">
        <f>'2023 STEP CHANGE'!AK151</f>
        <v>9.2327157139256499</v>
      </c>
    </row>
    <row r="114" spans="1:37">
      <c r="A114" s="3"/>
      <c r="B114" t="str">
        <f t="shared" si="63"/>
        <v>2023 Exploring Alternatives</v>
      </c>
      <c r="C114" s="4">
        <f>'2023 EXPLORING ALTERNATIVES'!C148</f>
        <v>0</v>
      </c>
      <c r="D114" s="4">
        <f>'2023 EXPLORING ALTERNATIVES'!D148</f>
        <v>8.6385072946391741</v>
      </c>
      <c r="E114" s="4">
        <f>'2023 EXPLORING ALTERNATIVES'!E148</f>
        <v>11.608703622893421</v>
      </c>
      <c r="F114" s="4">
        <f>'2023 EXPLORING ALTERNATIVES'!F148</f>
        <v>16.421153445205984</v>
      </c>
      <c r="G114" s="4">
        <f>'2023 EXPLORING ALTERNATIVES'!G148</f>
        <v>19.449948375679476</v>
      </c>
      <c r="H114" s="4">
        <f>'2023 EXPLORING ALTERNATIVES'!H148</f>
        <v>20.022378282244901</v>
      </c>
      <c r="I114" s="4">
        <f>'2023 EXPLORING ALTERNATIVES'!I148</f>
        <v>17.451741207570311</v>
      </c>
      <c r="J114" s="4">
        <f>'2023 EXPLORING ALTERNATIVES'!J148</f>
        <v>13.092765362815822</v>
      </c>
      <c r="K114" s="4">
        <f>'2023 EXPLORING ALTERNATIVES'!K148</f>
        <v>9.8889767266416211</v>
      </c>
      <c r="L114" s="4">
        <f>'2023 EXPLORING ALTERNATIVES'!L148</f>
        <v>8.6462142461181948</v>
      </c>
      <c r="M114" s="4">
        <f>'2023 EXPLORING ALTERNATIVES'!M148</f>
        <v>8.4599508890948041</v>
      </c>
      <c r="N114" s="4">
        <f>'2023 EXPLORING ALTERNATIVES'!N148</f>
        <v>8.528046486864266</v>
      </c>
      <c r="O114" s="4">
        <f>'2023 EXPLORING ALTERNATIVES'!O148</f>
        <v>8.6129437845589027</v>
      </c>
      <c r="P114" s="4">
        <f>'2023 EXPLORING ALTERNATIVES'!P148</f>
        <v>8.6347234564435862</v>
      </c>
      <c r="Q114" s="4">
        <f>'2023 EXPLORING ALTERNATIVES'!Q148</f>
        <v>8.6229612867174321</v>
      </c>
      <c r="R114" s="4">
        <f>'2023 EXPLORING ALTERNATIVES'!R148</f>
        <v>8.6442526159429267</v>
      </c>
      <c r="S114" s="4">
        <f>'2023 EXPLORING ALTERNATIVES'!S148</f>
        <v>8.6435614430222749</v>
      </c>
      <c r="T114" s="4">
        <f>'2023 EXPLORING ALTERNATIVES'!T148</f>
        <v>8.6237352211133942</v>
      </c>
      <c r="U114" s="4">
        <f>'2023 EXPLORING ALTERNATIVES'!U148</f>
        <v>8.6901305828493314</v>
      </c>
      <c r="V114" s="4">
        <f>'2023 EXPLORING ALTERNATIVES'!V148</f>
        <v>8.7831367090572829</v>
      </c>
      <c r="W114" s="4">
        <f>'2023 EXPLORING ALTERNATIVES'!W148</f>
        <v>8.6567537961718628</v>
      </c>
      <c r="X114" s="4">
        <f>'2023 EXPLORING ALTERNATIVES'!X148</f>
        <v>8.4320243077220347</v>
      </c>
      <c r="Y114" s="4">
        <f>'2023 EXPLORING ALTERNATIVES'!Y148</f>
        <v>8.4708364041606288</v>
      </c>
      <c r="Z114" s="4">
        <f>'2023 EXPLORING ALTERNATIVES'!Z148</f>
        <v>8.6189916265213675</v>
      </c>
      <c r="AA114" s="4">
        <f>'2023 EXPLORING ALTERNATIVES'!AA148</f>
        <v>8.7075071230836691</v>
      </c>
      <c r="AB114" s="4">
        <f>'2023 EXPLORING ALTERNATIVES'!AB148</f>
        <v>8.7705783596362838</v>
      </c>
      <c r="AC114" s="4">
        <f>'2023 EXPLORING ALTERNATIVES'!AC148</f>
        <v>8.80930631090812</v>
      </c>
      <c r="AD114" s="4">
        <f>'2023 EXPLORING ALTERNATIVES'!AD148</f>
        <v>8.8668230928517655</v>
      </c>
      <c r="AE114" s="4">
        <f>'2023 EXPLORING ALTERNATIVES'!AE148</f>
        <v>8.8494061032094642</v>
      </c>
      <c r="AF114" s="4">
        <f>'2023 EXPLORING ALTERNATIVES'!AF148</f>
        <v>8.7598889942788443</v>
      </c>
      <c r="AG114" s="4">
        <f>'2023 EXPLORING ALTERNATIVES'!AG148</f>
        <v>8.9324490357823692</v>
      </c>
      <c r="AH114" s="4">
        <f>'2023 EXPLORING ALTERNATIVES'!AH148</f>
        <v>9.201528484917521</v>
      </c>
      <c r="AI114" s="4">
        <f>'2023 EXPLORING ALTERNATIVES'!AI148</f>
        <v>9.148762379659205</v>
      </c>
      <c r="AJ114" s="4">
        <f>'2023 EXPLORING ALTERNATIVES'!AJ148</f>
        <v>9.0433110737204974</v>
      </c>
      <c r="AK114" s="4">
        <f>'2023 EXPLORING ALTERNATIVES'!AK148</f>
        <v>9.0252024716084343</v>
      </c>
    </row>
    <row r="115" spans="1:37">
      <c r="A115" s="3"/>
      <c r="B115" s="1"/>
    </row>
    <row r="116" spans="1:37">
      <c r="A116" s="3"/>
    </row>
    <row r="117" spans="1:37">
      <c r="A117" s="3"/>
    </row>
    <row r="118" spans="1:37">
      <c r="A118" s="3"/>
    </row>
    <row r="119" spans="1:37">
      <c r="A119" s="3"/>
    </row>
    <row r="120" spans="1:37">
      <c r="A120" s="3"/>
    </row>
    <row r="121" spans="1:37">
      <c r="A121" s="3"/>
    </row>
    <row r="122" spans="1:37">
      <c r="A122" s="3"/>
    </row>
    <row r="123" spans="1:37">
      <c r="A123" s="3"/>
    </row>
    <row r="124" spans="1:37">
      <c r="A124" s="3"/>
    </row>
    <row r="125" spans="1:37">
      <c r="A125" s="3"/>
    </row>
    <row r="126" spans="1:37">
      <c r="A126" s="3"/>
    </row>
    <row r="127" spans="1:37">
      <c r="A127" s="3"/>
    </row>
    <row r="128" spans="1:37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45" spans="1:36">
      <c r="B145" s="2" t="s">
        <v>63</v>
      </c>
    </row>
    <row r="146" spans="1:36">
      <c r="B146" s="2"/>
    </row>
    <row r="147" spans="1:36">
      <c r="B147" s="2" t="s">
        <v>46</v>
      </c>
    </row>
    <row r="148" spans="1:36">
      <c r="A148" s="3" t="s">
        <v>47</v>
      </c>
      <c r="C148">
        <v>2019</v>
      </c>
      <c r="D148">
        <f>C148+1</f>
        <v>2020</v>
      </c>
      <c r="E148">
        <f t="shared" ref="E148:F148" si="64">D148+1</f>
        <v>2021</v>
      </c>
      <c r="F148">
        <f t="shared" si="64"/>
        <v>2022</v>
      </c>
      <c r="G148">
        <f t="shared" ref="G148" si="65">F148+1</f>
        <v>2023</v>
      </c>
      <c r="H148">
        <f t="shared" ref="H148" si="66">G148+1</f>
        <v>2024</v>
      </c>
      <c r="I148">
        <f t="shared" ref="I148" si="67">H148+1</f>
        <v>2025</v>
      </c>
      <c r="J148">
        <f t="shared" ref="J148" si="68">I148+1</f>
        <v>2026</v>
      </c>
      <c r="K148">
        <f t="shared" ref="K148" si="69">J148+1</f>
        <v>2027</v>
      </c>
      <c r="L148">
        <f t="shared" ref="L148" si="70">K148+1</f>
        <v>2028</v>
      </c>
      <c r="M148">
        <f t="shared" ref="M148" si="71">L148+1</f>
        <v>2029</v>
      </c>
      <c r="N148">
        <f t="shared" ref="N148" si="72">M148+1</f>
        <v>2030</v>
      </c>
      <c r="O148">
        <f t="shared" ref="O148" si="73">N148+1</f>
        <v>2031</v>
      </c>
      <c r="P148">
        <f t="shared" ref="P148" si="74">O148+1</f>
        <v>2032</v>
      </c>
      <c r="Q148">
        <f t="shared" ref="Q148" si="75">P148+1</f>
        <v>2033</v>
      </c>
      <c r="R148">
        <f t="shared" ref="R148" si="76">Q148+1</f>
        <v>2034</v>
      </c>
      <c r="S148">
        <f t="shared" ref="S148" si="77">R148+1</f>
        <v>2035</v>
      </c>
      <c r="T148">
        <f t="shared" ref="T148" si="78">S148+1</f>
        <v>2036</v>
      </c>
      <c r="U148">
        <f t="shared" ref="U148" si="79">T148+1</f>
        <v>2037</v>
      </c>
      <c r="V148">
        <f t="shared" ref="V148" si="80">U148+1</f>
        <v>2038</v>
      </c>
      <c r="W148">
        <f t="shared" ref="W148" si="81">V148+1</f>
        <v>2039</v>
      </c>
      <c r="X148">
        <f t="shared" ref="X148" si="82">W148+1</f>
        <v>2040</v>
      </c>
      <c r="Y148">
        <f t="shared" ref="Y148" si="83">X148+1</f>
        <v>2041</v>
      </c>
      <c r="Z148">
        <f t="shared" ref="Z148" si="84">Y148+1</f>
        <v>2042</v>
      </c>
      <c r="AA148">
        <f t="shared" ref="AA148" si="85">Z148+1</f>
        <v>2043</v>
      </c>
      <c r="AB148">
        <f t="shared" ref="AB148" si="86">AA148+1</f>
        <v>2044</v>
      </c>
      <c r="AC148">
        <f t="shared" ref="AC148" si="87">AB148+1</f>
        <v>2045</v>
      </c>
      <c r="AD148">
        <f t="shared" ref="AD148" si="88">AC148+1</f>
        <v>2046</v>
      </c>
      <c r="AE148">
        <f t="shared" ref="AE148" si="89">AD148+1</f>
        <v>2047</v>
      </c>
      <c r="AF148">
        <f t="shared" ref="AF148" si="90">AE148+1</f>
        <v>2048</v>
      </c>
      <c r="AG148">
        <f t="shared" ref="AG148" si="91">AF148+1</f>
        <v>2049</v>
      </c>
      <c r="AH148">
        <f t="shared" ref="AH148" si="92">AG148+1</f>
        <v>2050</v>
      </c>
    </row>
    <row r="149" spans="1:36">
      <c r="B149" s="1" t="str">
        <f>B109</f>
        <v>2021 Central</v>
      </c>
      <c r="C149" s="4">
        <f>'2021 CENTRAL SCENARIO'!C17*$L$2</f>
        <v>0.81364576665395005</v>
      </c>
      <c r="D149" s="4">
        <f>'2021 CENTRAL SCENARIO'!D17*$L$2</f>
        <v>0.93524663037762745</v>
      </c>
      <c r="E149" s="4">
        <f>'2021 CENTRAL SCENARIO'!E17*$L$2</f>
        <v>1.1919215550583184</v>
      </c>
      <c r="F149" s="4">
        <f>'2021 CENTRAL SCENARIO'!F17*$L$2</f>
        <v>1.3186903405779304</v>
      </c>
      <c r="G149" s="4">
        <f>'2021 CENTRAL SCENARIO'!G17*$L$2</f>
        <v>1.4360571283118815</v>
      </c>
      <c r="H149" s="4">
        <f>'2021 CENTRAL SCENARIO'!H17*$L$2</f>
        <v>1.5729934727838975</v>
      </c>
      <c r="I149" s="4">
        <f>'2021 CENTRAL SCENARIO'!I17*$L$2</f>
        <v>1.4284056378211405</v>
      </c>
      <c r="J149" s="4">
        <f>'2021 CENTRAL SCENARIO'!J17*$L$2</f>
        <v>1.3432052698784864</v>
      </c>
      <c r="K149" s="4">
        <f>'2021 CENTRAL SCENARIO'!K17*$L$2</f>
        <v>1.2028677492546038</v>
      </c>
      <c r="L149" s="4">
        <f>'2021 CENTRAL SCENARIO'!L17*$L$2</f>
        <v>1.106146742830086</v>
      </c>
      <c r="M149" s="4">
        <f>'2021 CENTRAL SCENARIO'!M17*$L$2</f>
        <v>1.1252579391267234</v>
      </c>
      <c r="N149" s="4">
        <f>'2021 CENTRAL SCENARIO'!N17*$L$2</f>
        <v>1.1849433492553278</v>
      </c>
      <c r="O149" s="4">
        <f>'2021 CENTRAL SCENARIO'!O17*$L$2</f>
        <v>1.2204848309921115</v>
      </c>
      <c r="P149" s="4">
        <f>'2021 CENTRAL SCENARIO'!P17*$L$2</f>
        <v>1.283419883306381</v>
      </c>
      <c r="Q149" s="4">
        <f>'2021 CENTRAL SCENARIO'!Q17*$L$2</f>
        <v>1.3129884067924806</v>
      </c>
      <c r="R149" s="4">
        <f>'2021 CENTRAL SCENARIO'!R17*$L$2</f>
        <v>1.306523152220445</v>
      </c>
      <c r="S149" s="4">
        <f>'2021 CENTRAL SCENARIO'!S17*$L$2</f>
        <v>1.3976480472911645</v>
      </c>
      <c r="T149" s="4">
        <f>'2021 CENTRAL SCENARIO'!T17*$L$2</f>
        <v>1.4705479633477403</v>
      </c>
      <c r="U149" s="4">
        <f>'2021 CENTRAL SCENARIO'!U17*$L$2</f>
        <v>1.5142879129816855</v>
      </c>
      <c r="V149" s="4">
        <f>'2021 CENTRAL SCENARIO'!V17*$L$2</f>
        <v>1.5317838928352636</v>
      </c>
      <c r="W149" s="4">
        <f>'2021 CENTRAL SCENARIO'!W17*$L$2</f>
        <v>1.5352830888059792</v>
      </c>
      <c r="X149" s="4">
        <f>'2021 CENTRAL SCENARIO'!X17*$L$2</f>
        <v>1.5352830888059792</v>
      </c>
      <c r="Y149" s="4">
        <f>'2021 CENTRAL SCENARIO'!Y17*$L$2</f>
        <v>1.5352830888059792</v>
      </c>
      <c r="Z149" s="4">
        <f>'2021 CENTRAL SCENARIO'!Z17*$L$2</f>
        <v>1.5352830888059792</v>
      </c>
      <c r="AA149" s="4">
        <f>'2021 CENTRAL SCENARIO'!AA17*$L$2</f>
        <v>1.5352830888059792</v>
      </c>
      <c r="AB149" s="4">
        <f>'2021 CENTRAL SCENARIO'!AB17*$L$2</f>
        <v>1.5352830888059792</v>
      </c>
      <c r="AC149" s="4">
        <f>'2021 CENTRAL SCENARIO'!AC17*$L$2</f>
        <v>1.5352830888059792</v>
      </c>
      <c r="AD149" s="4">
        <f>'2021 CENTRAL SCENARIO'!AD17*$L$2</f>
        <v>1.5352830888059792</v>
      </c>
      <c r="AE149" s="4">
        <f>'2021 CENTRAL SCENARIO'!AE17*$L$2</f>
        <v>1.5352830888059792</v>
      </c>
      <c r="AF149" s="4">
        <f>'2021 CENTRAL SCENARIO'!AF17*$L$2</f>
        <v>1.5352830888059792</v>
      </c>
      <c r="AG149" s="4">
        <f>'2021 CENTRAL SCENARIO'!AG17*$L$2</f>
        <v>1.5352830888059792</v>
      </c>
      <c r="AH149" s="4">
        <f>'2021 CENTRAL SCENARIO'!AH17*$L$2</f>
        <v>1.5352830888059792</v>
      </c>
      <c r="AI149" s="4"/>
      <c r="AJ149" s="4"/>
    </row>
    <row r="150" spans="1:36">
      <c r="B150" s="1" t="str">
        <f>B110</f>
        <v>2023 Progressive Change</v>
      </c>
      <c r="C150" s="4">
        <f>'2023 PROGRESSIVE CHANGE'!C17</f>
        <v>0</v>
      </c>
      <c r="D150" s="4">
        <f>'2023 PROGRESSIVE CHANGE'!D17</f>
        <v>0.53789353204191948</v>
      </c>
      <c r="E150" s="4">
        <f>'2023 PROGRESSIVE CHANGE'!E17</f>
        <v>0.53875147918003186</v>
      </c>
      <c r="F150" s="4">
        <f>'2023 PROGRESSIVE CHANGE'!F17</f>
        <v>0.51563365752079904</v>
      </c>
      <c r="G150" s="4">
        <f>'2023 PROGRESSIVE CHANGE'!G17</f>
        <v>0.48646323624471288</v>
      </c>
      <c r="H150" s="4">
        <f>'2023 PROGRESSIVE CHANGE'!H17</f>
        <v>0.50251999909981226</v>
      </c>
      <c r="I150" s="4">
        <f>'2023 PROGRESSIVE CHANGE'!I17</f>
        <v>0.57345669415563028</v>
      </c>
      <c r="J150" s="4">
        <f>'2023 PROGRESSIVE CHANGE'!J17</f>
        <v>0.63279375179096264</v>
      </c>
      <c r="K150" s="4">
        <f>'2023 PROGRESSIVE CHANGE'!K17</f>
        <v>0.9147650715371306</v>
      </c>
      <c r="L150" s="4">
        <f>'2023 PROGRESSIVE CHANGE'!L17</f>
        <v>1.5228891160504543</v>
      </c>
      <c r="M150" s="4">
        <f>'2023 PROGRESSIVE CHANGE'!M17</f>
        <v>1.8544546504016604</v>
      </c>
      <c r="N150" s="4">
        <f>'2023 PROGRESSIVE CHANGE'!N17</f>
        <v>1.8436192287691358</v>
      </c>
      <c r="O150" s="4">
        <f>'2023 PROGRESSIVE CHANGE'!O17</f>
        <v>1.9022200534680613</v>
      </c>
      <c r="P150" s="4">
        <f>'2023 PROGRESSIVE CHANGE'!P17</f>
        <v>2.0117876849849878</v>
      </c>
      <c r="Q150" s="4">
        <f>'2023 PROGRESSIVE CHANGE'!Q17</f>
        <v>2.0318511795770053</v>
      </c>
      <c r="R150" s="4">
        <f>'2023 PROGRESSIVE CHANGE'!R17</f>
        <v>2.0496977862857721</v>
      </c>
      <c r="S150" s="4">
        <f>'2023 PROGRESSIVE CHANGE'!S17</f>
        <v>2.2684673602217762</v>
      </c>
      <c r="T150" s="4">
        <f>'2023 PROGRESSIVE CHANGE'!T17</f>
        <v>2.5673856534069075</v>
      </c>
      <c r="U150" s="4">
        <f>'2023 PROGRESSIVE CHANGE'!U17</f>
        <v>2.8250051691532372</v>
      </c>
      <c r="V150" s="4">
        <f>'2023 PROGRESSIVE CHANGE'!V17</f>
        <v>3.0851655951422954</v>
      </c>
      <c r="W150" s="4">
        <f>'2023 PROGRESSIVE CHANGE'!W17</f>
        <v>3.3061646937508939</v>
      </c>
      <c r="X150" s="4">
        <f>'2023 PROGRESSIVE CHANGE'!X17</f>
        <v>3.470375626766276</v>
      </c>
      <c r="Y150" s="4">
        <f>'2023 PROGRESSIVE CHANGE'!Y17</f>
        <v>3.5499263277291888</v>
      </c>
      <c r="Z150" s="4">
        <f>'2023 PROGRESSIVE CHANGE'!Z17</f>
        <v>3.6105280223060463</v>
      </c>
      <c r="AA150" s="4">
        <f>'2023 PROGRESSIVE CHANGE'!AA17</f>
        <v>3.8095687108877394</v>
      </c>
      <c r="AB150" s="4">
        <f>'2023 PROGRESSIVE CHANGE'!AB17</f>
        <v>4.0688812446592815</v>
      </c>
      <c r="AC150" s="4">
        <f>'2023 PROGRESSIVE CHANGE'!AC17</f>
        <v>4.2075496710990592</v>
      </c>
      <c r="AD150" s="4">
        <f>'2023 PROGRESSIVE CHANGE'!AD17</f>
        <v>4.2643976545731785</v>
      </c>
      <c r="AE150" s="4">
        <f>'2023 PROGRESSIVE CHANGE'!AE17</f>
        <v>4.3001834681543052</v>
      </c>
      <c r="AF150" s="4">
        <f>'2023 PROGRESSIVE CHANGE'!AF17</f>
        <v>4.3675771039779772</v>
      </c>
      <c r="AG150" s="4">
        <f>'2023 PROGRESSIVE CHANGE'!AG17</f>
        <v>4.4882810220808107</v>
      </c>
      <c r="AH150" s="4">
        <f>'2023 PROGRESSIVE CHANGE'!AH17</f>
        <v>4.5330925560889082</v>
      </c>
      <c r="AI150" s="4"/>
      <c r="AJ150" s="4"/>
    </row>
    <row r="151" spans="1:36">
      <c r="B151" s="1" t="str">
        <f>B111</f>
        <v>2022 Step Change</v>
      </c>
      <c r="C151" s="4">
        <f>'2022 STEP CHANGE SCENARIO'!C17</f>
        <v>0</v>
      </c>
      <c r="D151" s="4">
        <f>'2022 STEP CHANGE SCENARIO'!D17</f>
        <v>0.47738352138211426</v>
      </c>
      <c r="E151" s="4">
        <f>'2022 STEP CHANGE SCENARIO'!E17</f>
        <v>0.46768862816617229</v>
      </c>
      <c r="F151" s="4">
        <f>'2022 STEP CHANGE SCENARIO'!F17</f>
        <v>0.50527256827369216</v>
      </c>
      <c r="G151" s="4">
        <f>'2022 STEP CHANGE SCENARIO'!G17</f>
        <v>0.5644292904776973</v>
      </c>
      <c r="H151" s="4">
        <f>'2022 STEP CHANGE SCENARIO'!H17</f>
        <v>0.59489526288254901</v>
      </c>
      <c r="I151" s="4">
        <f>'2022 STEP CHANGE SCENARIO'!I17</f>
        <v>0.68710355734012973</v>
      </c>
      <c r="J151" s="4">
        <f>'2022 STEP CHANGE SCENARIO'!J17</f>
        <v>0.81508806246725829</v>
      </c>
      <c r="K151" s="4">
        <f>'2022 STEP CHANGE SCENARIO'!K17</f>
        <v>0.89970876410645639</v>
      </c>
      <c r="L151" s="4">
        <f>'2022 STEP CHANGE SCENARIO'!L17</f>
        <v>0.97623880991067336</v>
      </c>
      <c r="M151" s="4">
        <f>'2022 STEP CHANGE SCENARIO'!M17</f>
        <v>1.0218216342249236</v>
      </c>
      <c r="N151" s="4">
        <f>'2022 STEP CHANGE SCENARIO'!N17</f>
        <v>1.0449989930420891</v>
      </c>
      <c r="O151" s="4">
        <f>'2022 STEP CHANGE SCENARIO'!O17</f>
        <v>1.0569922562599188</v>
      </c>
      <c r="P151" s="4">
        <f>'2022 STEP CHANGE SCENARIO'!P17</f>
        <v>1.0511242475577856</v>
      </c>
      <c r="Q151" s="4">
        <f>'2022 STEP CHANGE SCENARIO'!Q17</f>
        <v>1.1161546039415056</v>
      </c>
      <c r="R151" s="4">
        <f>'2022 STEP CHANGE SCENARIO'!R17</f>
        <v>1.3814974334100398</v>
      </c>
      <c r="S151" s="4">
        <f>'2022 STEP CHANGE SCENARIO'!S17</f>
        <v>1.7248045215915933</v>
      </c>
      <c r="T151" s="4">
        <f>'2022 STEP CHANGE SCENARIO'!T17</f>
        <v>1.9520659729741636</v>
      </c>
      <c r="U151" s="4">
        <f>'2022 STEP CHANGE SCENARIO'!U17</f>
        <v>2.1810468292387295</v>
      </c>
      <c r="V151" s="4">
        <f>'2022 STEP CHANGE SCENARIO'!V17</f>
        <v>2.4306172649251132</v>
      </c>
      <c r="W151" s="4">
        <f>'2022 STEP CHANGE SCENARIO'!W17</f>
        <v>2.5190793733665315</v>
      </c>
      <c r="X151" s="4">
        <f>'2022 STEP CHANGE SCENARIO'!X17</f>
        <v>2.4164226542993998</v>
      </c>
      <c r="Y151" s="4">
        <f>'2022 STEP CHANGE SCENARIO'!Y17</f>
        <v>2.5224318918600259</v>
      </c>
      <c r="Z151" s="4">
        <f>'2022 STEP CHANGE SCENARIO'!Z17</f>
        <v>2.9641182358414677</v>
      </c>
      <c r="AA151" s="4">
        <f>'2022 STEP CHANGE SCENARIO'!AA17</f>
        <v>3.2122382436845025</v>
      </c>
      <c r="AB151" s="4">
        <f>'2022 STEP CHANGE SCENARIO'!AB17</f>
        <v>3.216795155170785</v>
      </c>
      <c r="AC151" s="4">
        <f>'2022 STEP CHANGE SCENARIO'!AC17</f>
        <v>3.2905787158546516</v>
      </c>
      <c r="AD151" s="4">
        <f>'2022 STEP CHANGE SCENARIO'!AD17</f>
        <v>3.3994496154541953</v>
      </c>
      <c r="AE151" s="4">
        <f>'2022 STEP CHANGE SCENARIO'!AE17</f>
        <v>3.4577262517000937</v>
      </c>
      <c r="AF151" s="4">
        <f>'2022 STEP CHANGE SCENARIO'!AF17</f>
        <v>3.5006851235549235</v>
      </c>
      <c r="AG151" s="4">
        <f>'2022 STEP CHANGE SCENARIO'!AG17</f>
        <v>3.521705771525772</v>
      </c>
      <c r="AH151" s="4">
        <f>'2022 STEP CHANGE SCENARIO'!AH17</f>
        <v>3.5032753944075354</v>
      </c>
      <c r="AI151" s="4"/>
      <c r="AJ151" s="4"/>
    </row>
    <row r="152" spans="1:36">
      <c r="B152" s="1" t="str">
        <f>B112</f>
        <v>2023 Hydrogen Export</v>
      </c>
      <c r="C152" s="4">
        <f>'2023 HYDROGEN SCENARIO'!C17</f>
        <v>0</v>
      </c>
      <c r="D152" s="4">
        <f>'2023 HYDROGEN SCENARIO'!D17</f>
        <v>0.50340091499299167</v>
      </c>
      <c r="E152" s="4">
        <f>'2023 HYDROGEN SCENARIO'!E17</f>
        <v>0.50043399198426775</v>
      </c>
      <c r="F152" s="4">
        <f>'2023 HYDROGEN SCENARIO'!F17</f>
        <v>0.49610383817050235</v>
      </c>
      <c r="G152" s="4">
        <f>'2023 HYDROGEN SCENARIO'!G17</f>
        <v>0.50328384144352367</v>
      </c>
      <c r="H152" s="4">
        <f>'2023 HYDROGEN SCENARIO'!H17</f>
        <v>0.52734603095638222</v>
      </c>
      <c r="I152" s="4">
        <f>'2023 HYDROGEN SCENARIO'!I17</f>
        <v>0.584385745967126</v>
      </c>
      <c r="J152" s="4">
        <f>'2023 HYDROGEN SCENARIO'!J17</f>
        <v>0.63016563327513242</v>
      </c>
      <c r="K152" s="4">
        <f>'2023 HYDROGEN SCENARIO'!K17</f>
        <v>0.8503548724318224</v>
      </c>
      <c r="L152" s="4">
        <f>'2023 HYDROGEN SCENARIO'!L17</f>
        <v>1.326435744613917</v>
      </c>
      <c r="M152" s="4">
        <f>'2023 HYDROGEN SCENARIO'!M17</f>
        <v>1.5710655328786785</v>
      </c>
      <c r="N152" s="4">
        <f>'2023 HYDROGEN SCENARIO'!N17</f>
        <v>1.5097922833067876</v>
      </c>
      <c r="O152" s="4">
        <f>'2023 HYDROGEN SCENARIO'!O17</f>
        <v>1.4154191227010524</v>
      </c>
      <c r="P152" s="4">
        <f>'2023 HYDROGEN SCENARIO'!P17</f>
        <v>1.3460195413865277</v>
      </c>
      <c r="Q152" s="4">
        <f>'2023 HYDROGEN SCENARIO'!Q17</f>
        <v>1.3172616085751061</v>
      </c>
      <c r="R152" s="4">
        <f>'2023 HYDROGEN SCENARIO'!R17</f>
        <v>1.4562860294544799</v>
      </c>
      <c r="S152" s="4">
        <f>'2023 HYDROGEN SCENARIO'!S17</f>
        <v>1.7891774314145987</v>
      </c>
      <c r="T152" s="4">
        <f>'2023 HYDROGEN SCENARIO'!T17</f>
        <v>2.052877432346949</v>
      </c>
      <c r="U152" s="4">
        <f>'2023 HYDROGEN SCENARIO'!U17</f>
        <v>2.1607342650888657</v>
      </c>
      <c r="V152" s="4">
        <f>'2023 HYDROGEN SCENARIO'!V17</f>
        <v>2.247394852896917</v>
      </c>
      <c r="W152" s="4">
        <f>'2023 HYDROGEN SCENARIO'!W17</f>
        <v>2.3082631250035752</v>
      </c>
      <c r="X152" s="4">
        <f>'2023 HYDROGEN SCENARIO'!X17</f>
        <v>2.2300996418975734</v>
      </c>
      <c r="Y152" s="4">
        <f>'2023 HYDROGEN SCENARIO'!Y17</f>
        <v>2.1261773340636894</v>
      </c>
      <c r="Z152" s="4">
        <f>'2023 HYDROGEN SCENARIO'!Z17</f>
        <v>2.0873819081456007</v>
      </c>
      <c r="AA152" s="4">
        <f>'2023 HYDROGEN SCENARIO'!AA17</f>
        <v>2.0500920554880082</v>
      </c>
      <c r="AB152" s="4">
        <f>'2023 HYDROGEN SCENARIO'!AB17</f>
        <v>1.9857626453727522</v>
      </c>
      <c r="AC152" s="4">
        <f>'2023 HYDROGEN SCENARIO'!AC17</f>
        <v>2.0285887327811092</v>
      </c>
      <c r="AD152" s="4">
        <f>'2023 HYDROGEN SCENARIO'!AD17</f>
        <v>2.1925852610738032</v>
      </c>
      <c r="AE152" s="4">
        <f>'2023 HYDROGEN SCENARIO'!AE17</f>
        <v>2.2172078815996059</v>
      </c>
      <c r="AF152" s="4">
        <f>'2023 HYDROGEN SCENARIO'!AF17</f>
        <v>2.1937586890458389</v>
      </c>
      <c r="AG152" s="4">
        <f>'2023 HYDROGEN SCENARIO'!AG17</f>
        <v>2.1425028099075778</v>
      </c>
      <c r="AH152" s="4">
        <f>'2023 HYDROGEN SCENARIO'!AH17</f>
        <v>1.9716875499721624</v>
      </c>
      <c r="AI152" s="4"/>
      <c r="AJ152" s="4"/>
    </row>
    <row r="153" spans="1:36">
      <c r="B153" s="1" t="str">
        <f>B113</f>
        <v>2023 Step Change</v>
      </c>
      <c r="C153" s="4">
        <f>'2023 STEP CHANGE'!C17</f>
        <v>0</v>
      </c>
      <c r="D153" s="4">
        <f>'2023 STEP CHANGE'!D17</f>
        <v>0.5013425012656032</v>
      </c>
      <c r="E153" s="4">
        <f>'2023 STEP CHANGE'!E17</f>
        <v>0.49596704796499591</v>
      </c>
      <c r="F153" s="4">
        <f>'2023 STEP CHANGE'!F17</f>
        <v>0.4827197100761268</v>
      </c>
      <c r="G153" s="4">
        <f>'2023 STEP CHANGE'!G17</f>
        <v>0.47766898872232905</v>
      </c>
      <c r="H153" s="4">
        <f>'2023 STEP CHANGE'!H17</f>
        <v>0.49726065711078005</v>
      </c>
      <c r="I153" s="4">
        <f>'2023 STEP CHANGE'!I17</f>
        <v>0.58256240684417393</v>
      </c>
      <c r="J153" s="4">
        <f>'2023 STEP CHANGE'!J17</f>
        <v>0.67182590034259415</v>
      </c>
      <c r="K153" s="4">
        <f>'2023 STEP CHANGE'!K17</f>
        <v>0.87499093749467804</v>
      </c>
      <c r="L153" s="4">
        <f>'2023 STEP CHANGE'!L17</f>
        <v>1.3117036963013928</v>
      </c>
      <c r="M153" s="4">
        <f>'2023 STEP CHANGE'!M17</f>
        <v>1.5821947778011132</v>
      </c>
      <c r="N153" s="4">
        <f>'2023 STEP CHANGE'!N17</f>
        <v>1.5694252479471476</v>
      </c>
      <c r="O153" s="4">
        <f>'2023 STEP CHANGE'!O17</f>
        <v>1.4635616843648329</v>
      </c>
      <c r="P153" s="4">
        <f>'2023 STEP CHANGE'!P17</f>
        <v>1.3130141416220766</v>
      </c>
      <c r="Q153" s="4">
        <f>'2023 STEP CHANGE'!Q17</f>
        <v>1.1825645262882853</v>
      </c>
      <c r="R153" s="4">
        <f>'2023 STEP CHANGE'!R17</f>
        <v>1.2264036784058578</v>
      </c>
      <c r="S153" s="4">
        <f>'2023 STEP CHANGE'!S17</f>
        <v>1.4752548917710944</v>
      </c>
      <c r="T153" s="4">
        <f>'2023 STEP CHANGE'!T17</f>
        <v>1.6983491411678817</v>
      </c>
      <c r="U153" s="4">
        <f>'2023 STEP CHANGE'!U17</f>
        <v>1.8433324984934296</v>
      </c>
      <c r="V153" s="4">
        <f>'2023 STEP CHANGE'!V17</f>
        <v>2.0253206647500726</v>
      </c>
      <c r="W153" s="4">
        <f>'2023 STEP CHANGE'!W17</f>
        <v>2.1919406750958661</v>
      </c>
      <c r="X153" s="4">
        <f>'2023 STEP CHANGE'!X17</f>
        <v>2.1049947738818755</v>
      </c>
      <c r="Y153" s="4">
        <f>'2023 STEP CHANGE'!Y17</f>
        <v>1.8003903426239865</v>
      </c>
      <c r="Z153" s="4">
        <f>'2023 STEP CHANGE'!Z17</f>
        <v>1.5612899424494273</v>
      </c>
      <c r="AA153" s="4">
        <f>'2023 STEP CHANGE'!AA17</f>
        <v>1.4711202713111702</v>
      </c>
      <c r="AB153" s="4">
        <f>'2023 STEP CHANGE'!AB17</f>
        <v>1.3914079578690381</v>
      </c>
      <c r="AC153" s="4">
        <f>'2023 STEP CHANGE'!AC17</f>
        <v>1.381910045275863</v>
      </c>
      <c r="AD153" s="4">
        <f>'2023 STEP CHANGE'!AD17</f>
        <v>1.5412355809023752</v>
      </c>
      <c r="AE153" s="4">
        <f>'2023 STEP CHANGE'!AE17</f>
        <v>1.5691767144958328</v>
      </c>
      <c r="AF153" s="4">
        <f>'2023 STEP CHANGE'!AF17</f>
        <v>1.4133420381042736</v>
      </c>
      <c r="AG153" s="4">
        <f>'2023 STEP CHANGE'!AG17</f>
        <v>1.2623501360157148</v>
      </c>
      <c r="AH153" s="4">
        <f>'2023 STEP CHANGE'!AH17</f>
        <v>1.1381310023605922</v>
      </c>
      <c r="AI153" s="4"/>
      <c r="AJ153" s="4"/>
    </row>
    <row r="155" spans="1:36">
      <c r="A155" s="2" t="s">
        <v>54</v>
      </c>
      <c r="C155">
        <f t="shared" ref="C155" si="93">C148</f>
        <v>2019</v>
      </c>
      <c r="D155">
        <f t="shared" ref="D155:F155" si="94">D148</f>
        <v>2020</v>
      </c>
      <c r="E155">
        <f t="shared" si="94"/>
        <v>2021</v>
      </c>
      <c r="F155">
        <f t="shared" si="94"/>
        <v>2022</v>
      </c>
      <c r="G155">
        <f t="shared" ref="G155:J155" si="95">G148</f>
        <v>2023</v>
      </c>
      <c r="H155">
        <f t="shared" si="95"/>
        <v>2024</v>
      </c>
      <c r="I155">
        <f t="shared" si="95"/>
        <v>2025</v>
      </c>
      <c r="J155">
        <f t="shared" si="95"/>
        <v>2026</v>
      </c>
      <c r="K155">
        <f t="shared" ref="K155:P155" si="96">K148</f>
        <v>2027</v>
      </c>
      <c r="L155">
        <f t="shared" si="96"/>
        <v>2028</v>
      </c>
      <c r="M155">
        <f t="shared" si="96"/>
        <v>2029</v>
      </c>
      <c r="N155">
        <f t="shared" si="96"/>
        <v>2030</v>
      </c>
      <c r="O155">
        <f t="shared" si="96"/>
        <v>2031</v>
      </c>
      <c r="P155">
        <f t="shared" si="96"/>
        <v>2032</v>
      </c>
      <c r="Q155">
        <f t="shared" ref="Q155:AH155" si="97">Q148</f>
        <v>2033</v>
      </c>
      <c r="R155">
        <f t="shared" si="97"/>
        <v>2034</v>
      </c>
      <c r="S155">
        <f t="shared" si="97"/>
        <v>2035</v>
      </c>
      <c r="T155">
        <f t="shared" si="97"/>
        <v>2036</v>
      </c>
      <c r="U155">
        <f t="shared" si="97"/>
        <v>2037</v>
      </c>
      <c r="V155">
        <f t="shared" si="97"/>
        <v>2038</v>
      </c>
      <c r="W155">
        <f t="shared" si="97"/>
        <v>2039</v>
      </c>
      <c r="X155">
        <f t="shared" si="97"/>
        <v>2040</v>
      </c>
      <c r="Y155">
        <f t="shared" si="97"/>
        <v>2041</v>
      </c>
      <c r="Z155">
        <f t="shared" si="97"/>
        <v>2042</v>
      </c>
      <c r="AA155">
        <f t="shared" si="97"/>
        <v>2043</v>
      </c>
      <c r="AB155">
        <f t="shared" si="97"/>
        <v>2044</v>
      </c>
      <c r="AC155">
        <f t="shared" si="97"/>
        <v>2045</v>
      </c>
      <c r="AD155">
        <f t="shared" si="97"/>
        <v>2046</v>
      </c>
      <c r="AE155">
        <f t="shared" si="97"/>
        <v>2047</v>
      </c>
      <c r="AF155">
        <f t="shared" si="97"/>
        <v>2048</v>
      </c>
      <c r="AG155">
        <f t="shared" si="97"/>
        <v>2049</v>
      </c>
      <c r="AH155">
        <f t="shared" si="97"/>
        <v>2050</v>
      </c>
    </row>
    <row r="156" spans="1:36">
      <c r="B156" s="1" t="str">
        <f t="shared" ref="B156:B160" si="98">B149</f>
        <v>2021 Central</v>
      </c>
      <c r="C156" s="4">
        <f>'2021 CENTRAL SCENARIO'!C18*$L$2</f>
        <v>1.704347850258455</v>
      </c>
      <c r="D156" s="4">
        <f>'2021 CENTRAL SCENARIO'!D18*$L$2</f>
        <v>1.7502247063199377</v>
      </c>
      <c r="E156" s="4">
        <f>'2021 CENTRAL SCENARIO'!E18*$L$2</f>
        <v>1.8885690938237232</v>
      </c>
      <c r="F156" s="4">
        <f>'2021 CENTRAL SCENARIO'!F18*$L$2</f>
        <v>1.9683790932961722</v>
      </c>
      <c r="G156" s="4">
        <f>'2021 CENTRAL SCENARIO'!G18*$L$2</f>
        <v>2.0806259521044601</v>
      </c>
      <c r="H156" s="4">
        <f>'2021 CENTRAL SCENARIO'!H18*$L$2</f>
        <v>2.2334398591823357</v>
      </c>
      <c r="I156" s="4">
        <f>'2021 CENTRAL SCENARIO'!I18*$L$2</f>
        <v>2.2391346122313371</v>
      </c>
      <c r="J156" s="4">
        <f>'2021 CENTRAL SCENARIO'!J18*$L$2</f>
        <v>2.261011817045576</v>
      </c>
      <c r="K156" s="4">
        <f>'2021 CENTRAL SCENARIO'!K18*$L$2</f>
        <v>2.2239457992830838</v>
      </c>
      <c r="L156" s="4">
        <f>'2021 CENTRAL SCENARIO'!L18*$L$2</f>
        <v>2.1942167983611269</v>
      </c>
      <c r="M156" s="4">
        <f>'2021 CENTRAL SCENARIO'!M18*$L$2</f>
        <v>2.1904909674131723</v>
      </c>
      <c r="N156" s="4">
        <f>'2021 CENTRAL SCENARIO'!N18*$L$2</f>
        <v>2.1983244317234241</v>
      </c>
      <c r="O156" s="4">
        <f>'2021 CENTRAL SCENARIO'!O18*$L$2</f>
        <v>2.2028725298066343</v>
      </c>
      <c r="P156" s="4">
        <f>'2021 CENTRAL SCENARIO'!P18*$L$2</f>
        <v>2.2143692638851453</v>
      </c>
      <c r="Q156" s="4">
        <f>'2021 CENTRAL SCENARIO'!Q18*$L$2</f>
        <v>2.2104770349225458</v>
      </c>
      <c r="R156" s="4">
        <f>'2021 CENTRAL SCENARIO'!R18*$L$2</f>
        <v>2.2007677855619678</v>
      </c>
      <c r="S156" s="4">
        <f>'2021 CENTRAL SCENARIO'!S18*$L$2</f>
        <v>2.207044321090057</v>
      </c>
      <c r="T156" s="4">
        <f>'2021 CENTRAL SCENARIO'!T18*$L$2</f>
        <v>2.2120655495125283</v>
      </c>
      <c r="U156" s="4">
        <f>'2021 CENTRAL SCENARIO'!U18*$L$2</f>
        <v>2.215078286566011</v>
      </c>
      <c r="V156" s="4">
        <f>'2021 CENTRAL SCENARIO'!V18*$L$2</f>
        <v>2.2162833813874037</v>
      </c>
      <c r="W156" s="4">
        <f>'2021 CENTRAL SCENARIO'!W18*$L$2</f>
        <v>2.2165244003516822</v>
      </c>
      <c r="X156" s="4">
        <f>'2021 CENTRAL SCENARIO'!X18*$L$2</f>
        <v>2.2165244003516822</v>
      </c>
      <c r="Y156" s="4">
        <f>'2021 CENTRAL SCENARIO'!Y18*$L$2</f>
        <v>2.2165244003516822</v>
      </c>
      <c r="Z156" s="4">
        <f>'2021 CENTRAL SCENARIO'!Z18*$L$2</f>
        <v>2.2165244003516822</v>
      </c>
      <c r="AA156" s="4">
        <f>'2021 CENTRAL SCENARIO'!AA18*$L$2</f>
        <v>2.2165244003516822</v>
      </c>
      <c r="AB156" s="4">
        <f>'2021 CENTRAL SCENARIO'!AB18*$L$2</f>
        <v>2.2165244003516822</v>
      </c>
      <c r="AC156" s="4">
        <f>'2021 CENTRAL SCENARIO'!AC18*$L$2</f>
        <v>2.2165244003516822</v>
      </c>
      <c r="AD156" s="4">
        <f>'2021 CENTRAL SCENARIO'!AD18*$L$2</f>
        <v>2.2165244003516822</v>
      </c>
      <c r="AE156" s="4">
        <f>'2021 CENTRAL SCENARIO'!AE18*$L$2</f>
        <v>2.2165244003516822</v>
      </c>
      <c r="AF156" s="4">
        <f>'2021 CENTRAL SCENARIO'!AF18*$L$2</f>
        <v>2.2165244003516822</v>
      </c>
      <c r="AG156" s="4">
        <f>'2021 CENTRAL SCENARIO'!AG18*$L$2</f>
        <v>2.2165244003516822</v>
      </c>
      <c r="AH156" s="4">
        <f>'2021 CENTRAL SCENARIO'!AH18*$L$2</f>
        <v>2.2165244003516822</v>
      </c>
      <c r="AI156" s="4"/>
      <c r="AJ156" s="4"/>
    </row>
    <row r="157" spans="1:36">
      <c r="B157" s="1" t="str">
        <f t="shared" si="98"/>
        <v>2023 Progressive Change</v>
      </c>
      <c r="C157" s="4">
        <f>'2023 PROGRESSIVE CHANGE'!C18</f>
        <v>0</v>
      </c>
      <c r="D157" s="4">
        <f>'2023 PROGRESSIVE CHANGE'!D18</f>
        <v>1.8131742643961437</v>
      </c>
      <c r="E157" s="4">
        <f>'2023 PROGRESSIVE CHANGE'!E18</f>
        <v>1.8008208493095881</v>
      </c>
      <c r="F157" s="4">
        <f>'2023 PROGRESSIVE CHANGE'!F18</f>
        <v>1.7559285950703818</v>
      </c>
      <c r="G157" s="4">
        <f>'2023 PROGRESSIVE CHANGE'!G18</f>
        <v>1.7344030140322824</v>
      </c>
      <c r="H157" s="4">
        <f>'2023 PROGRESSIVE CHANGE'!H18</f>
        <v>1.7824708018188984</v>
      </c>
      <c r="I157" s="4">
        <f>'2023 PROGRESSIVE CHANGE'!I18</f>
        <v>1.954359672476814</v>
      </c>
      <c r="J157" s="4">
        <f>'2023 PROGRESSIVE CHANGE'!J18</f>
        <v>2.2147972402031448</v>
      </c>
      <c r="K157" s="4">
        <f>'2023 PROGRESSIVE CHANGE'!K18</f>
        <v>2.474334719811019</v>
      </c>
      <c r="L157" s="4">
        <f>'2023 PROGRESSIVE CHANGE'!L18</f>
        <v>2.7098132096376322</v>
      </c>
      <c r="M157" s="4">
        <f>'2023 PROGRESSIVE CHANGE'!M18</f>
        <v>2.8307857833887518</v>
      </c>
      <c r="N157" s="4">
        <f>'2023 PROGRESSIVE CHANGE'!N18</f>
        <v>2.869978919034986</v>
      </c>
      <c r="O157" s="4">
        <f>'2023 PROGRESSIVE CHANGE'!O18</f>
        <v>2.9021347070439227</v>
      </c>
      <c r="P157" s="4">
        <f>'2023 PROGRESSIVE CHANGE'!P18</f>
        <v>2.9075404700504559</v>
      </c>
      <c r="Q157" s="4">
        <f>'2023 PROGRESSIVE CHANGE'!Q18</f>
        <v>2.9041357633656721</v>
      </c>
      <c r="R157" s="4">
        <f>'2023 PROGRESSIVE CHANGE'!R18</f>
        <v>2.935706057011553</v>
      </c>
      <c r="S157" s="4">
        <f>'2023 PROGRESSIVE CHANGE'!S18</f>
        <v>3.0081197029792857</v>
      </c>
      <c r="T157" s="4">
        <f>'2023 PROGRESSIVE CHANGE'!T18</f>
        <v>3.1004783238607017</v>
      </c>
      <c r="U157" s="4">
        <f>'2023 PROGRESSIVE CHANGE'!U18</f>
        <v>3.2201189692870518</v>
      </c>
      <c r="V157" s="4">
        <f>'2023 PROGRESSIVE CHANGE'!V18</f>
        <v>3.2996022919761869</v>
      </c>
      <c r="W157" s="4">
        <f>'2023 PROGRESSIVE CHANGE'!W18</f>
        <v>3.3290084140527751</v>
      </c>
      <c r="X157" s="4">
        <f>'2023 PROGRESSIVE CHANGE'!X18</f>
        <v>3.3625704690235061</v>
      </c>
      <c r="Y157" s="4">
        <f>'2023 PROGRESSIVE CHANGE'!Y18</f>
        <v>3.3642003815624175</v>
      </c>
      <c r="Z157" s="4">
        <f>'2023 PROGRESSIVE CHANGE'!Z18</f>
        <v>3.3332079183236676</v>
      </c>
      <c r="AA157" s="4">
        <f>'2023 PROGRESSIVE CHANGE'!AA18</f>
        <v>3.3131221064756939</v>
      </c>
      <c r="AB157" s="4">
        <f>'2023 PROGRESSIVE CHANGE'!AB18</f>
        <v>3.2800689718611205</v>
      </c>
      <c r="AC157" s="4">
        <f>'2023 PROGRESSIVE CHANGE'!AC18</f>
        <v>3.1870620240882044</v>
      </c>
      <c r="AD157" s="4">
        <f>'2023 PROGRESSIVE CHANGE'!AD18</f>
        <v>3.0769244910229157</v>
      </c>
      <c r="AE157" s="4">
        <f>'2023 PROGRESSIVE CHANGE'!AE18</f>
        <v>3.0057153171650284</v>
      </c>
      <c r="AF157" s="4">
        <f>'2023 PROGRESSIVE CHANGE'!AF18</f>
        <v>2.9923816600397704</v>
      </c>
      <c r="AG157" s="4">
        <f>'2023 PROGRESSIVE CHANGE'!AG18</f>
        <v>3.011630437281458</v>
      </c>
      <c r="AH157" s="4">
        <f>'2023 PROGRESSIVE CHANGE'!AH18</f>
        <v>3.004382980789023</v>
      </c>
      <c r="AI157" s="4"/>
      <c r="AJ157" s="4"/>
    </row>
    <row r="158" spans="1:36">
      <c r="B158" s="1" t="str">
        <f t="shared" si="98"/>
        <v>2022 Step Change</v>
      </c>
      <c r="C158" s="4">
        <f>'2022 STEP CHANGE SCENARIO'!C18</f>
        <v>0</v>
      </c>
      <c r="D158" s="4">
        <f>'2022 STEP CHANGE SCENARIO'!D18</f>
        <v>1.8607117266815185</v>
      </c>
      <c r="E158" s="4">
        <f>'2022 STEP CHANGE SCENARIO'!E18</f>
        <v>1.9078331171006777</v>
      </c>
      <c r="F158" s="4">
        <f>'2022 STEP CHANGE SCENARIO'!F18</f>
        <v>2.0818979000524438</v>
      </c>
      <c r="G158" s="4">
        <f>'2022 STEP CHANGE SCENARIO'!G18</f>
        <v>2.302706690101445</v>
      </c>
      <c r="H158" s="4">
        <f>'2022 STEP CHANGE SCENARIO'!H18</f>
        <v>2.4477355227688977</v>
      </c>
      <c r="I158" s="4">
        <f>'2022 STEP CHANGE SCENARIO'!I18</f>
        <v>2.5416501911567391</v>
      </c>
      <c r="J158" s="4">
        <f>'2022 STEP CHANGE SCENARIO'!J18</f>
        <v>2.6251368275785412</v>
      </c>
      <c r="K158" s="4">
        <f>'2022 STEP CHANGE SCENARIO'!K18</f>
        <v>2.7391553675933986</v>
      </c>
      <c r="L158" s="4">
        <f>'2022 STEP CHANGE SCENARIO'!L18</f>
        <v>2.7922459100873631</v>
      </c>
      <c r="M158" s="4">
        <f>'2022 STEP CHANGE SCENARIO'!M18</f>
        <v>2.7511968523571166</v>
      </c>
      <c r="N158" s="4">
        <f>'2022 STEP CHANGE SCENARIO'!N18</f>
        <v>2.7294638549298873</v>
      </c>
      <c r="O158" s="4">
        <f>'2022 STEP CHANGE SCENARIO'!O18</f>
        <v>2.6973507061683391</v>
      </c>
      <c r="P158" s="4">
        <f>'2022 STEP CHANGE SCENARIO'!P18</f>
        <v>2.6441169517050662</v>
      </c>
      <c r="Q158" s="4">
        <f>'2022 STEP CHANGE SCENARIO'!Q18</f>
        <v>2.6423810313462859</v>
      </c>
      <c r="R158" s="4">
        <f>'2022 STEP CHANGE SCENARIO'!R18</f>
        <v>2.6830031464684905</v>
      </c>
      <c r="S158" s="4">
        <f>'2022 STEP CHANGE SCENARIO'!S18</f>
        <v>2.7286190379239379</v>
      </c>
      <c r="T158" s="4">
        <f>'2022 STEP CHANGE SCENARIO'!T18</f>
        <v>2.7988853911535037</v>
      </c>
      <c r="U158" s="4">
        <f>'2022 STEP CHANGE SCENARIO'!U18</f>
        <v>2.8784816575182837</v>
      </c>
      <c r="V158" s="4">
        <f>'2022 STEP CHANGE SCENARIO'!V18</f>
        <v>2.8935449083582534</v>
      </c>
      <c r="W158" s="4">
        <f>'2022 STEP CHANGE SCENARIO'!W18</f>
        <v>2.8730740139965327</v>
      </c>
      <c r="X158" s="4">
        <f>'2022 STEP CHANGE SCENARIO'!X18</f>
        <v>2.8862750633460506</v>
      </c>
      <c r="Y158" s="4">
        <f>'2022 STEP CHANGE SCENARIO'!Y18</f>
        <v>2.8948471372700242</v>
      </c>
      <c r="Z158" s="4">
        <f>'2022 STEP CHANGE SCENARIO'!Z18</f>
        <v>2.8810681206713551</v>
      </c>
      <c r="AA158" s="4">
        <f>'2022 STEP CHANGE SCENARIO'!AA18</f>
        <v>2.8707731948564081</v>
      </c>
      <c r="AB158" s="4">
        <f>'2022 STEP CHANGE SCENARIO'!AB18</f>
        <v>2.854406515863388</v>
      </c>
      <c r="AC158" s="4">
        <f>'2022 STEP CHANGE SCENARIO'!AC18</f>
        <v>2.8403515891901323</v>
      </c>
      <c r="AD158" s="4">
        <f>'2022 STEP CHANGE SCENARIO'!AD18</f>
        <v>2.8401454660842624</v>
      </c>
      <c r="AE158" s="4">
        <f>'2022 STEP CHANGE SCENARIO'!AE18</f>
        <v>2.8454962446944521</v>
      </c>
      <c r="AF158" s="4">
        <f>'2022 STEP CHANGE SCENARIO'!AF18</f>
        <v>2.8514431904062483</v>
      </c>
      <c r="AG158" s="4">
        <f>'2022 STEP CHANGE SCENARIO'!AG18</f>
        <v>2.8523377446064946</v>
      </c>
      <c r="AH158" s="4">
        <f>'2022 STEP CHANGE SCENARIO'!AH18</f>
        <v>2.8491169196817654</v>
      </c>
      <c r="AI158" s="4"/>
      <c r="AJ158" s="4"/>
    </row>
    <row r="159" spans="1:36">
      <c r="B159" s="1" t="str">
        <f t="shared" si="98"/>
        <v>2023 Hydrogen Export</v>
      </c>
      <c r="C159" s="4">
        <f>'2023 HYDROGEN SCENARIO'!C18</f>
        <v>0</v>
      </c>
      <c r="D159" s="4">
        <f>'2023 HYDROGEN SCENARIO'!D18</f>
        <v>1.7923977783328844</v>
      </c>
      <c r="E159" s="4">
        <f>'2023 HYDROGEN SCENARIO'!E18</f>
        <v>1.7903029734991751</v>
      </c>
      <c r="F159" s="4">
        <f>'2023 HYDROGEN SCENARIO'!F18</f>
        <v>1.7945176750342116</v>
      </c>
      <c r="G159" s="4">
        <f>'2023 HYDROGEN SCENARIO'!G18</f>
        <v>1.8547243467900567</v>
      </c>
      <c r="H159" s="4">
        <f>'2023 HYDROGEN SCENARIO'!H18</f>
        <v>1.9669969526567521</v>
      </c>
      <c r="I159" s="4">
        <f>'2023 HYDROGEN SCENARIO'!I18</f>
        <v>2.1433518146684656</v>
      </c>
      <c r="J159" s="4">
        <f>'2023 HYDROGEN SCENARIO'!J18</f>
        <v>2.2899607163221338</v>
      </c>
      <c r="K159" s="4">
        <f>'2023 HYDROGEN SCENARIO'!K18</f>
        <v>2.4137274881423401</v>
      </c>
      <c r="L159" s="4">
        <f>'2023 HYDROGEN SCENARIO'!L18</f>
        <v>2.6774758513906569</v>
      </c>
      <c r="M159" s="4">
        <f>'2023 HYDROGEN SCENARIO'!M18</f>
        <v>2.8875130942833263</v>
      </c>
      <c r="N159" s="4">
        <f>'2023 HYDROGEN SCENARIO'!N18</f>
        <v>2.9224673443252041</v>
      </c>
      <c r="O159" s="4">
        <f>'2023 HYDROGEN SCENARIO'!O18</f>
        <v>2.8832795665333135</v>
      </c>
      <c r="P159" s="4">
        <f>'2023 HYDROGEN SCENARIO'!P18</f>
        <v>2.8409123943501502</v>
      </c>
      <c r="Q159" s="4">
        <f>'2023 HYDROGEN SCENARIO'!Q18</f>
        <v>2.8311630076149559</v>
      </c>
      <c r="R159" s="4">
        <f>'2023 HYDROGEN SCENARIO'!R18</f>
        <v>2.8496726330872244</v>
      </c>
      <c r="S159" s="4">
        <f>'2023 HYDROGEN SCENARIO'!S18</f>
        <v>2.9347712886739545</v>
      </c>
      <c r="T159" s="4">
        <f>'2023 HYDROGEN SCENARIO'!T18</f>
        <v>3.0016964771176617</v>
      </c>
      <c r="U159" s="4">
        <f>'2023 HYDROGEN SCENARIO'!U18</f>
        <v>2.9799969237647073</v>
      </c>
      <c r="V159" s="4">
        <f>'2023 HYDROGEN SCENARIO'!V18</f>
        <v>2.9355015202313028</v>
      </c>
      <c r="W159" s="4">
        <f>'2023 HYDROGEN SCENARIO'!W18</f>
        <v>2.8769650835651612</v>
      </c>
      <c r="X159" s="4">
        <f>'2023 HYDROGEN SCENARIO'!X18</f>
        <v>2.8301223855327136</v>
      </c>
      <c r="Y159" s="4">
        <f>'2023 HYDROGEN SCENARIO'!Y18</f>
        <v>2.8286902500449971</v>
      </c>
      <c r="Z159" s="4">
        <f>'2023 HYDROGEN SCENARIO'!Z18</f>
        <v>2.8293236779322828</v>
      </c>
      <c r="AA159" s="4">
        <f>'2023 HYDROGEN SCENARIO'!AA18</f>
        <v>2.8206890748825177</v>
      </c>
      <c r="AB159" s="4">
        <f>'2023 HYDROGEN SCENARIO'!AB18</f>
        <v>2.823624838392826</v>
      </c>
      <c r="AC159" s="4">
        <f>'2023 HYDROGEN SCENARIO'!AC18</f>
        <v>2.8350771083407946</v>
      </c>
      <c r="AD159" s="4">
        <f>'2023 HYDROGEN SCENARIO'!AD18</f>
        <v>2.8451392317979938</v>
      </c>
      <c r="AE159" s="4">
        <f>'2023 HYDROGEN SCENARIO'!AE18</f>
        <v>2.8484957974062626</v>
      </c>
      <c r="AF159" s="4">
        <f>'2023 HYDROGEN SCENARIO'!AF18</f>
        <v>2.8473265894914404</v>
      </c>
      <c r="AG159" s="4">
        <f>'2023 HYDROGEN SCENARIO'!AG18</f>
        <v>2.8485663041907658</v>
      </c>
      <c r="AH159" s="4">
        <f>'2023 HYDROGEN SCENARIO'!AH18</f>
        <v>2.8511944051920253</v>
      </c>
      <c r="AI159" s="4"/>
      <c r="AJ159" s="4"/>
    </row>
    <row r="160" spans="1:36">
      <c r="B160" s="1" t="str">
        <f t="shared" si="98"/>
        <v>2023 Step Change</v>
      </c>
      <c r="C160" s="4">
        <f>'2023 STEP CHANGE'!C18</f>
        <v>0</v>
      </c>
      <c r="D160" s="4">
        <f>'2023 STEP CHANGE'!D18</f>
        <v>1.7882915476316132</v>
      </c>
      <c r="E160" s="4">
        <f>'2023 STEP CHANGE'!E18</f>
        <v>1.7712070741502801</v>
      </c>
      <c r="F160" s="4">
        <f>'2023 STEP CHANGE'!F18</f>
        <v>1.7494116128012471</v>
      </c>
      <c r="G160" s="4">
        <f>'2023 STEP CHANGE'!G18</f>
        <v>1.7651590083206139</v>
      </c>
      <c r="H160" s="4">
        <f>'2023 STEP CHANGE'!H18</f>
        <v>1.8440023833635055</v>
      </c>
      <c r="I160" s="4">
        <f>'2023 STEP CHANGE'!I18</f>
        <v>2.0440041081116957</v>
      </c>
      <c r="J160" s="4">
        <f>'2023 STEP CHANGE'!J18</f>
        <v>2.2939960647070388</v>
      </c>
      <c r="K160" s="4">
        <f>'2023 STEP CHANGE'!K18</f>
        <v>2.5584007351061295</v>
      </c>
      <c r="L160" s="4">
        <f>'2023 STEP CHANGE'!L18</f>
        <v>2.8696276079508451</v>
      </c>
      <c r="M160" s="4">
        <f>'2023 STEP CHANGE'!M18</f>
        <v>3.0550627417423004</v>
      </c>
      <c r="N160" s="4">
        <f>'2023 STEP CHANGE'!N18</f>
        <v>3.1046699949551946</v>
      </c>
      <c r="O160" s="4">
        <f>'2023 STEP CHANGE'!O18</f>
        <v>3.1090984894541696</v>
      </c>
      <c r="P160" s="4">
        <f>'2023 STEP CHANGE'!P18</f>
        <v>3.0558643026715329</v>
      </c>
      <c r="Q160" s="4">
        <f>'2023 STEP CHANGE'!Q18</f>
        <v>2.9873288320873446</v>
      </c>
      <c r="R160" s="4">
        <f>'2023 STEP CHANGE'!R18</f>
        <v>2.9684361580626937</v>
      </c>
      <c r="S160" s="4">
        <f>'2023 STEP CHANGE'!S18</f>
        <v>3.0136782649883047</v>
      </c>
      <c r="T160" s="4">
        <f>'2023 STEP CHANGE'!T18</f>
        <v>3.0732629489796093</v>
      </c>
      <c r="U160" s="4">
        <f>'2023 STEP CHANGE'!U18</f>
        <v>3.1402485587375817</v>
      </c>
      <c r="V160" s="4">
        <f>'2023 STEP CHANGE'!V18</f>
        <v>3.1988908682801238</v>
      </c>
      <c r="W160" s="4">
        <f>'2023 STEP CHANGE'!W18</f>
        <v>3.1920380261927144</v>
      </c>
      <c r="X160" s="4">
        <f>'2023 STEP CHANGE'!X18</f>
        <v>3.1641632184376904</v>
      </c>
      <c r="Y160" s="4">
        <f>'2023 STEP CHANGE'!Y18</f>
        <v>3.1740476924894727</v>
      </c>
      <c r="Z160" s="4">
        <f>'2023 STEP CHANGE'!Z18</f>
        <v>3.174024581940766</v>
      </c>
      <c r="AA160" s="4">
        <f>'2023 STEP CHANGE'!AA18</f>
        <v>3.1247234870059613</v>
      </c>
      <c r="AB160" s="4">
        <f>'2023 STEP CHANGE'!AB18</f>
        <v>3.0789832355904392</v>
      </c>
      <c r="AC160" s="4">
        <f>'2023 STEP CHANGE'!AC18</f>
        <v>3.0879244315970418</v>
      </c>
      <c r="AD160" s="4">
        <f>'2023 STEP CHANGE'!AD18</f>
        <v>3.1170712143745196</v>
      </c>
      <c r="AE160" s="4">
        <f>'2023 STEP CHANGE'!AE18</f>
        <v>3.117370340392033</v>
      </c>
      <c r="AF160" s="4">
        <f>'2023 STEP CHANGE'!AF18</f>
        <v>3.1016046600116116</v>
      </c>
      <c r="AG160" s="4">
        <f>'2023 STEP CHANGE'!AG18</f>
        <v>3.0984803950330666</v>
      </c>
      <c r="AH160" s="4">
        <f>'2023 STEP CHANGE'!AH18</f>
        <v>3.1032802901304288</v>
      </c>
      <c r="AI160" s="4"/>
      <c r="AJ160" s="4"/>
    </row>
    <row r="162" spans="1:36">
      <c r="A162" s="2" t="s">
        <v>55</v>
      </c>
      <c r="C162">
        <f t="shared" ref="C162" si="99">C155</f>
        <v>2019</v>
      </c>
      <c r="D162">
        <f t="shared" ref="D162:F162" si="100">D155</f>
        <v>2020</v>
      </c>
      <c r="E162">
        <f t="shared" si="100"/>
        <v>2021</v>
      </c>
      <c r="F162">
        <f t="shared" si="100"/>
        <v>2022</v>
      </c>
      <c r="G162">
        <f t="shared" ref="G162:J162" si="101">G155</f>
        <v>2023</v>
      </c>
      <c r="H162">
        <f t="shared" si="101"/>
        <v>2024</v>
      </c>
      <c r="I162">
        <f t="shared" si="101"/>
        <v>2025</v>
      </c>
      <c r="J162">
        <f t="shared" si="101"/>
        <v>2026</v>
      </c>
      <c r="K162">
        <f t="shared" ref="K162:P162" si="102">K155</f>
        <v>2027</v>
      </c>
      <c r="L162">
        <f t="shared" si="102"/>
        <v>2028</v>
      </c>
      <c r="M162">
        <f t="shared" si="102"/>
        <v>2029</v>
      </c>
      <c r="N162">
        <f t="shared" si="102"/>
        <v>2030</v>
      </c>
      <c r="O162">
        <f t="shared" si="102"/>
        <v>2031</v>
      </c>
      <c r="P162">
        <f t="shared" si="102"/>
        <v>2032</v>
      </c>
      <c r="Q162">
        <f t="shared" ref="Q162:AH162" si="103">Q155</f>
        <v>2033</v>
      </c>
      <c r="R162">
        <f t="shared" si="103"/>
        <v>2034</v>
      </c>
      <c r="S162">
        <f t="shared" si="103"/>
        <v>2035</v>
      </c>
      <c r="T162">
        <f t="shared" si="103"/>
        <v>2036</v>
      </c>
      <c r="U162">
        <f t="shared" si="103"/>
        <v>2037</v>
      </c>
      <c r="V162">
        <f t="shared" si="103"/>
        <v>2038</v>
      </c>
      <c r="W162">
        <f t="shared" si="103"/>
        <v>2039</v>
      </c>
      <c r="X162">
        <f t="shared" si="103"/>
        <v>2040</v>
      </c>
      <c r="Y162">
        <f t="shared" si="103"/>
        <v>2041</v>
      </c>
      <c r="Z162">
        <f t="shared" si="103"/>
        <v>2042</v>
      </c>
      <c r="AA162">
        <f t="shared" si="103"/>
        <v>2043</v>
      </c>
      <c r="AB162">
        <f t="shared" si="103"/>
        <v>2044</v>
      </c>
      <c r="AC162">
        <f t="shared" si="103"/>
        <v>2045</v>
      </c>
      <c r="AD162">
        <f t="shared" si="103"/>
        <v>2046</v>
      </c>
      <c r="AE162">
        <f t="shared" si="103"/>
        <v>2047</v>
      </c>
      <c r="AF162">
        <f t="shared" si="103"/>
        <v>2048</v>
      </c>
      <c r="AG162">
        <f t="shared" si="103"/>
        <v>2049</v>
      </c>
      <c r="AH162">
        <f t="shared" si="103"/>
        <v>2050</v>
      </c>
    </row>
    <row r="163" spans="1:36">
      <c r="B163" s="1" t="str">
        <f t="shared" ref="B163:B167" si="104">B156</f>
        <v>2021 Central</v>
      </c>
      <c r="C163" s="4">
        <f>'2021 CENTRAL SCENARIO'!C19*$L$2</f>
        <v>1.8402553613196819</v>
      </c>
      <c r="D163" s="4">
        <f>'2021 CENTRAL SCENARIO'!D19*$L$2</f>
        <v>1.9584701109724381</v>
      </c>
      <c r="E163" s="4">
        <f>'2021 CENTRAL SCENARIO'!E19*$L$2</f>
        <v>2.0905075811838696</v>
      </c>
      <c r="F163" s="4">
        <f>'2021 CENTRAL SCENARIO'!F19*$L$2</f>
        <v>2.219516549576809</v>
      </c>
      <c r="G163" s="4">
        <f>'2021 CENTRAL SCENARIO'!G19*$L$2</f>
        <v>2.3753370924035191</v>
      </c>
      <c r="H163" s="4">
        <f>'2021 CENTRAL SCENARIO'!H19*$L$2</f>
        <v>2.4982821362502761</v>
      </c>
      <c r="I163" s="4">
        <f>'2021 CENTRAL SCENARIO'!I19*$L$2</f>
        <v>2.5172610015739001</v>
      </c>
      <c r="J163" s="4">
        <f>'2021 CENTRAL SCENARIO'!J19*$L$2</f>
        <v>2.4403440771036569</v>
      </c>
      <c r="K163" s="4">
        <f>'2021 CENTRAL SCENARIO'!K19*$L$2</f>
        <v>2.3405064634940778</v>
      </c>
      <c r="L163" s="4">
        <f>'2021 CENTRAL SCENARIO'!L19*$L$2</f>
        <v>2.2549659044139867</v>
      </c>
      <c r="M163" s="4">
        <f>'2021 CENTRAL SCENARIO'!M19*$L$2</f>
        <v>2.2027033480611276</v>
      </c>
      <c r="N163" s="4">
        <f>'2021 CENTRAL SCENARIO'!N19*$L$2</f>
        <v>2.1842304278783238</v>
      </c>
      <c r="O163" s="4">
        <f>'2021 CENTRAL SCENARIO'!O19*$L$2</f>
        <v>2.1629606605972076</v>
      </c>
      <c r="P163" s="4">
        <f>'2021 CENTRAL SCENARIO'!P19*$L$2</f>
        <v>2.166883371777879</v>
      </c>
      <c r="Q163" s="4">
        <f>'2021 CENTRAL SCENARIO'!Q19*$L$2</f>
        <v>2.1634979013211248</v>
      </c>
      <c r="R163" s="4">
        <f>'2021 CENTRAL SCENARIO'!R19*$L$2</f>
        <v>2.1583957224339598</v>
      </c>
      <c r="S163" s="4">
        <f>'2021 CENTRAL SCENARIO'!S19*$L$2</f>
        <v>2.1553645013915115</v>
      </c>
      <c r="T163" s="4">
        <f>'2021 CENTRAL SCENARIO'!T19*$L$2</f>
        <v>2.1529395245575524</v>
      </c>
      <c r="U163" s="4">
        <f>'2021 CENTRAL SCENARIO'!U19*$L$2</f>
        <v>2.1514845384571766</v>
      </c>
      <c r="V163" s="4">
        <f>'2021 CENTRAL SCENARIO'!V19*$L$2</f>
        <v>2.1509025440170264</v>
      </c>
      <c r="W163" s="4">
        <f>'2021 CENTRAL SCENARIO'!W19*$L$2</f>
        <v>2.1507861451289965</v>
      </c>
      <c r="X163" s="4">
        <f>'2021 CENTRAL SCENARIO'!X19*$L$2</f>
        <v>2.1507861451289965</v>
      </c>
      <c r="Y163" s="4">
        <f>'2021 CENTRAL SCENARIO'!Y19*$L$2</f>
        <v>2.1507861451289965</v>
      </c>
      <c r="Z163" s="4">
        <f>'2021 CENTRAL SCENARIO'!Z19*$L$2</f>
        <v>2.1507861451289965</v>
      </c>
      <c r="AA163" s="4">
        <f>'2021 CENTRAL SCENARIO'!AA19*$L$2</f>
        <v>2.1507861451289965</v>
      </c>
      <c r="AB163" s="4">
        <f>'2021 CENTRAL SCENARIO'!AB19*$L$2</f>
        <v>2.1507861451289965</v>
      </c>
      <c r="AC163" s="4">
        <f>'2021 CENTRAL SCENARIO'!AC19*$L$2</f>
        <v>2.1507861451289965</v>
      </c>
      <c r="AD163" s="4">
        <f>'2021 CENTRAL SCENARIO'!AD19*$L$2</f>
        <v>2.1507861451289965</v>
      </c>
      <c r="AE163" s="4">
        <f>'2021 CENTRAL SCENARIO'!AE19*$L$2</f>
        <v>2.1507861451289965</v>
      </c>
      <c r="AF163" s="4">
        <f>'2021 CENTRAL SCENARIO'!AF19*$L$2</f>
        <v>2.1507861451289965</v>
      </c>
      <c r="AG163" s="4">
        <f>'2021 CENTRAL SCENARIO'!AG19*$L$2</f>
        <v>2.1507861451289965</v>
      </c>
      <c r="AH163" s="4">
        <f>'2021 CENTRAL SCENARIO'!AH19*$L$2</f>
        <v>2.1507861451289965</v>
      </c>
      <c r="AI163" s="4"/>
      <c r="AJ163" s="4"/>
    </row>
    <row r="164" spans="1:36">
      <c r="B164" s="1" t="str">
        <f t="shared" si="104"/>
        <v>2023 Progressive Change</v>
      </c>
      <c r="C164" s="4">
        <f>'2023 PROGRESSIVE CHANGE'!C19</f>
        <v>0</v>
      </c>
      <c r="D164" s="4">
        <f>'2023 PROGRESSIVE CHANGE'!D19</f>
        <v>2.0589042008869889</v>
      </c>
      <c r="E164" s="4">
        <f>'2023 PROGRESSIVE CHANGE'!E19</f>
        <v>2.0464912730764926</v>
      </c>
      <c r="F164" s="4">
        <f>'2023 PROGRESSIVE CHANGE'!F19</f>
        <v>1.9780824758944098</v>
      </c>
      <c r="G164" s="4">
        <f>'2023 PROGRESSIVE CHANGE'!G19</f>
        <v>1.9106596519128503</v>
      </c>
      <c r="H164" s="4">
        <f>'2023 PROGRESSIVE CHANGE'!H19</f>
        <v>1.9316133656769243</v>
      </c>
      <c r="I164" s="4">
        <f>'2023 PROGRESSIVE CHANGE'!I19</f>
        <v>2.0392039142780418</v>
      </c>
      <c r="J164" s="4">
        <f>'2023 PROGRESSIVE CHANGE'!J19</f>
        <v>2.1778558509079389</v>
      </c>
      <c r="K164" s="4">
        <f>'2023 PROGRESSIVE CHANGE'!K19</f>
        <v>2.3184378974294839</v>
      </c>
      <c r="L164" s="4">
        <f>'2023 PROGRESSIVE CHANGE'!L19</f>
        <v>2.4632630181354065</v>
      </c>
      <c r="M164" s="4">
        <f>'2023 PROGRESSIVE CHANGE'!M19</f>
        <v>2.5349936827563235</v>
      </c>
      <c r="N164" s="4">
        <f>'2023 PROGRESSIVE CHANGE'!N19</f>
        <v>2.510531145345742</v>
      </c>
      <c r="O164" s="4">
        <f>'2023 PROGRESSIVE CHANGE'!O19</f>
        <v>2.4741943935613522</v>
      </c>
      <c r="P164" s="4">
        <f>'2023 PROGRESSIVE CHANGE'!P19</f>
        <v>2.461911877361799</v>
      </c>
      <c r="Q164" s="4">
        <f>'2023 PROGRESSIVE CHANGE'!Q19</f>
        <v>2.4408289076344749</v>
      </c>
      <c r="R164" s="4">
        <f>'2023 PROGRESSIVE CHANGE'!R19</f>
        <v>2.4191890008420587</v>
      </c>
      <c r="S164" s="4">
        <f>'2023 PROGRESSIVE CHANGE'!S19</f>
        <v>2.5061905408925824</v>
      </c>
      <c r="T164" s="4">
        <f>'2023 PROGRESSIVE CHANGE'!T19</f>
        <v>2.7020012599337293</v>
      </c>
      <c r="U164" s="4">
        <f>'2023 PROGRESSIVE CHANGE'!U19</f>
        <v>2.856637552178142</v>
      </c>
      <c r="V164" s="4">
        <f>'2023 PROGRESSIVE CHANGE'!V19</f>
        <v>2.9053186572468586</v>
      </c>
      <c r="W164" s="4">
        <f>'2023 PROGRESSIVE CHANGE'!W19</f>
        <v>3.0200821852212525</v>
      </c>
      <c r="X164" s="4">
        <f>'2023 PROGRESSIVE CHANGE'!X19</f>
        <v>3.2106378819966248</v>
      </c>
      <c r="Y164" s="4">
        <f>'2023 PROGRESSIVE CHANGE'!Y19</f>
        <v>3.2336106552474999</v>
      </c>
      <c r="Z164" s="4">
        <f>'2023 PROGRESSIVE CHANGE'!Z19</f>
        <v>3.0656832216087206</v>
      </c>
      <c r="AA164" s="4">
        <f>'2023 PROGRESSIVE CHANGE'!AA19</f>
        <v>2.830803773652415</v>
      </c>
      <c r="AB164" s="4">
        <f>'2023 PROGRESSIVE CHANGE'!AB19</f>
        <v>2.7627432079501761</v>
      </c>
      <c r="AC164" s="4">
        <f>'2023 PROGRESSIVE CHANGE'!AC19</f>
        <v>2.8285675398644234</v>
      </c>
      <c r="AD164" s="4">
        <f>'2023 PROGRESSIVE CHANGE'!AD19</f>
        <v>2.7561494029891307</v>
      </c>
      <c r="AE164" s="4">
        <f>'2023 PROGRESSIVE CHANGE'!AE19</f>
        <v>2.6720929032944927</v>
      </c>
      <c r="AF164" s="4">
        <f>'2023 PROGRESSIVE CHANGE'!AF19</f>
        <v>2.7174931568933531</v>
      </c>
      <c r="AG164" s="4">
        <f>'2023 PROGRESSIVE CHANGE'!AG19</f>
        <v>2.7419795579002719</v>
      </c>
      <c r="AH164" s="4">
        <f>'2023 PROGRESSIVE CHANGE'!AH19</f>
        <v>2.7169492767087422</v>
      </c>
      <c r="AI164" s="4"/>
      <c r="AJ164" s="4"/>
    </row>
    <row r="165" spans="1:36">
      <c r="B165" s="1" t="str">
        <f t="shared" si="104"/>
        <v>2022 Step Change</v>
      </c>
      <c r="C165" s="4">
        <f>'2022 STEP CHANGE SCENARIO'!C19</f>
        <v>0</v>
      </c>
      <c r="D165" s="4">
        <f>'2022 STEP CHANGE SCENARIO'!D19</f>
        <v>1.8584616852171538</v>
      </c>
      <c r="E165" s="4">
        <f>'2022 STEP CHANGE SCENARIO'!E19</f>
        <v>1.9508326468526958</v>
      </c>
      <c r="F165" s="4">
        <f>'2022 STEP CHANGE SCENARIO'!F19</f>
        <v>2.1395260554388185</v>
      </c>
      <c r="G165" s="4">
        <f>'2022 STEP CHANGE SCENARIO'!G19</f>
        <v>2.2864091536719755</v>
      </c>
      <c r="H165" s="4">
        <f>'2022 STEP CHANGE SCENARIO'!H19</f>
        <v>2.3625777850582073</v>
      </c>
      <c r="I165" s="4">
        <f>'2022 STEP CHANGE SCENARIO'!I19</f>
        <v>2.4340577233926948</v>
      </c>
      <c r="J165" s="4">
        <f>'2022 STEP CHANGE SCENARIO'!J19</f>
        <v>2.4762862731904787</v>
      </c>
      <c r="K165" s="4">
        <f>'2022 STEP CHANGE SCENARIO'!K19</f>
        <v>2.4949899178045936</v>
      </c>
      <c r="L165" s="4">
        <f>'2022 STEP CHANGE SCENARIO'!L19</f>
        <v>2.4714939496106889</v>
      </c>
      <c r="M165" s="4">
        <f>'2022 STEP CHANGE SCENARIO'!M19</f>
        <v>2.3928603780128506</v>
      </c>
      <c r="N165" s="4">
        <f>'2022 STEP CHANGE SCENARIO'!N19</f>
        <v>2.3264053468233876</v>
      </c>
      <c r="O165" s="4">
        <f>'2022 STEP CHANGE SCENARIO'!O19</f>
        <v>2.2684083079811836</v>
      </c>
      <c r="P165" s="4">
        <f>'2022 STEP CHANGE SCENARIO'!P19</f>
        <v>2.1976781468555511</v>
      </c>
      <c r="Q165" s="4">
        <f>'2022 STEP CHANGE SCENARIO'!Q19</f>
        <v>2.1983995672495928</v>
      </c>
      <c r="R165" s="4">
        <f>'2022 STEP CHANGE SCENARIO'!R19</f>
        <v>2.2834320673245903</v>
      </c>
      <c r="S165" s="4">
        <f>'2022 STEP CHANGE SCENARIO'!S19</f>
        <v>2.4022613685104299</v>
      </c>
      <c r="T165" s="4">
        <f>'2022 STEP CHANGE SCENARIO'!T19</f>
        <v>2.5848441342881494</v>
      </c>
      <c r="U165" s="4">
        <f>'2022 STEP CHANGE SCENARIO'!U19</f>
        <v>2.8086529896045054</v>
      </c>
      <c r="V165" s="4">
        <f>'2022 STEP CHANGE SCENARIO'!V19</f>
        <v>2.9396685589292133</v>
      </c>
      <c r="W165" s="4">
        <f>'2022 STEP CHANGE SCENARIO'!W19</f>
        <v>2.9590113732199765</v>
      </c>
      <c r="X165" s="4">
        <f>'2022 STEP CHANGE SCENARIO'!X19</f>
        <v>3.0464736024681756</v>
      </c>
      <c r="Y165" s="4">
        <f>'2022 STEP CHANGE SCENARIO'!Y19</f>
        <v>3.2204601112767861</v>
      </c>
      <c r="Z165" s="4">
        <f>'2022 STEP CHANGE SCENARIO'!Z19</f>
        <v>3.4009904514423122</v>
      </c>
      <c r="AA165" s="4">
        <f>'2022 STEP CHANGE SCENARIO'!AA19</f>
        <v>3.5704590746203522</v>
      </c>
      <c r="AB165" s="4">
        <f>'2022 STEP CHANGE SCENARIO'!AB19</f>
        <v>3.5583833708001094</v>
      </c>
      <c r="AC165" s="4">
        <f>'2022 STEP CHANGE SCENARIO'!AC19</f>
        <v>3.4306661528558591</v>
      </c>
      <c r="AD165" s="4">
        <f>'2022 STEP CHANGE SCENARIO'!AD19</f>
        <v>3.4724280627355877</v>
      </c>
      <c r="AE165" s="4">
        <f>'2022 STEP CHANGE SCENARIO'!AE19</f>
        <v>3.5089229650147047</v>
      </c>
      <c r="AF165" s="4">
        <f>'2022 STEP CHANGE SCENARIO'!AF19</f>
        <v>3.3926477350349344</v>
      </c>
      <c r="AG165" s="4">
        <f>'2022 STEP CHANGE SCENARIO'!AG19</f>
        <v>3.3664083444574899</v>
      </c>
      <c r="AH165" s="4">
        <f>'2022 STEP CHANGE SCENARIO'!AH19</f>
        <v>3.4255575758981238</v>
      </c>
      <c r="AI165" s="4"/>
      <c r="AJ165" s="4"/>
    </row>
    <row r="166" spans="1:36">
      <c r="B166" s="1" t="str">
        <f t="shared" si="104"/>
        <v>2023 Hydrogen Export</v>
      </c>
      <c r="C166" s="4">
        <f>'2023 HYDROGEN SCENARIO'!C19</f>
        <v>0</v>
      </c>
      <c r="D166" s="4">
        <f>'2023 HYDROGEN SCENARIO'!D19</f>
        <v>2.0113148835650208</v>
      </c>
      <c r="E166" s="4">
        <f>'2023 HYDROGEN SCENARIO'!E19</f>
        <v>2.0305343431376746</v>
      </c>
      <c r="F166" s="4">
        <f>'2023 HYDROGEN SCENARIO'!F19</f>
        <v>2.0403294022794207</v>
      </c>
      <c r="G166" s="4">
        <f>'2023 HYDROGEN SCENARIO'!G19</f>
        <v>2.0708384183164452</v>
      </c>
      <c r="H166" s="4">
        <f>'2023 HYDROGEN SCENARIO'!H19</f>
        <v>2.1523464730914696</v>
      </c>
      <c r="I166" s="4">
        <f>'2023 HYDROGEN SCENARIO'!I19</f>
        <v>2.2783425666612724</v>
      </c>
      <c r="J166" s="4">
        <f>'2023 HYDROGEN SCENARIO'!J19</f>
        <v>2.3910235619501052</v>
      </c>
      <c r="K166" s="4">
        <f>'2023 HYDROGEN SCENARIO'!K19</f>
        <v>2.5159246112260925</v>
      </c>
      <c r="L166" s="4">
        <f>'2023 HYDROGEN SCENARIO'!L19</f>
        <v>2.688995420166937</v>
      </c>
      <c r="M166" s="4">
        <f>'2023 HYDROGEN SCENARIO'!M19</f>
        <v>2.7882500310299898</v>
      </c>
      <c r="N166" s="4">
        <f>'2023 HYDROGEN SCENARIO'!N19</f>
        <v>2.771469205765615</v>
      </c>
      <c r="O166" s="4">
        <f>'2023 HYDROGEN SCENARIO'!O19</f>
        <v>2.690598187992038</v>
      </c>
      <c r="P166" s="4">
        <f>'2023 HYDROGEN SCENARIO'!P19</f>
        <v>2.6525956676931068</v>
      </c>
      <c r="Q166" s="4">
        <f>'2023 HYDROGEN SCENARIO'!Q19</f>
        <v>2.6679018262327521</v>
      </c>
      <c r="R166" s="4">
        <f>'2023 HYDROGEN SCENARIO'!R19</f>
        <v>2.6894931054287508</v>
      </c>
      <c r="S166" s="4">
        <f>'2023 HYDROGEN SCENARIO'!S19</f>
        <v>2.8588035025415235</v>
      </c>
      <c r="T166" s="4">
        <f>'2023 HYDROGEN SCENARIO'!T19</f>
        <v>3.0458237272000139</v>
      </c>
      <c r="U166" s="4">
        <f>'2023 HYDROGEN SCENARIO'!U19</f>
        <v>3.0249457320519393</v>
      </c>
      <c r="V166" s="4">
        <f>'2023 HYDROGEN SCENARIO'!V19</f>
        <v>2.9260922132459934</v>
      </c>
      <c r="W166" s="4">
        <f>'2023 HYDROGEN SCENARIO'!W19</f>
        <v>2.8147209378542346</v>
      </c>
      <c r="X166" s="4">
        <f>'2023 HYDROGEN SCENARIO'!X19</f>
        <v>2.74254292803551</v>
      </c>
      <c r="Y166" s="4">
        <f>'2023 HYDROGEN SCENARIO'!Y19</f>
        <v>2.782117570646796</v>
      </c>
      <c r="Z166" s="4">
        <f>'2023 HYDROGEN SCENARIO'!Z19</f>
        <v>2.8230281262346208</v>
      </c>
      <c r="AA166" s="4">
        <f>'2023 HYDROGEN SCENARIO'!AA19</f>
        <v>2.8048981312553312</v>
      </c>
      <c r="AB166" s="4">
        <f>'2023 HYDROGEN SCENARIO'!AB19</f>
        <v>2.8326784750922567</v>
      </c>
      <c r="AC166" s="4">
        <f>'2023 HYDROGEN SCENARIO'!AC19</f>
        <v>2.9015745846336736</v>
      </c>
      <c r="AD166" s="4">
        <f>'2023 HYDROGEN SCENARIO'!AD19</f>
        <v>2.9105179313322962</v>
      </c>
      <c r="AE166" s="4">
        <f>'2023 HYDROGEN SCENARIO'!AE19</f>
        <v>2.8961131869694214</v>
      </c>
      <c r="AF166" s="4">
        <f>'2023 HYDROGEN SCENARIO'!AF19</f>
        <v>2.8834236983691568</v>
      </c>
      <c r="AG166" s="4">
        <f>'2023 HYDROGEN SCENARIO'!AG19</f>
        <v>2.8779191895766112</v>
      </c>
      <c r="AH166" s="4">
        <f>'2023 HYDROGEN SCENARIO'!AH19</f>
        <v>2.9055708009650942</v>
      </c>
      <c r="AI166" s="4"/>
      <c r="AJ166" s="4"/>
    </row>
    <row r="167" spans="1:36">
      <c r="B167" s="1" t="str">
        <f t="shared" si="104"/>
        <v>2023 Step Change</v>
      </c>
      <c r="C167" s="4">
        <f>'2023 STEP CHANGE'!C19</f>
        <v>0</v>
      </c>
      <c r="D167" s="4">
        <f>'2023 STEP CHANGE'!D19</f>
        <v>2.0029841177771752</v>
      </c>
      <c r="E167" s="4">
        <f>'2023 STEP CHANGE'!E19</f>
        <v>2.0095653697490516</v>
      </c>
      <c r="F167" s="4">
        <f>'2023 STEP CHANGE'!F19</f>
        <v>1.9686210204133276</v>
      </c>
      <c r="G167" s="4">
        <f>'2023 STEP CHANGE'!G19</f>
        <v>1.9350770492695797</v>
      </c>
      <c r="H167" s="4">
        <f>'2023 STEP CHANGE'!H19</f>
        <v>1.9892342056187426</v>
      </c>
      <c r="I167" s="4">
        <f>'2023 STEP CHANGE'!I19</f>
        <v>2.155269671269008</v>
      </c>
      <c r="J167" s="4">
        <f>'2023 STEP CHANGE'!J19</f>
        <v>2.3491037537452071</v>
      </c>
      <c r="K167" s="4">
        <f>'2023 STEP CHANGE'!K19</f>
        <v>2.5751335602144048</v>
      </c>
      <c r="L167" s="4">
        <f>'2023 STEP CHANGE'!L19</f>
        <v>2.8189022316385541</v>
      </c>
      <c r="M167" s="4">
        <f>'2023 STEP CHANGE'!M19</f>
        <v>2.9101282556130963</v>
      </c>
      <c r="N167" s="4">
        <f>'2023 STEP CHANGE'!N19</f>
        <v>2.9492091666546396</v>
      </c>
      <c r="O167" s="4">
        <f>'2023 STEP CHANGE'!O19</f>
        <v>3.0044678130846227</v>
      </c>
      <c r="P167" s="4">
        <f>'2023 STEP CHANGE'!P19</f>
        <v>2.9781526734180184</v>
      </c>
      <c r="Q167" s="4">
        <f>'2023 STEP CHANGE'!Q19</f>
        <v>2.8875911219637866</v>
      </c>
      <c r="R167" s="4">
        <f>'2023 STEP CHANGE'!R19</f>
        <v>2.8283202093723507</v>
      </c>
      <c r="S167" s="4">
        <f>'2023 STEP CHANGE'!S19</f>
        <v>2.9129289121729576</v>
      </c>
      <c r="T167" s="4">
        <f>'2023 STEP CHANGE'!T19</f>
        <v>3.0772719171445178</v>
      </c>
      <c r="U167" s="4">
        <f>'2023 STEP CHANGE'!U19</f>
        <v>3.1801325167809571</v>
      </c>
      <c r="V167" s="4">
        <f>'2023 STEP CHANGE'!V19</f>
        <v>3.2131369016460782</v>
      </c>
      <c r="W167" s="4">
        <f>'2023 STEP CHANGE'!W19</f>
        <v>3.2075434232043376</v>
      </c>
      <c r="X167" s="4">
        <f>'2023 STEP CHANGE'!X19</f>
        <v>3.1996229635119589</v>
      </c>
      <c r="Y167" s="4">
        <f>'2023 STEP CHANGE'!Y19</f>
        <v>3.2198680097075867</v>
      </c>
      <c r="Z167" s="4">
        <f>'2023 STEP CHANGE'!Z19</f>
        <v>3.1993074385416498</v>
      </c>
      <c r="AA167" s="4">
        <f>'2023 STEP CHANGE'!AA19</f>
        <v>3.113841419189419</v>
      </c>
      <c r="AB167" s="4">
        <f>'2023 STEP CHANGE'!AB19</f>
        <v>3.0701781050407342</v>
      </c>
      <c r="AC167" s="4">
        <f>'2023 STEP CHANGE'!AC19</f>
        <v>3.0876945696022204</v>
      </c>
      <c r="AD167" s="4">
        <f>'2023 STEP CHANGE'!AD19</f>
        <v>3.1100383920195336</v>
      </c>
      <c r="AE167" s="4">
        <f>'2023 STEP CHANGE'!AE19</f>
        <v>3.1107518388403119</v>
      </c>
      <c r="AF167" s="4">
        <f>'2023 STEP CHANGE'!AF19</f>
        <v>3.1138585232113583</v>
      </c>
      <c r="AG167" s="4">
        <f>'2023 STEP CHANGE'!AG19</f>
        <v>3.1394294666945908</v>
      </c>
      <c r="AH167" s="4">
        <f>'2023 STEP CHANGE'!AH19</f>
        <v>3.1439243282843377</v>
      </c>
      <c r="AI167" s="4"/>
      <c r="AJ167" s="4"/>
    </row>
    <row r="169" spans="1:36">
      <c r="A169" s="2" t="s">
        <v>56</v>
      </c>
      <c r="C169">
        <f t="shared" ref="C169" si="105">C155</f>
        <v>2019</v>
      </c>
      <c r="D169">
        <f t="shared" ref="D169:P169" si="106">D155</f>
        <v>2020</v>
      </c>
      <c r="E169">
        <f t="shared" si="106"/>
        <v>2021</v>
      </c>
      <c r="F169">
        <f t="shared" si="106"/>
        <v>2022</v>
      </c>
      <c r="G169">
        <f t="shared" si="106"/>
        <v>2023</v>
      </c>
      <c r="H169">
        <f t="shared" si="106"/>
        <v>2024</v>
      </c>
      <c r="I169">
        <f t="shared" si="106"/>
        <v>2025</v>
      </c>
      <c r="J169">
        <f t="shared" si="106"/>
        <v>2026</v>
      </c>
      <c r="K169">
        <f t="shared" si="106"/>
        <v>2027</v>
      </c>
      <c r="L169">
        <f t="shared" si="106"/>
        <v>2028</v>
      </c>
      <c r="M169">
        <f t="shared" si="106"/>
        <v>2029</v>
      </c>
      <c r="N169">
        <f t="shared" si="106"/>
        <v>2030</v>
      </c>
      <c r="O169">
        <f t="shared" si="106"/>
        <v>2031</v>
      </c>
      <c r="P169">
        <f t="shared" si="106"/>
        <v>2032</v>
      </c>
      <c r="Q169">
        <f t="shared" ref="Q169:AH169" si="107">Q155</f>
        <v>2033</v>
      </c>
      <c r="R169">
        <f t="shared" si="107"/>
        <v>2034</v>
      </c>
      <c r="S169">
        <f t="shared" si="107"/>
        <v>2035</v>
      </c>
      <c r="T169">
        <f t="shared" si="107"/>
        <v>2036</v>
      </c>
      <c r="U169">
        <f t="shared" si="107"/>
        <v>2037</v>
      </c>
      <c r="V169">
        <f t="shared" si="107"/>
        <v>2038</v>
      </c>
      <c r="W169">
        <f t="shared" si="107"/>
        <v>2039</v>
      </c>
      <c r="X169">
        <f t="shared" si="107"/>
        <v>2040</v>
      </c>
      <c r="Y169">
        <f t="shared" si="107"/>
        <v>2041</v>
      </c>
      <c r="Z169">
        <f t="shared" si="107"/>
        <v>2042</v>
      </c>
      <c r="AA169">
        <f t="shared" si="107"/>
        <v>2043</v>
      </c>
      <c r="AB169">
        <f t="shared" si="107"/>
        <v>2044</v>
      </c>
      <c r="AC169">
        <f t="shared" si="107"/>
        <v>2045</v>
      </c>
      <c r="AD169">
        <f t="shared" si="107"/>
        <v>2046</v>
      </c>
      <c r="AE169">
        <f t="shared" si="107"/>
        <v>2047</v>
      </c>
      <c r="AF169">
        <f t="shared" si="107"/>
        <v>2048</v>
      </c>
      <c r="AG169">
        <f t="shared" si="107"/>
        <v>2049</v>
      </c>
      <c r="AH169">
        <f t="shared" si="107"/>
        <v>2050</v>
      </c>
    </row>
    <row r="170" spans="1:36">
      <c r="B170" s="1" t="str">
        <f t="shared" ref="B170:B174" si="108">B156</f>
        <v>2021 Central</v>
      </c>
      <c r="C170" s="4">
        <f>'2021 CENTRAL SCENARIO'!C20*$L$2</f>
        <v>1.2561224965688056</v>
      </c>
      <c r="D170" s="4">
        <f>'2021 CENTRAL SCENARIO'!D20*$L$2</f>
        <v>1.1055358928839163</v>
      </c>
      <c r="E170" s="4">
        <f>'2021 CENTRAL SCENARIO'!E20*$L$2</f>
        <v>1.0278110142886356</v>
      </c>
      <c r="F170" s="4">
        <f>'2021 CENTRAL SCENARIO'!F20*$L$2</f>
        <v>0.99318607821133387</v>
      </c>
      <c r="G170" s="4">
        <f>'2021 CENTRAL SCENARIO'!G20*$L$2</f>
        <v>0.95291044152204141</v>
      </c>
      <c r="H170" s="4">
        <f>'2021 CENTRAL SCENARIO'!H20*$L$2</f>
        <v>0.93737267106533217</v>
      </c>
      <c r="I170" s="4">
        <f>'2021 CENTRAL SCENARIO'!I20*$L$2</f>
        <v>0.93309336173855184</v>
      </c>
      <c r="J170" s="4">
        <f>'2021 CENTRAL SCENARIO'!J20*$L$2</f>
        <v>0.93472470653211548</v>
      </c>
      <c r="K170" s="4">
        <f>'2021 CENTRAL SCENARIO'!K20*$L$2</f>
        <v>0.93627417033257998</v>
      </c>
      <c r="L170" s="4">
        <f>'2021 CENTRAL SCENARIO'!L20*$L$2</f>
        <v>0.93882017222118597</v>
      </c>
      <c r="M170" s="4">
        <f>'2021 CENTRAL SCENARIO'!M20*$L$2</f>
        <v>0.94053681641124498</v>
      </c>
      <c r="N170" s="4">
        <f>'2021 CENTRAL SCENARIO'!N20*$L$2</f>
        <v>0.93508942584699051</v>
      </c>
      <c r="O170" s="4">
        <f>'2021 CENTRAL SCENARIO'!O20*$L$2</f>
        <v>0.93293353085644848</v>
      </c>
      <c r="P170" s="4">
        <f>'2021 CENTRAL SCENARIO'!P20*$L$2</f>
        <v>0.93212072589110095</v>
      </c>
      <c r="Q170" s="4">
        <f>'2021 CENTRAL SCENARIO'!Q20*$L$2</f>
        <v>0.93121618154631036</v>
      </c>
      <c r="R170" s="4">
        <f>'2021 CENTRAL SCENARIO'!R20*$L$2</f>
        <v>0.93073705581033483</v>
      </c>
      <c r="S170" s="4">
        <f>'2021 CENTRAL SCENARIO'!S20*$L$2</f>
        <v>0.93429579782900363</v>
      </c>
      <c r="T170" s="4">
        <f>'2021 CENTRAL SCENARIO'!T20*$L$2</f>
        <v>0.93714279144393864</v>
      </c>
      <c r="U170" s="4">
        <f>'2021 CENTRAL SCENARIO'!U20*$L$2</f>
        <v>0.93885098761289976</v>
      </c>
      <c r="V170" s="4">
        <f>'2021 CENTRAL SCENARIO'!V20*$L$2</f>
        <v>0.93953426608048418</v>
      </c>
      <c r="W170" s="4">
        <f>'2021 CENTRAL SCENARIO'!W20*$L$2</f>
        <v>0.93967092177400113</v>
      </c>
      <c r="X170" s="4">
        <f>'2021 CENTRAL SCENARIO'!X20*$L$2</f>
        <v>0.93967092177400113</v>
      </c>
      <c r="Y170" s="4">
        <f>'2021 CENTRAL SCENARIO'!Y20*$L$2</f>
        <v>0.93967092177400113</v>
      </c>
      <c r="Z170" s="4">
        <f>'2021 CENTRAL SCENARIO'!Z20*$L$2</f>
        <v>0.93967092177400113</v>
      </c>
      <c r="AA170" s="4">
        <f>'2021 CENTRAL SCENARIO'!AA20*$L$2</f>
        <v>0.93967092177400113</v>
      </c>
      <c r="AB170" s="4">
        <f>'2021 CENTRAL SCENARIO'!AB20*$L$2</f>
        <v>0.93967092177400113</v>
      </c>
      <c r="AC170" s="4">
        <f>'2021 CENTRAL SCENARIO'!AC20*$L$2</f>
        <v>0.93967092177400113</v>
      </c>
      <c r="AD170" s="4">
        <f>'2021 CENTRAL SCENARIO'!AD20*$L$2</f>
        <v>0.93967092177400113</v>
      </c>
      <c r="AE170" s="4">
        <f>'2021 CENTRAL SCENARIO'!AE20*$L$2</f>
        <v>0.93967092177400113</v>
      </c>
      <c r="AF170" s="4">
        <f>'2021 CENTRAL SCENARIO'!AF20*$L$2</f>
        <v>0.93967092177400113</v>
      </c>
      <c r="AG170" s="4">
        <f>'2021 CENTRAL SCENARIO'!AG20*$L$2</f>
        <v>0.93967092177400113</v>
      </c>
      <c r="AH170" s="4">
        <f>'2021 CENTRAL SCENARIO'!AH20*$L$2</f>
        <v>0.93967092177400113</v>
      </c>
      <c r="AI170" s="4"/>
      <c r="AJ170" s="4"/>
    </row>
    <row r="171" spans="1:36">
      <c r="B171" s="1" t="str">
        <f t="shared" si="108"/>
        <v>2023 Progressive Change</v>
      </c>
      <c r="C171" s="4">
        <f>'2023 PROGRESSIVE CHANGE'!C20</f>
        <v>0</v>
      </c>
      <c r="D171" s="4">
        <f>'2023 PROGRESSIVE CHANGE'!D20</f>
        <v>1.1385688836919037</v>
      </c>
      <c r="E171" s="4">
        <f>'2023 PROGRESSIVE CHANGE'!E20</f>
        <v>1.4042069739883545</v>
      </c>
      <c r="F171" s="4">
        <f>'2023 PROGRESSIVE CHANGE'!F20</f>
        <v>1.4335586451999716</v>
      </c>
      <c r="G171" s="4">
        <f>'2023 PROGRESSIVE CHANGE'!G20</f>
        <v>1.2937977545620667</v>
      </c>
      <c r="H171" s="4">
        <f>'2023 PROGRESSIVE CHANGE'!H20</f>
        <v>1.2117197598323279</v>
      </c>
      <c r="I171" s="4">
        <f>'2023 PROGRESSIVE CHANGE'!I20</f>
        <v>1.1271026376190545</v>
      </c>
      <c r="J171" s="4">
        <f>'2023 PROGRESSIVE CHANGE'!J20</f>
        <v>1.057420032870716</v>
      </c>
      <c r="K171" s="4">
        <f>'2023 PROGRESSIVE CHANGE'!K20</f>
        <v>1.0266568496978106</v>
      </c>
      <c r="L171" s="4">
        <f>'2023 PROGRESSIVE CHANGE'!L20</f>
        <v>1.0322373907653259</v>
      </c>
      <c r="M171" s="4">
        <f>'2023 PROGRESSIVE CHANGE'!M20</f>
        <v>1.0340738460752223</v>
      </c>
      <c r="N171" s="4">
        <f>'2023 PROGRESSIVE CHANGE'!N20</f>
        <v>1.0132640674585667</v>
      </c>
      <c r="O171" s="4">
        <f>'2023 PROGRESSIVE CHANGE'!O20</f>
        <v>0.99554695388941705</v>
      </c>
      <c r="P171" s="4">
        <f>'2023 PROGRESSIVE CHANGE'!P20</f>
        <v>0.97671083828387339</v>
      </c>
      <c r="Q171" s="4">
        <f>'2023 PROGRESSIVE CHANGE'!Q20</f>
        <v>0.96199296405758761</v>
      </c>
      <c r="R171" s="4">
        <f>'2023 PROGRESSIVE CHANGE'!R20</f>
        <v>0.95366848919804104</v>
      </c>
      <c r="S171" s="4">
        <f>'2023 PROGRESSIVE CHANGE'!S20</f>
        <v>0.94936838717164485</v>
      </c>
      <c r="T171" s="4">
        <f>'2023 PROGRESSIVE CHANGE'!T20</f>
        <v>0.97282910562718539</v>
      </c>
      <c r="U171" s="4">
        <f>'2023 PROGRESSIVE CHANGE'!U20</f>
        <v>1.012712514916035</v>
      </c>
      <c r="V171" s="4">
        <f>'2023 PROGRESSIVE CHANGE'!V20</f>
        <v>1.0374336306286787</v>
      </c>
      <c r="W171" s="4">
        <f>'2023 PROGRESSIVE CHANGE'!W20</f>
        <v>1.0374592565434357</v>
      </c>
      <c r="X171" s="4">
        <f>'2023 PROGRESSIVE CHANGE'!X20</f>
        <v>1.023165523005755</v>
      </c>
      <c r="Y171" s="4">
        <f>'2023 PROGRESSIVE CHANGE'!Y20</f>
        <v>1.0180591024289076</v>
      </c>
      <c r="Z171" s="4">
        <f>'2023 PROGRESSIVE CHANGE'!Z20</f>
        <v>1.0278094457511184</v>
      </c>
      <c r="AA171" s="4">
        <f>'2023 PROGRESSIVE CHANGE'!AA20</f>
        <v>1.0347013209904659</v>
      </c>
      <c r="AB171" s="4">
        <f>'2023 PROGRESSIVE CHANGE'!AB20</f>
        <v>1.0356799711481262</v>
      </c>
      <c r="AC171" s="4">
        <f>'2023 PROGRESSIVE CHANGE'!AC20</f>
        <v>1.0338797327616822</v>
      </c>
      <c r="AD171" s="4">
        <f>'2023 PROGRESSIVE CHANGE'!AD20</f>
        <v>1.0359802157784044</v>
      </c>
      <c r="AE171" s="4">
        <f>'2023 PROGRESSIVE CHANGE'!AE20</f>
        <v>1.0456091780315711</v>
      </c>
      <c r="AF171" s="4">
        <f>'2023 PROGRESSIVE CHANGE'!AF20</f>
        <v>1.053189830022887</v>
      </c>
      <c r="AG171" s="4">
        <f>'2023 PROGRESSIVE CHANGE'!AG20</f>
        <v>1.0460023952430291</v>
      </c>
      <c r="AH171" s="4">
        <f>'2023 PROGRESSIVE CHANGE'!AH20</f>
        <v>1.037742348362606</v>
      </c>
      <c r="AI171" s="4"/>
      <c r="AJ171" s="4"/>
    </row>
    <row r="172" spans="1:36">
      <c r="B172" s="1" t="str">
        <f t="shared" si="108"/>
        <v>2022 Step Change</v>
      </c>
      <c r="C172" s="4">
        <f>'2022 STEP CHANGE SCENARIO'!C20</f>
        <v>0</v>
      </c>
      <c r="D172" s="4">
        <f>'2022 STEP CHANGE SCENARIO'!D20</f>
        <v>1.2100382696671836</v>
      </c>
      <c r="E172" s="4">
        <f>'2022 STEP CHANGE SCENARIO'!E20</f>
        <v>1.3739018029118912</v>
      </c>
      <c r="F172" s="4">
        <f>'2022 STEP CHANGE SCENARIO'!F20</f>
        <v>1.3553538788320236</v>
      </c>
      <c r="G172" s="4">
        <f>'2022 STEP CHANGE SCENARIO'!G20</f>
        <v>1.2170760957219195</v>
      </c>
      <c r="H172" s="4">
        <f>'2022 STEP CHANGE SCENARIO'!H20</f>
        <v>1.1072626490709814</v>
      </c>
      <c r="I172" s="4">
        <f>'2022 STEP CHANGE SCENARIO'!I20</f>
        <v>1.0797227569041565</v>
      </c>
      <c r="J172" s="4">
        <f>'2022 STEP CHANGE SCENARIO'!J20</f>
        <v>1.1345088458731891</v>
      </c>
      <c r="K172" s="4">
        <f>'2022 STEP CHANGE SCENARIO'!K20</f>
        <v>1.172054526167092</v>
      </c>
      <c r="L172" s="4">
        <f>'2022 STEP CHANGE SCENARIO'!L20</f>
        <v>1.1780388009578038</v>
      </c>
      <c r="M172" s="4">
        <f>'2022 STEP CHANGE SCENARIO'!M20</f>
        <v>1.1667638216403904</v>
      </c>
      <c r="N172" s="4">
        <f>'2022 STEP CHANGE SCENARIO'!N20</f>
        <v>1.1433426597318253</v>
      </c>
      <c r="O172" s="4">
        <f>'2022 STEP CHANGE SCENARIO'!O20</f>
        <v>1.1173344534487397</v>
      </c>
      <c r="P172" s="4">
        <f>'2022 STEP CHANGE SCENARIO'!P20</f>
        <v>1.0931907376062984</v>
      </c>
      <c r="Q172" s="4">
        <f>'2022 STEP CHANGE SCENARIO'!Q20</f>
        <v>1.0782238831563489</v>
      </c>
      <c r="R172" s="4">
        <f>'2022 STEP CHANGE SCENARIO'!R20</f>
        <v>1.0861548699280819</v>
      </c>
      <c r="S172" s="4">
        <f>'2022 STEP CHANGE SCENARIO'!S20</f>
        <v>1.1246197991433697</v>
      </c>
      <c r="T172" s="4">
        <f>'2022 STEP CHANGE SCENARIO'!T20</f>
        <v>1.1849498134824041</v>
      </c>
      <c r="U172" s="4">
        <f>'2022 STEP CHANGE SCENARIO'!U20</f>
        <v>1.2430400296709374</v>
      </c>
      <c r="V172" s="4">
        <f>'2022 STEP CHANGE SCENARIO'!V20</f>
        <v>1.2743833561552051</v>
      </c>
      <c r="W172" s="4">
        <f>'2022 STEP CHANGE SCENARIO'!W20</f>
        <v>1.2875907962847213</v>
      </c>
      <c r="X172" s="4">
        <f>'2022 STEP CHANGE SCENARIO'!X20</f>
        <v>1.3078129627577237</v>
      </c>
      <c r="Y172" s="4">
        <f>'2022 STEP CHANGE SCENARIO'!Y20</f>
        <v>1.3599131653888439</v>
      </c>
      <c r="Z172" s="4">
        <f>'2022 STEP CHANGE SCENARIO'!Z20</f>
        <v>1.4746337972451162</v>
      </c>
      <c r="AA172" s="4">
        <f>'2022 STEP CHANGE SCENARIO'!AA20</f>
        <v>1.5934476453643862</v>
      </c>
      <c r="AB172" s="4">
        <f>'2022 STEP CHANGE SCENARIO'!AB20</f>
        <v>1.6278316278664633</v>
      </c>
      <c r="AC172" s="4">
        <f>'2022 STEP CHANGE SCENARIO'!AC20</f>
        <v>1.604400086455908</v>
      </c>
      <c r="AD172" s="4">
        <f>'2022 STEP CHANGE SCENARIO'!AD20</f>
        <v>1.6067025271966886</v>
      </c>
      <c r="AE172" s="4">
        <f>'2022 STEP CHANGE SCENARIO'!AE20</f>
        <v>1.6376637611706799</v>
      </c>
      <c r="AF172" s="4">
        <f>'2022 STEP CHANGE SCENARIO'!AF20</f>
        <v>1.6547754710534721</v>
      </c>
      <c r="AG172" s="4">
        <f>'2022 STEP CHANGE SCENARIO'!AG20</f>
        <v>1.6846371866090202</v>
      </c>
      <c r="AH172" s="4">
        <f>'2022 STEP CHANGE SCENARIO'!AH20</f>
        <v>1.7219252865070303</v>
      </c>
      <c r="AI172" s="4"/>
      <c r="AJ172" s="4"/>
    </row>
    <row r="173" spans="1:36">
      <c r="B173" s="1" t="str">
        <f t="shared" si="108"/>
        <v>2023 Hydrogen Export</v>
      </c>
      <c r="C173" s="4">
        <f>'2023 HYDROGEN SCENARIO'!C20</f>
        <v>0</v>
      </c>
      <c r="D173" s="4">
        <f>'2023 HYDROGEN SCENARIO'!D20</f>
        <v>1.1871136618696323</v>
      </c>
      <c r="E173" s="4">
        <f>'2023 HYDROGEN SCENARIO'!E20</f>
        <v>1.5519480322431987</v>
      </c>
      <c r="F173" s="4">
        <f>'2023 HYDROGEN SCENARIO'!F20</f>
        <v>1.8036608429776642</v>
      </c>
      <c r="G173" s="4">
        <f>'2023 HYDROGEN SCENARIO'!G20</f>
        <v>1.9001413914566878</v>
      </c>
      <c r="H173" s="4">
        <f>'2023 HYDROGEN SCENARIO'!H20</f>
        <v>2.0771988025780423</v>
      </c>
      <c r="I173" s="4">
        <f>'2023 HYDROGEN SCENARIO'!I20</f>
        <v>2.1398029860352445</v>
      </c>
      <c r="J173" s="4">
        <f>'2023 HYDROGEN SCENARIO'!J20</f>
        <v>1.8698123162857352</v>
      </c>
      <c r="K173" s="4">
        <f>'2023 HYDROGEN SCENARIO'!K20</f>
        <v>1.5203748619316488</v>
      </c>
      <c r="L173" s="4">
        <f>'2023 HYDROGEN SCENARIO'!L20</f>
        <v>1.2484056864458715</v>
      </c>
      <c r="M173" s="4">
        <f>'2023 HYDROGEN SCENARIO'!M20</f>
        <v>1.111996005072255</v>
      </c>
      <c r="N173" s="4">
        <f>'2023 HYDROGEN SCENARIO'!N20</f>
        <v>1.095322657771298</v>
      </c>
      <c r="O173" s="4">
        <f>'2023 HYDROGEN SCENARIO'!O20</f>
        <v>1.0869130096868349</v>
      </c>
      <c r="P173" s="4">
        <f>'2023 HYDROGEN SCENARIO'!P20</f>
        <v>1.0986091991065825</v>
      </c>
      <c r="Q173" s="4">
        <f>'2023 HYDROGEN SCENARIO'!Q20</f>
        <v>1.1349164028408361</v>
      </c>
      <c r="R173" s="4">
        <f>'2023 HYDROGEN SCENARIO'!R20</f>
        <v>1.2174741211165734</v>
      </c>
      <c r="S173" s="4">
        <f>'2023 HYDROGEN SCENARIO'!S20</f>
        <v>1.3113694001384018</v>
      </c>
      <c r="T173" s="4">
        <f>'2023 HYDROGEN SCENARIO'!T20</f>
        <v>1.3967858910548048</v>
      </c>
      <c r="U173" s="4">
        <f>'2023 HYDROGEN SCENARIO'!U20</f>
        <v>1.523828145030417</v>
      </c>
      <c r="V173" s="4">
        <f>'2023 HYDROGEN SCENARIO'!V20</f>
        <v>1.6787377601351858</v>
      </c>
      <c r="W173" s="4">
        <f>'2023 HYDROGEN SCENARIO'!W20</f>
        <v>1.7922863822731969</v>
      </c>
      <c r="X173" s="4">
        <f>'2023 HYDROGEN SCENARIO'!X20</f>
        <v>1.8390093516512227</v>
      </c>
      <c r="Y173" s="4">
        <f>'2023 HYDROGEN SCENARIO'!Y20</f>
        <v>1.8245367840010758</v>
      </c>
      <c r="Z173" s="4">
        <f>'2023 HYDROGEN SCENARIO'!Z20</f>
        <v>1.7947239872508916</v>
      </c>
      <c r="AA173" s="4">
        <f>'2023 HYDROGEN SCENARIO'!AA20</f>
        <v>1.818446376104677</v>
      </c>
      <c r="AB173" s="4">
        <f>'2023 HYDROGEN SCENARIO'!AB20</f>
        <v>1.9677584215081176</v>
      </c>
      <c r="AC173" s="4">
        <f>'2023 HYDROGEN SCENARIO'!AC20</f>
        <v>2.0505517823004573</v>
      </c>
      <c r="AD173" s="4">
        <f>'2023 HYDROGEN SCENARIO'!AD20</f>
        <v>1.8662562927802639</v>
      </c>
      <c r="AE173" s="4">
        <f>'2023 HYDROGEN SCENARIO'!AE20</f>
        <v>1.726508548890112</v>
      </c>
      <c r="AF173" s="4">
        <f>'2023 HYDROGEN SCENARIO'!AF20</f>
        <v>1.7392034312369704</v>
      </c>
      <c r="AG173" s="4">
        <f>'2023 HYDROGEN SCENARIO'!AG20</f>
        <v>1.7516629406306508</v>
      </c>
      <c r="AH173" s="4">
        <f>'2023 HYDROGEN SCENARIO'!AH20</f>
        <v>1.7864383562843098</v>
      </c>
      <c r="AI173" s="4"/>
      <c r="AJ173" s="4"/>
    </row>
    <row r="174" spans="1:36">
      <c r="B174" s="1" t="str">
        <f t="shared" si="108"/>
        <v>2023 Step Change</v>
      </c>
      <c r="C174" s="4">
        <f>'2023 STEP CHANGE'!C20</f>
        <v>0</v>
      </c>
      <c r="D174" s="4">
        <f>'2023 STEP CHANGE'!D20</f>
        <v>0.96554667035232689</v>
      </c>
      <c r="E174" s="4">
        <f>'2023 STEP CHANGE'!E20</f>
        <v>1.0757087083822336</v>
      </c>
      <c r="F174" s="4">
        <f>'2023 STEP CHANGE'!F20</f>
        <v>1.1575289957717303</v>
      </c>
      <c r="G174" s="4">
        <f>'2023 STEP CHANGE'!G20</f>
        <v>1.2563375077529815</v>
      </c>
      <c r="H174" s="4">
        <f>'2023 STEP CHANGE'!H20</f>
        <v>1.4629604683996424</v>
      </c>
      <c r="I174" s="4">
        <f>'2023 STEP CHANGE'!I20</f>
        <v>1.675805845638807</v>
      </c>
      <c r="J174" s="4">
        <f>'2023 STEP CHANGE'!J20</f>
        <v>1.7327254533200098</v>
      </c>
      <c r="K174" s="4">
        <f>'2023 STEP CHANGE'!K20</f>
        <v>1.5774881581615534</v>
      </c>
      <c r="L174" s="4">
        <f>'2023 STEP CHANGE'!L20</f>
        <v>1.3489765784708292</v>
      </c>
      <c r="M174" s="4">
        <f>'2023 STEP CHANGE'!M20</f>
        <v>1.2344063496918842</v>
      </c>
      <c r="N174" s="4">
        <f>'2023 STEP CHANGE'!N20</f>
        <v>1.2250655077275152</v>
      </c>
      <c r="O174" s="4">
        <f>'2023 STEP CHANGE'!O20</f>
        <v>1.2482383309758374</v>
      </c>
      <c r="P174" s="4">
        <f>'2023 STEP CHANGE'!P20</f>
        <v>1.2578806150631996</v>
      </c>
      <c r="Q174" s="4">
        <f>'2023 STEP CHANGE'!Q20</f>
        <v>1.2241510374862641</v>
      </c>
      <c r="R174" s="4">
        <f>'2023 STEP CHANGE'!R20</f>
        <v>1.1937226505314806</v>
      </c>
      <c r="S174" s="4">
        <f>'2023 STEP CHANGE'!S20</f>
        <v>1.1927348233366564</v>
      </c>
      <c r="T174" s="4">
        <f>'2023 STEP CHANGE'!T20</f>
        <v>1.2356347750215033</v>
      </c>
      <c r="U174" s="4">
        <f>'2023 STEP CHANGE'!U20</f>
        <v>1.3387747069633757</v>
      </c>
      <c r="V174" s="4">
        <f>'2023 STEP CHANGE'!V20</f>
        <v>1.4553815375983192</v>
      </c>
      <c r="W174" s="4">
        <f>'2023 STEP CHANGE'!W20</f>
        <v>1.5067126168200478</v>
      </c>
      <c r="X174" s="4">
        <f>'2023 STEP CHANGE'!X20</f>
        <v>1.5088376147807248</v>
      </c>
      <c r="Y174" s="4">
        <f>'2023 STEP CHANGE'!Y20</f>
        <v>1.571553079915442</v>
      </c>
      <c r="Z174" s="4">
        <f>'2023 STEP CHANGE'!Z20</f>
        <v>1.6588708306782571</v>
      </c>
      <c r="AA174" s="4">
        <f>'2023 STEP CHANGE'!AA20</f>
        <v>1.6706925708595564</v>
      </c>
      <c r="AB174" s="4">
        <f>'2023 STEP CHANGE'!AB20</f>
        <v>1.6944099846987335</v>
      </c>
      <c r="AC174" s="4">
        <f>'2023 STEP CHANGE'!AC20</f>
        <v>1.7655880024868331</v>
      </c>
      <c r="AD174" s="4">
        <f>'2023 STEP CHANGE'!AD20</f>
        <v>1.7835134058121036</v>
      </c>
      <c r="AE174" s="4">
        <f>'2023 STEP CHANGE'!AE20</f>
        <v>1.7687751165785226</v>
      </c>
      <c r="AF174" s="4">
        <f>'2023 STEP CHANGE'!AF20</f>
        <v>1.7818554552043875</v>
      </c>
      <c r="AG174" s="4">
        <f>'2023 STEP CHANGE'!AG20</f>
        <v>1.8093571848821379</v>
      </c>
      <c r="AH174" s="4">
        <f>'2023 STEP CHANGE'!AH20</f>
        <v>1.8416743354800711</v>
      </c>
      <c r="AI174" s="4"/>
      <c r="AJ174" s="4"/>
    </row>
  </sheetData>
  <phoneticPr fontId="1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9396E-7AA7-4A6F-A7D6-E60BCD57A4C3}">
  <dimension ref="A2:AK164"/>
  <sheetViews>
    <sheetView topLeftCell="A37" workbookViewId="0">
      <selection activeCell="D50" sqref="D50"/>
    </sheetView>
  </sheetViews>
  <sheetFormatPr defaultRowHeight="14.45"/>
  <cols>
    <col min="2" max="2" width="13.42578125" customWidth="1"/>
    <col min="3" max="3" width="11.7109375" bestFit="1" customWidth="1"/>
  </cols>
  <sheetData>
    <row r="2" spans="2:37">
      <c r="B2" s="2" t="s">
        <v>64</v>
      </c>
    </row>
    <row r="3" spans="2:37">
      <c r="B3" s="2" t="s">
        <v>65</v>
      </c>
    </row>
    <row r="4" spans="2:37">
      <c r="B4" s="2" t="s">
        <v>66</v>
      </c>
    </row>
    <row r="5" spans="2:37">
      <c r="B5" s="2" t="s">
        <v>67</v>
      </c>
    </row>
    <row r="6" spans="2:37">
      <c r="B6" s="2"/>
      <c r="C6">
        <f>C29</f>
        <v>2019</v>
      </c>
      <c r="D6">
        <f t="shared" ref="D6:AJ6" si="0">D29</f>
        <v>2020</v>
      </c>
      <c r="E6">
        <f t="shared" si="0"/>
        <v>2021</v>
      </c>
      <c r="F6">
        <f t="shared" si="0"/>
        <v>2022</v>
      </c>
      <c r="G6">
        <f t="shared" si="0"/>
        <v>2023</v>
      </c>
      <c r="H6">
        <f t="shared" si="0"/>
        <v>2024</v>
      </c>
      <c r="I6">
        <f t="shared" si="0"/>
        <v>2025</v>
      </c>
      <c r="J6">
        <f t="shared" si="0"/>
        <v>2026</v>
      </c>
      <c r="K6">
        <f t="shared" si="0"/>
        <v>2027</v>
      </c>
      <c r="L6">
        <f t="shared" si="0"/>
        <v>2028</v>
      </c>
      <c r="M6">
        <f t="shared" si="0"/>
        <v>2029</v>
      </c>
      <c r="N6">
        <f t="shared" si="0"/>
        <v>2030</v>
      </c>
      <c r="O6">
        <f t="shared" si="0"/>
        <v>2031</v>
      </c>
      <c r="P6">
        <f t="shared" si="0"/>
        <v>2032</v>
      </c>
      <c r="Q6">
        <f t="shared" si="0"/>
        <v>2033</v>
      </c>
      <c r="R6">
        <f t="shared" si="0"/>
        <v>2034</v>
      </c>
      <c r="S6">
        <f t="shared" si="0"/>
        <v>2035</v>
      </c>
      <c r="T6">
        <f t="shared" si="0"/>
        <v>2036</v>
      </c>
      <c r="U6">
        <f t="shared" si="0"/>
        <v>2037</v>
      </c>
      <c r="V6">
        <f t="shared" si="0"/>
        <v>2038</v>
      </c>
      <c r="W6">
        <f t="shared" si="0"/>
        <v>2039</v>
      </c>
      <c r="X6">
        <f t="shared" si="0"/>
        <v>2040</v>
      </c>
      <c r="Y6">
        <f t="shared" si="0"/>
        <v>2041</v>
      </c>
      <c r="Z6">
        <f t="shared" si="0"/>
        <v>2042</v>
      </c>
      <c r="AA6">
        <f t="shared" si="0"/>
        <v>2043</v>
      </c>
      <c r="AB6">
        <f t="shared" si="0"/>
        <v>2044</v>
      </c>
      <c r="AC6">
        <f t="shared" si="0"/>
        <v>2045</v>
      </c>
      <c r="AD6">
        <f t="shared" si="0"/>
        <v>2046</v>
      </c>
      <c r="AE6">
        <f t="shared" si="0"/>
        <v>2047</v>
      </c>
      <c r="AF6">
        <f t="shared" si="0"/>
        <v>2048</v>
      </c>
      <c r="AG6">
        <f t="shared" si="0"/>
        <v>2049</v>
      </c>
      <c r="AH6">
        <f t="shared" si="0"/>
        <v>2050</v>
      </c>
      <c r="AI6">
        <f t="shared" si="0"/>
        <v>2051</v>
      </c>
      <c r="AJ6">
        <f t="shared" si="0"/>
        <v>2052</v>
      </c>
      <c r="AK6">
        <f t="shared" ref="AK6" si="1">AK29</f>
        <v>2053</v>
      </c>
    </row>
    <row r="7" spans="2:37">
      <c r="B7" s="1" t="s">
        <v>68</v>
      </c>
      <c r="C7" s="4">
        <f t="shared" ref="C7:AH7" si="2">C30-C17</f>
        <v>0</v>
      </c>
      <c r="D7" s="4">
        <f t="shared" si="2"/>
        <v>9.7533969381013321</v>
      </c>
      <c r="E7" s="4">
        <f t="shared" si="2"/>
        <v>10.246161025618662</v>
      </c>
      <c r="F7" s="4">
        <f t="shared" si="2"/>
        <v>11.845865299069471</v>
      </c>
      <c r="G7" s="4">
        <f t="shared" si="2"/>
        <v>14.592144736176969</v>
      </c>
      <c r="H7" s="4">
        <f t="shared" si="2"/>
        <v>16.634134872275791</v>
      </c>
      <c r="I7" s="4">
        <f t="shared" si="2"/>
        <v>16.722336694661458</v>
      </c>
      <c r="J7" s="4">
        <f t="shared" si="2"/>
        <v>15.207524405809675</v>
      </c>
      <c r="K7" s="4">
        <f t="shared" si="2"/>
        <v>12.954814388803298</v>
      </c>
      <c r="L7" s="4">
        <f t="shared" si="2"/>
        <v>11.639444200753299</v>
      </c>
      <c r="M7" s="4">
        <f t="shared" si="2"/>
        <v>11.624846462746053</v>
      </c>
      <c r="N7" s="4">
        <f t="shared" si="2"/>
        <v>11.893144678137457</v>
      </c>
      <c r="O7" s="4">
        <f t="shared" si="2"/>
        <v>12.025543283531549</v>
      </c>
      <c r="P7" s="4">
        <f t="shared" si="2"/>
        <v>12.065907489548964</v>
      </c>
      <c r="Q7" s="4">
        <f t="shared" si="2"/>
        <v>12.104962503673137</v>
      </c>
      <c r="R7" s="4">
        <f t="shared" si="2"/>
        <v>12.100319353319467</v>
      </c>
      <c r="S7" s="4">
        <f t="shared" si="2"/>
        <v>11.949729921559317</v>
      </c>
      <c r="T7" s="4">
        <f t="shared" si="2"/>
        <v>11.762594954954579</v>
      </c>
      <c r="U7" s="4">
        <f t="shared" si="2"/>
        <v>11.68910514673977</v>
      </c>
      <c r="V7" s="4">
        <f t="shared" si="2"/>
        <v>11.655909957788801</v>
      </c>
      <c r="W7" s="4">
        <f t="shared" si="2"/>
        <v>11.353770499789929</v>
      </c>
      <c r="X7" s="4">
        <f t="shared" si="2"/>
        <v>10.897587494451535</v>
      </c>
      <c r="Y7" s="4">
        <f t="shared" si="2"/>
        <v>10.799913835002416</v>
      </c>
      <c r="Z7" s="4">
        <f t="shared" si="2"/>
        <v>11.044329411765776</v>
      </c>
      <c r="AA7" s="4">
        <f t="shared" si="2"/>
        <v>11.286242175866445</v>
      </c>
      <c r="AB7" s="4">
        <f t="shared" si="2"/>
        <v>11.11504736484817</v>
      </c>
      <c r="AC7" s="4">
        <f t="shared" si="2"/>
        <v>10.603015488968795</v>
      </c>
      <c r="AD7" s="4">
        <f t="shared" si="2"/>
        <v>10.25022060109583</v>
      </c>
      <c r="AE7" s="4">
        <f t="shared" si="2"/>
        <v>10.086554912265955</v>
      </c>
      <c r="AF7" s="4">
        <f t="shared" si="2"/>
        <v>9.9399743427192888</v>
      </c>
      <c r="AG7" s="4">
        <f t="shared" si="2"/>
        <v>9.8652035176130415</v>
      </c>
      <c r="AH7" s="4">
        <f t="shared" si="2"/>
        <v>9.898191392053489</v>
      </c>
      <c r="AI7" s="4">
        <f t="shared" ref="AI7:AJ7" si="3">AI30-AI17</f>
        <v>9.9152736838580307</v>
      </c>
      <c r="AJ7" s="4">
        <f t="shared" si="3"/>
        <v>9.9400609661234949</v>
      </c>
      <c r="AK7" s="4">
        <f t="shared" ref="AK7" si="4">AK30-AK17</f>
        <v>10.005579099134394</v>
      </c>
    </row>
    <row r="8" spans="2:37">
      <c r="B8" s="1" t="s">
        <v>69</v>
      </c>
      <c r="C8" s="4">
        <f t="shared" ref="C8:AH8" si="5">C31-C18</f>
        <v>0</v>
      </c>
      <c r="D8" s="4">
        <f t="shared" si="5"/>
        <v>9.5169245873418582</v>
      </c>
      <c r="E8" s="4">
        <f t="shared" si="5"/>
        <v>10.122089814711002</v>
      </c>
      <c r="F8" s="4">
        <f t="shared" si="5"/>
        <v>12.106487297633578</v>
      </c>
      <c r="G8" s="4">
        <f t="shared" si="5"/>
        <v>15.471587869337611</v>
      </c>
      <c r="H8" s="4">
        <f t="shared" si="5"/>
        <v>17.786834697376449</v>
      </c>
      <c r="I8" s="4">
        <f t="shared" si="5"/>
        <v>17.364977058672899</v>
      </c>
      <c r="J8" s="4">
        <f t="shared" si="5"/>
        <v>15.188701578902448</v>
      </c>
      <c r="K8" s="4">
        <f t="shared" si="5"/>
        <v>12.405230594994208</v>
      </c>
      <c r="L8" s="4">
        <f t="shared" si="5"/>
        <v>10.458752006552862</v>
      </c>
      <c r="M8" s="4">
        <f t="shared" si="5"/>
        <v>9.9938232846656376</v>
      </c>
      <c r="N8" s="4">
        <f t="shared" si="5"/>
        <v>10.03381780549933</v>
      </c>
      <c r="O8" s="4">
        <f t="shared" si="5"/>
        <v>10.065929900753375</v>
      </c>
      <c r="P8" s="4">
        <f t="shared" si="5"/>
        <v>10.131437553738316</v>
      </c>
      <c r="Q8" s="4">
        <f t="shared" si="5"/>
        <v>10.180695756431412</v>
      </c>
      <c r="R8" s="4">
        <f t="shared" si="5"/>
        <v>10.193161570821964</v>
      </c>
      <c r="S8" s="4">
        <f t="shared" si="5"/>
        <v>10.177047112653367</v>
      </c>
      <c r="T8" s="4">
        <f t="shared" si="5"/>
        <v>10.152686324828348</v>
      </c>
      <c r="U8" s="4">
        <f t="shared" si="5"/>
        <v>10.1311925146964</v>
      </c>
      <c r="V8" s="4">
        <f t="shared" si="5"/>
        <v>10.157267655518639</v>
      </c>
      <c r="W8" s="4">
        <f t="shared" si="5"/>
        <v>10.028898266119409</v>
      </c>
      <c r="X8" s="4">
        <f t="shared" si="5"/>
        <v>9.7061584881361078</v>
      </c>
      <c r="Y8" s="4">
        <f t="shared" si="5"/>
        <v>9.6173116724057763</v>
      </c>
      <c r="Z8" s="4">
        <f t="shared" si="5"/>
        <v>9.9074313878638751</v>
      </c>
      <c r="AA8" s="4">
        <f t="shared" si="5"/>
        <v>10.328669221624528</v>
      </c>
      <c r="AB8" s="4">
        <f t="shared" si="5"/>
        <v>10.304955219333884</v>
      </c>
      <c r="AC8" s="4">
        <f t="shared" si="5"/>
        <v>9.823995241002125</v>
      </c>
      <c r="AD8" s="4">
        <f t="shared" si="5"/>
        <v>9.5411663062089396</v>
      </c>
      <c r="AE8" s="4">
        <f t="shared" si="5"/>
        <v>9.4568571356510702</v>
      </c>
      <c r="AF8" s="4">
        <f t="shared" si="5"/>
        <v>9.3648010706682268</v>
      </c>
      <c r="AG8" s="4">
        <f t="shared" si="5"/>
        <v>9.4217547268443607</v>
      </c>
      <c r="AH8" s="4">
        <f t="shared" si="5"/>
        <v>9.5393566048286775</v>
      </c>
      <c r="AI8" s="4">
        <f t="shared" ref="AI8:AJ8" si="6">AI31-AI18</f>
        <v>9.5748359829742249</v>
      </c>
      <c r="AJ8" s="4">
        <f t="shared" si="6"/>
        <v>9.616771341578275</v>
      </c>
      <c r="AK8" s="4">
        <f t="shared" ref="AK8" si="7">AK31-AK18</f>
        <v>9.6520734101156052</v>
      </c>
    </row>
    <row r="9" spans="2:37">
      <c r="B9" s="1" t="s">
        <v>70</v>
      </c>
      <c r="C9" s="4">
        <f t="shared" ref="C9:AH9" si="8">C32-C19</f>
        <v>0</v>
      </c>
      <c r="D9" s="4">
        <f t="shared" si="8"/>
        <v>9.6031101066683746</v>
      </c>
      <c r="E9" s="4">
        <f t="shared" si="8"/>
        <v>9.8099254501574968</v>
      </c>
      <c r="F9" s="4">
        <f t="shared" si="8"/>
        <v>11.041162125014754</v>
      </c>
      <c r="G9" s="4">
        <f t="shared" si="8"/>
        <v>13.878297695823134</v>
      </c>
      <c r="H9" s="4">
        <f t="shared" si="8"/>
        <v>15.679911495366881</v>
      </c>
      <c r="I9" s="4">
        <f t="shared" si="8"/>
        <v>14.616691135602784</v>
      </c>
      <c r="J9" s="4">
        <f t="shared" si="8"/>
        <v>12.308029725397558</v>
      </c>
      <c r="K9" s="4">
        <f t="shared" si="8"/>
        <v>10.075837301109015</v>
      </c>
      <c r="L9" s="4">
        <f t="shared" si="8"/>
        <v>9.0779789633966672</v>
      </c>
      <c r="M9" s="4">
        <f t="shared" si="8"/>
        <v>9.1683022613660938</v>
      </c>
      <c r="N9" s="4">
        <f t="shared" si="8"/>
        <v>9.30235345986884</v>
      </c>
      <c r="O9" s="4">
        <f t="shared" si="8"/>
        <v>9.4268652139658862</v>
      </c>
      <c r="P9" s="4">
        <f t="shared" si="8"/>
        <v>9.5593078941301179</v>
      </c>
      <c r="Q9" s="4">
        <f t="shared" si="8"/>
        <v>9.6245306413202556</v>
      </c>
      <c r="R9" s="4">
        <f t="shared" si="8"/>
        <v>9.6576822038922625</v>
      </c>
      <c r="S9" s="4">
        <f t="shared" si="8"/>
        <v>9.7407347500886274</v>
      </c>
      <c r="T9" s="4">
        <f t="shared" si="8"/>
        <v>9.8389862816270028</v>
      </c>
      <c r="U9" s="4">
        <f t="shared" si="8"/>
        <v>9.9412140199865071</v>
      </c>
      <c r="V9" s="4">
        <f t="shared" si="8"/>
        <v>10.081378368281932</v>
      </c>
      <c r="W9" s="4">
        <f t="shared" si="8"/>
        <v>9.8631918884749172</v>
      </c>
      <c r="X9" s="4">
        <f t="shared" si="8"/>
        <v>9.3482331990698846</v>
      </c>
      <c r="Y9" s="4">
        <f t="shared" si="8"/>
        <v>9.2648618751996672</v>
      </c>
      <c r="Z9" s="4">
        <f t="shared" si="8"/>
        <v>9.7367028604623123</v>
      </c>
      <c r="AA9" s="4">
        <f t="shared" si="8"/>
        <v>10.436486051309698</v>
      </c>
      <c r="AB9" s="4">
        <f t="shared" si="8"/>
        <v>10.461298658467747</v>
      </c>
      <c r="AC9" s="4">
        <f t="shared" si="8"/>
        <v>9.8105652420147589</v>
      </c>
      <c r="AD9" s="4">
        <f t="shared" si="8"/>
        <v>9.5925200818377068</v>
      </c>
      <c r="AE9" s="4">
        <f t="shared" si="8"/>
        <v>9.6467762732523195</v>
      </c>
      <c r="AF9" s="4">
        <f t="shared" si="8"/>
        <v>9.521483121912846</v>
      </c>
      <c r="AG9" s="4">
        <f t="shared" si="8"/>
        <v>9.5089781785798095</v>
      </c>
      <c r="AH9" s="4">
        <f t="shared" si="8"/>
        <v>9.6036665056347275</v>
      </c>
      <c r="AI9" s="4">
        <f t="shared" ref="AI9:AJ9" si="9">AI32-AI19</f>
        <v>9.6309205639001494</v>
      </c>
      <c r="AJ9" s="4">
        <f t="shared" si="9"/>
        <v>9.6558148418675831</v>
      </c>
      <c r="AK9" s="4">
        <f t="shared" ref="AK9" si="10">AK32-AK19</f>
        <v>9.6648941900059704</v>
      </c>
    </row>
    <row r="10" spans="2:37">
      <c r="B10" s="1" t="s">
        <v>71</v>
      </c>
      <c r="C10" s="4">
        <f t="shared" ref="C10:AH10" si="11">C33-C20</f>
        <v>0</v>
      </c>
      <c r="D10" s="4">
        <f t="shared" si="11"/>
        <v>10.114949670620968</v>
      </c>
      <c r="E10" s="4">
        <f t="shared" si="11"/>
        <v>10.55379081695178</v>
      </c>
      <c r="F10" s="4">
        <f t="shared" si="11"/>
        <v>12.109863834277585</v>
      </c>
      <c r="G10" s="4">
        <f t="shared" si="11"/>
        <v>14.960356148154837</v>
      </c>
      <c r="H10" s="4">
        <f t="shared" si="11"/>
        <v>16.931061445540461</v>
      </c>
      <c r="I10" s="4">
        <f t="shared" si="11"/>
        <v>15.327535272323276</v>
      </c>
      <c r="J10" s="4">
        <f t="shared" si="11"/>
        <v>11.825068028696133</v>
      </c>
      <c r="K10" s="4">
        <f t="shared" si="11"/>
        <v>9.8572475497122607</v>
      </c>
      <c r="L10" s="4">
        <f t="shared" si="11"/>
        <v>9.6397373160918072</v>
      </c>
      <c r="M10" s="4">
        <f t="shared" si="11"/>
        <v>9.9244089433164397</v>
      </c>
      <c r="N10" s="4">
        <f t="shared" si="11"/>
        <v>10.199380048361816</v>
      </c>
      <c r="O10" s="4">
        <f t="shared" si="11"/>
        <v>10.298251108785442</v>
      </c>
      <c r="P10" s="4">
        <f t="shared" si="11"/>
        <v>10.305935473107079</v>
      </c>
      <c r="Q10" s="4">
        <f t="shared" si="11"/>
        <v>10.351703446782318</v>
      </c>
      <c r="R10" s="4">
        <f t="shared" si="11"/>
        <v>10.39043033065084</v>
      </c>
      <c r="S10" s="4">
        <f t="shared" si="11"/>
        <v>10.403498791223937</v>
      </c>
      <c r="T10" s="4">
        <f t="shared" si="11"/>
        <v>10.380801333757722</v>
      </c>
      <c r="U10" s="4">
        <f t="shared" si="11"/>
        <v>10.326751285148212</v>
      </c>
      <c r="V10" s="4">
        <f t="shared" si="11"/>
        <v>10.300055261509895</v>
      </c>
      <c r="W10" s="4">
        <f t="shared" si="11"/>
        <v>10.165367434717789</v>
      </c>
      <c r="X10" s="4">
        <f t="shared" si="11"/>
        <v>9.9774926709982594</v>
      </c>
      <c r="Y10" s="4">
        <f t="shared" si="11"/>
        <v>9.9906448573326205</v>
      </c>
      <c r="Z10" s="4">
        <f t="shared" si="11"/>
        <v>10.220089662885135</v>
      </c>
      <c r="AA10" s="4">
        <f t="shared" si="11"/>
        <v>10.450148341922825</v>
      </c>
      <c r="AB10" s="4">
        <f t="shared" si="11"/>
        <v>10.175643081905822</v>
      </c>
      <c r="AC10" s="4">
        <f t="shared" si="11"/>
        <v>9.6278503792969339</v>
      </c>
      <c r="AD10" s="4">
        <f t="shared" si="11"/>
        <v>9.4327926955667216</v>
      </c>
      <c r="AE10" s="4">
        <f t="shared" si="11"/>
        <v>9.3617536576992961</v>
      </c>
      <c r="AF10" s="4">
        <f t="shared" si="11"/>
        <v>9.2197433698770723</v>
      </c>
      <c r="AG10" s="4">
        <f t="shared" si="11"/>
        <v>9.2748659601000689</v>
      </c>
      <c r="AH10" s="4">
        <f t="shared" si="11"/>
        <v>9.3399606507879351</v>
      </c>
      <c r="AI10" s="4">
        <f t="shared" ref="AI10:AJ10" si="12">AI33-AI20</f>
        <v>9.2723818365804362</v>
      </c>
      <c r="AJ10" s="4">
        <f t="shared" si="12"/>
        <v>9.317230555933385</v>
      </c>
      <c r="AK10" s="4">
        <f t="shared" ref="AK10" si="13">AK33-AK20</f>
        <v>9.3866315770118938</v>
      </c>
    </row>
    <row r="11" spans="2:37">
      <c r="B11" s="1" t="s">
        <v>72</v>
      </c>
      <c r="C11" s="4">
        <f t="shared" ref="C11:AH11" si="14">C34-C21</f>
        <v>0</v>
      </c>
      <c r="D11" s="4">
        <f t="shared" si="14"/>
        <v>9.5169245873418582</v>
      </c>
      <c r="E11" s="4">
        <f t="shared" si="14"/>
        <v>10.122089814711002</v>
      </c>
      <c r="F11" s="4">
        <f t="shared" si="14"/>
        <v>12.106487297633578</v>
      </c>
      <c r="G11" s="4">
        <f t="shared" si="14"/>
        <v>15.471587869337611</v>
      </c>
      <c r="H11" s="4">
        <f t="shared" si="14"/>
        <v>17.786834697376449</v>
      </c>
      <c r="I11" s="4">
        <f t="shared" si="14"/>
        <v>17.364977058672899</v>
      </c>
      <c r="J11" s="4">
        <f t="shared" si="14"/>
        <v>15.188701578902448</v>
      </c>
      <c r="K11" s="4">
        <f t="shared" si="14"/>
        <v>12.405230594994208</v>
      </c>
      <c r="L11" s="4">
        <f t="shared" si="14"/>
        <v>10.458752006552862</v>
      </c>
      <c r="M11" s="4">
        <f t="shared" si="14"/>
        <v>9.9938232846656376</v>
      </c>
      <c r="N11" s="4">
        <f t="shared" si="14"/>
        <v>10.03381780549933</v>
      </c>
      <c r="O11" s="4">
        <f t="shared" si="14"/>
        <v>10.065929900753375</v>
      </c>
      <c r="P11" s="4">
        <f t="shared" si="14"/>
        <v>10.131437553738316</v>
      </c>
      <c r="Q11" s="4">
        <f t="shared" si="14"/>
        <v>10.180695756431412</v>
      </c>
      <c r="R11" s="4">
        <f t="shared" si="14"/>
        <v>10.193161570821964</v>
      </c>
      <c r="S11" s="4">
        <f t="shared" si="14"/>
        <v>10.177047112653367</v>
      </c>
      <c r="T11" s="4">
        <f t="shared" si="14"/>
        <v>10.152686324828348</v>
      </c>
      <c r="U11" s="4">
        <f t="shared" si="14"/>
        <v>10.1311925146964</v>
      </c>
      <c r="V11" s="4">
        <f t="shared" si="14"/>
        <v>10.157267655518639</v>
      </c>
      <c r="W11" s="4">
        <f t="shared" si="14"/>
        <v>10.028898266119409</v>
      </c>
      <c r="X11" s="4">
        <f t="shared" si="14"/>
        <v>9.7061584881361078</v>
      </c>
      <c r="Y11" s="4">
        <f t="shared" si="14"/>
        <v>9.6173116724057763</v>
      </c>
      <c r="Z11" s="4">
        <f t="shared" si="14"/>
        <v>9.9074313878638751</v>
      </c>
      <c r="AA11" s="4">
        <f t="shared" si="14"/>
        <v>10.328669221624528</v>
      </c>
      <c r="AB11" s="4">
        <f t="shared" si="14"/>
        <v>10.304955219333884</v>
      </c>
      <c r="AC11" s="4">
        <f t="shared" si="14"/>
        <v>9.823995241002125</v>
      </c>
      <c r="AD11" s="4">
        <f t="shared" si="14"/>
        <v>9.5411663062089396</v>
      </c>
      <c r="AE11" s="4">
        <f t="shared" si="14"/>
        <v>9.4568571356510702</v>
      </c>
      <c r="AF11" s="4">
        <f t="shared" si="14"/>
        <v>9.3648010706682268</v>
      </c>
      <c r="AG11" s="4">
        <f t="shared" si="14"/>
        <v>9.4217547268443607</v>
      </c>
      <c r="AH11" s="4">
        <f t="shared" si="14"/>
        <v>9.5393566048286775</v>
      </c>
      <c r="AI11" s="4">
        <f t="shared" ref="AI11:AJ11" si="15">AI34-AI21</f>
        <v>9.5748359829742249</v>
      </c>
      <c r="AJ11" s="4">
        <f t="shared" si="15"/>
        <v>9.616771341578275</v>
      </c>
      <c r="AK11" s="4">
        <f t="shared" ref="AK11" si="16">AK34-AK21</f>
        <v>9.6520734101156052</v>
      </c>
    </row>
    <row r="12" spans="2:37">
      <c r="B12" s="1" t="s">
        <v>73</v>
      </c>
      <c r="C12" s="4">
        <f t="shared" ref="C12:AH12" si="17">C35-C22</f>
        <v>0</v>
      </c>
      <c r="D12" s="4">
        <f t="shared" si="17"/>
        <v>9.7517498792778028</v>
      </c>
      <c r="E12" s="4">
        <f t="shared" si="17"/>
        <v>10.244439192210283</v>
      </c>
      <c r="F12" s="4">
        <f t="shared" si="17"/>
        <v>11.844215984403471</v>
      </c>
      <c r="G12" s="4">
        <f t="shared" si="17"/>
        <v>14.590477533103096</v>
      </c>
      <c r="H12" s="4">
        <f t="shared" si="17"/>
        <v>16.632374379549866</v>
      </c>
      <c r="I12" s="4">
        <f t="shared" si="17"/>
        <v>16.720524447138416</v>
      </c>
      <c r="J12" s="4">
        <f t="shared" si="17"/>
        <v>15.205716331008096</v>
      </c>
      <c r="K12" s="4">
        <f t="shared" si="17"/>
        <v>12.952986975308971</v>
      </c>
      <c r="L12" s="4">
        <f t="shared" si="17"/>
        <v>11.637575636392128</v>
      </c>
      <c r="M12" s="4">
        <f t="shared" si="17"/>
        <v>11.623008296836511</v>
      </c>
      <c r="N12" s="4">
        <f t="shared" si="17"/>
        <v>11.891340580580284</v>
      </c>
      <c r="O12" s="4">
        <f t="shared" si="17"/>
        <v>12.023715018120695</v>
      </c>
      <c r="P12" s="4">
        <f t="shared" si="17"/>
        <v>12.064087663408491</v>
      </c>
      <c r="Q12" s="4">
        <f t="shared" si="17"/>
        <v>12.103188388958118</v>
      </c>
      <c r="R12" s="4">
        <f t="shared" si="17"/>
        <v>12.098552134341636</v>
      </c>
      <c r="S12" s="4">
        <f t="shared" si="17"/>
        <v>11.947930069265938</v>
      </c>
      <c r="T12" s="4">
        <f t="shared" si="17"/>
        <v>11.760766255799819</v>
      </c>
      <c r="U12" s="4">
        <f t="shared" si="17"/>
        <v>11.687184276788541</v>
      </c>
      <c r="V12" s="4">
        <f t="shared" si="17"/>
        <v>11.653910118252366</v>
      </c>
      <c r="W12" s="4">
        <f t="shared" si="17"/>
        <v>11.351804460671293</v>
      </c>
      <c r="X12" s="4">
        <f t="shared" si="17"/>
        <v>10.895621455332902</v>
      </c>
      <c r="Y12" s="4">
        <f t="shared" si="17"/>
        <v>10.797947795883779</v>
      </c>
      <c r="Z12" s="4">
        <f t="shared" si="17"/>
        <v>11.042363372647142</v>
      </c>
      <c r="AA12" s="4">
        <f t="shared" si="17"/>
        <v>11.28427613674781</v>
      </c>
      <c r="AB12" s="4">
        <f t="shared" si="17"/>
        <v>11.113081325729535</v>
      </c>
      <c r="AC12" s="4">
        <f t="shared" si="17"/>
        <v>10.601049449850159</v>
      </c>
      <c r="AD12" s="4">
        <f t="shared" si="17"/>
        <v>10.248254561977195</v>
      </c>
      <c r="AE12" s="4">
        <f t="shared" si="17"/>
        <v>10.084588873147318</v>
      </c>
      <c r="AF12" s="4">
        <f t="shared" si="17"/>
        <v>9.9380083036006539</v>
      </c>
      <c r="AG12" s="4">
        <f t="shared" si="17"/>
        <v>9.8632374784944084</v>
      </c>
      <c r="AH12" s="4">
        <f t="shared" si="17"/>
        <v>9.8962253529348558</v>
      </c>
      <c r="AI12" s="4">
        <f t="shared" ref="AI12:AJ12" si="18">AI35-AI22</f>
        <v>9.9133076447393975</v>
      </c>
      <c r="AJ12" s="4">
        <f t="shared" si="18"/>
        <v>9.9380949270048617</v>
      </c>
      <c r="AK12" s="4">
        <f t="shared" ref="AK12" si="19">AK35-AK22</f>
        <v>10.003613060015761</v>
      </c>
    </row>
    <row r="13" spans="2:37">
      <c r="B13" s="1" t="s">
        <v>74</v>
      </c>
      <c r="C13" s="4">
        <f t="shared" ref="C13:AH13" si="20">C36-C23</f>
        <v>0</v>
      </c>
      <c r="D13" s="4">
        <f t="shared" si="20"/>
        <v>7.8447994054685708</v>
      </c>
      <c r="E13" s="4">
        <f t="shared" si="20"/>
        <v>7.811933968589134</v>
      </c>
      <c r="F13" s="4">
        <f t="shared" si="20"/>
        <v>7.7051893928191717</v>
      </c>
      <c r="G13" s="4">
        <f t="shared" si="20"/>
        <v>7.7835392716297704</v>
      </c>
      <c r="H13" s="4">
        <f t="shared" si="20"/>
        <v>9.7000741059618711</v>
      </c>
      <c r="I13" s="4">
        <f t="shared" si="20"/>
        <v>10.251903993728728</v>
      </c>
      <c r="J13" s="4">
        <f t="shared" si="20"/>
        <v>13.649166694569651</v>
      </c>
      <c r="K13" s="4">
        <f t="shared" si="20"/>
        <v>13.649166694569651</v>
      </c>
      <c r="L13" s="4">
        <f t="shared" si="20"/>
        <v>13.649166694569651</v>
      </c>
      <c r="M13" s="4">
        <f t="shared" si="20"/>
        <v>13.649166694569651</v>
      </c>
      <c r="N13" s="4">
        <f t="shared" si="20"/>
        <v>13.649166694569649</v>
      </c>
      <c r="O13" s="4">
        <f t="shared" si="20"/>
        <v>13.649166694569649</v>
      </c>
      <c r="P13" s="4">
        <f t="shared" si="20"/>
        <v>13.649166694569649</v>
      </c>
      <c r="Q13" s="4">
        <f t="shared" si="20"/>
        <v>13.649166694569651</v>
      </c>
      <c r="R13" s="4">
        <f t="shared" si="20"/>
        <v>13.649166694569651</v>
      </c>
      <c r="S13" s="4">
        <f t="shared" si="20"/>
        <v>13.649166694569653</v>
      </c>
      <c r="T13" s="4">
        <f t="shared" si="20"/>
        <v>13.649166694569651</v>
      </c>
      <c r="U13" s="4">
        <f t="shared" si="20"/>
        <v>13.649166694569651</v>
      </c>
      <c r="V13" s="4">
        <f t="shared" si="20"/>
        <v>13.649166694569653</v>
      </c>
      <c r="W13" s="4">
        <f t="shared" si="20"/>
        <v>13.649166694569651</v>
      </c>
      <c r="X13" s="4">
        <f t="shared" si="20"/>
        <v>13.649166694569651</v>
      </c>
      <c r="Y13" s="4">
        <f t="shared" si="20"/>
        <v>13.649166694569649</v>
      </c>
      <c r="Z13" s="4">
        <f t="shared" si="20"/>
        <v>13.649166694569653</v>
      </c>
      <c r="AA13" s="4">
        <f t="shared" si="20"/>
        <v>13.649166694569651</v>
      </c>
      <c r="AB13" s="4">
        <f t="shared" si="20"/>
        <v>13.649166694569651</v>
      </c>
      <c r="AC13" s="4">
        <f t="shared" si="20"/>
        <v>13.649166694569651</v>
      </c>
      <c r="AD13" s="4">
        <f t="shared" si="20"/>
        <v>13.649166694569651</v>
      </c>
      <c r="AE13" s="4">
        <f t="shared" si="20"/>
        <v>13.649166694569651</v>
      </c>
      <c r="AF13" s="4">
        <f t="shared" si="20"/>
        <v>13.649166694569651</v>
      </c>
      <c r="AG13" s="4">
        <f t="shared" si="20"/>
        <v>13.649166694569651</v>
      </c>
      <c r="AH13" s="4">
        <f t="shared" si="20"/>
        <v>13.649166694569651</v>
      </c>
      <c r="AI13" s="4">
        <f t="shared" ref="AI13:AJ13" si="21">AI36-AI23</f>
        <v>13.649166694569651</v>
      </c>
      <c r="AJ13" s="4">
        <f t="shared" si="21"/>
        <v>13.649166694569651</v>
      </c>
      <c r="AK13" s="4">
        <f t="shared" ref="AK13" si="22">AK36-AK23</f>
        <v>13.649166694569651</v>
      </c>
    </row>
    <row r="14" spans="2:37">
      <c r="B14" s="2"/>
    </row>
    <row r="15" spans="2:37">
      <c r="B15" s="2" t="s">
        <v>75</v>
      </c>
    </row>
    <row r="16" spans="2:37">
      <c r="C16">
        <f>C6</f>
        <v>2019</v>
      </c>
      <c r="D16">
        <f t="shared" ref="D16:AH16" si="23">D6</f>
        <v>2020</v>
      </c>
      <c r="E16">
        <f t="shared" ref="E16" si="24">E6</f>
        <v>2021</v>
      </c>
      <c r="F16">
        <f t="shared" si="23"/>
        <v>2022</v>
      </c>
      <c r="G16">
        <f t="shared" si="23"/>
        <v>2023</v>
      </c>
      <c r="H16">
        <f t="shared" si="23"/>
        <v>2024</v>
      </c>
      <c r="I16">
        <f t="shared" si="23"/>
        <v>2025</v>
      </c>
      <c r="J16">
        <f t="shared" si="23"/>
        <v>2026</v>
      </c>
      <c r="K16">
        <f t="shared" si="23"/>
        <v>2027</v>
      </c>
      <c r="L16">
        <f t="shared" si="23"/>
        <v>2028</v>
      </c>
      <c r="M16">
        <f t="shared" si="23"/>
        <v>2029</v>
      </c>
      <c r="N16">
        <f t="shared" si="23"/>
        <v>2030</v>
      </c>
      <c r="O16">
        <f t="shared" si="23"/>
        <v>2031</v>
      </c>
      <c r="P16">
        <f t="shared" si="23"/>
        <v>2032</v>
      </c>
      <c r="Q16">
        <f t="shared" si="23"/>
        <v>2033</v>
      </c>
      <c r="R16">
        <f t="shared" si="23"/>
        <v>2034</v>
      </c>
      <c r="S16">
        <f t="shared" si="23"/>
        <v>2035</v>
      </c>
      <c r="T16">
        <f t="shared" si="23"/>
        <v>2036</v>
      </c>
      <c r="U16">
        <f t="shared" si="23"/>
        <v>2037</v>
      </c>
      <c r="V16">
        <f t="shared" si="23"/>
        <v>2038</v>
      </c>
      <c r="W16">
        <f t="shared" si="23"/>
        <v>2039</v>
      </c>
      <c r="X16">
        <f t="shared" si="23"/>
        <v>2040</v>
      </c>
      <c r="Y16">
        <f t="shared" si="23"/>
        <v>2041</v>
      </c>
      <c r="Z16">
        <f t="shared" si="23"/>
        <v>2042</v>
      </c>
      <c r="AA16">
        <f t="shared" si="23"/>
        <v>2043</v>
      </c>
      <c r="AB16">
        <f t="shared" si="23"/>
        <v>2044</v>
      </c>
      <c r="AC16">
        <f t="shared" si="23"/>
        <v>2045</v>
      </c>
      <c r="AD16">
        <f t="shared" si="23"/>
        <v>2046</v>
      </c>
      <c r="AE16">
        <f t="shared" si="23"/>
        <v>2047</v>
      </c>
      <c r="AF16">
        <f t="shared" si="23"/>
        <v>2048</v>
      </c>
      <c r="AG16">
        <f t="shared" si="23"/>
        <v>2049</v>
      </c>
      <c r="AH16">
        <f t="shared" si="23"/>
        <v>2050</v>
      </c>
      <c r="AI16">
        <f t="shared" ref="AI16:AJ16" si="25">AI6</f>
        <v>2051</v>
      </c>
      <c r="AJ16">
        <f t="shared" si="25"/>
        <v>2052</v>
      </c>
      <c r="AK16">
        <f t="shared" ref="AK16" si="26">AK6</f>
        <v>2053</v>
      </c>
    </row>
    <row r="17" spans="1:37">
      <c r="B17" t="str">
        <f>B7</f>
        <v>Melbourne</v>
      </c>
      <c r="C17" s="4">
        <v>0</v>
      </c>
      <c r="D17" s="4">
        <v>0.53789353204191948</v>
      </c>
      <c r="E17" s="4">
        <v>0.53875147918003186</v>
      </c>
      <c r="F17" s="4">
        <v>0.51563365752079904</v>
      </c>
      <c r="G17" s="4">
        <v>0.48646323624471288</v>
      </c>
      <c r="H17" s="4">
        <v>0.50251999909981226</v>
      </c>
      <c r="I17" s="4">
        <v>0.57345669415563028</v>
      </c>
      <c r="J17" s="4">
        <v>0.63279375179096264</v>
      </c>
      <c r="K17" s="4">
        <v>0.9147650715371306</v>
      </c>
      <c r="L17" s="4">
        <v>1.5228891160504543</v>
      </c>
      <c r="M17" s="4">
        <v>1.8544546504016604</v>
      </c>
      <c r="N17" s="4">
        <v>1.8436192287691358</v>
      </c>
      <c r="O17" s="4">
        <v>1.9022200534680613</v>
      </c>
      <c r="P17" s="4">
        <v>2.0117876849849878</v>
      </c>
      <c r="Q17" s="4">
        <v>2.0318511795770053</v>
      </c>
      <c r="R17" s="4">
        <v>2.0496977862857721</v>
      </c>
      <c r="S17" s="4">
        <v>2.2684673602217762</v>
      </c>
      <c r="T17" s="4">
        <v>2.5673856534069075</v>
      </c>
      <c r="U17" s="4">
        <v>2.8250051691532372</v>
      </c>
      <c r="V17" s="4">
        <v>3.0851655951422954</v>
      </c>
      <c r="W17" s="4">
        <v>3.3061646937508939</v>
      </c>
      <c r="X17" s="4">
        <v>3.470375626766276</v>
      </c>
      <c r="Y17" s="4">
        <v>3.5499263277291888</v>
      </c>
      <c r="Z17" s="4">
        <v>3.6105280223060463</v>
      </c>
      <c r="AA17" s="4">
        <v>3.8095687108877394</v>
      </c>
      <c r="AB17" s="4">
        <v>4.0688812446592815</v>
      </c>
      <c r="AC17" s="4">
        <v>4.2075496710990592</v>
      </c>
      <c r="AD17" s="4">
        <v>4.2643976545731785</v>
      </c>
      <c r="AE17" s="4">
        <v>4.3001834681543052</v>
      </c>
      <c r="AF17" s="4">
        <v>4.3675771039779772</v>
      </c>
      <c r="AG17" s="4">
        <v>4.4882810220808107</v>
      </c>
      <c r="AH17" s="4">
        <v>4.5330925560889082</v>
      </c>
      <c r="AI17" s="4">
        <v>4.5311946602980289</v>
      </c>
      <c r="AJ17" s="4">
        <v>4.5594754307851932</v>
      </c>
      <c r="AK17" s="4">
        <v>4.5680250771901205</v>
      </c>
    </row>
    <row r="18" spans="1:37">
      <c r="B18" t="str">
        <f t="shared" ref="B18:B23" si="27">B8</f>
        <v>Sydney</v>
      </c>
      <c r="C18" s="4">
        <v>0</v>
      </c>
      <c r="D18" s="4">
        <v>1.8131742643961437</v>
      </c>
      <c r="E18" s="4">
        <v>1.8008208493095881</v>
      </c>
      <c r="F18" s="4">
        <v>1.7559285950703818</v>
      </c>
      <c r="G18" s="4">
        <v>1.7344030140322824</v>
      </c>
      <c r="H18" s="4">
        <v>1.7824708018188984</v>
      </c>
      <c r="I18" s="4">
        <v>1.954359672476814</v>
      </c>
      <c r="J18" s="4">
        <v>2.2147972402031448</v>
      </c>
      <c r="K18" s="4">
        <v>2.474334719811019</v>
      </c>
      <c r="L18" s="4">
        <v>2.7098132096376322</v>
      </c>
      <c r="M18" s="4">
        <v>2.8307857833887518</v>
      </c>
      <c r="N18" s="4">
        <v>2.869978919034986</v>
      </c>
      <c r="O18" s="4">
        <v>2.9021347070439227</v>
      </c>
      <c r="P18" s="4">
        <v>2.9075404700504559</v>
      </c>
      <c r="Q18" s="4">
        <v>2.9041357633656721</v>
      </c>
      <c r="R18" s="4">
        <v>2.935706057011553</v>
      </c>
      <c r="S18" s="4">
        <v>3.0081197029792857</v>
      </c>
      <c r="T18" s="4">
        <v>3.1004783238607017</v>
      </c>
      <c r="U18" s="4">
        <v>3.2201189692870518</v>
      </c>
      <c r="V18" s="4">
        <v>3.2996022919761869</v>
      </c>
      <c r="W18" s="4">
        <v>3.3290084140527751</v>
      </c>
      <c r="X18" s="4">
        <v>3.3625704690235061</v>
      </c>
      <c r="Y18" s="4">
        <v>3.3642003815624175</v>
      </c>
      <c r="Z18" s="4">
        <v>3.3332079183236676</v>
      </c>
      <c r="AA18" s="4">
        <v>3.3131221064756939</v>
      </c>
      <c r="AB18" s="4">
        <v>3.2800689718611205</v>
      </c>
      <c r="AC18" s="4">
        <v>3.1870620240882044</v>
      </c>
      <c r="AD18" s="4">
        <v>3.0769244910229157</v>
      </c>
      <c r="AE18" s="4">
        <v>3.0057153171650284</v>
      </c>
      <c r="AF18" s="4">
        <v>2.9923816600397704</v>
      </c>
      <c r="AG18" s="4">
        <v>3.011630437281458</v>
      </c>
      <c r="AH18" s="4">
        <v>3.004382980789023</v>
      </c>
      <c r="AI18" s="4">
        <v>3.0031088901179439</v>
      </c>
      <c r="AJ18" s="4">
        <v>3.0314122377871868</v>
      </c>
      <c r="AK18" s="4">
        <v>3.0418400490163719</v>
      </c>
    </row>
    <row r="19" spans="1:37">
      <c r="B19" t="str">
        <f t="shared" si="27"/>
        <v>Adelaide</v>
      </c>
      <c r="C19" s="4">
        <v>0</v>
      </c>
      <c r="D19" s="4">
        <v>2.0589042008869889</v>
      </c>
      <c r="E19" s="4">
        <v>2.0464912730764926</v>
      </c>
      <c r="F19" s="4">
        <v>1.9780824758944098</v>
      </c>
      <c r="G19" s="4">
        <v>1.9106596519128503</v>
      </c>
      <c r="H19" s="4">
        <v>1.9316133656769243</v>
      </c>
      <c r="I19" s="4">
        <v>2.0392039142780418</v>
      </c>
      <c r="J19" s="4">
        <v>2.1778558509079389</v>
      </c>
      <c r="K19" s="4">
        <v>2.3184378974294839</v>
      </c>
      <c r="L19" s="4">
        <v>2.4632630181354065</v>
      </c>
      <c r="M19" s="4">
        <v>2.5349936827563235</v>
      </c>
      <c r="N19" s="4">
        <v>2.510531145345742</v>
      </c>
      <c r="O19" s="4">
        <v>2.4741943935613522</v>
      </c>
      <c r="P19" s="4">
        <v>2.461911877361799</v>
      </c>
      <c r="Q19" s="4">
        <v>2.4408289076344749</v>
      </c>
      <c r="R19" s="4">
        <v>2.4191890008420587</v>
      </c>
      <c r="S19" s="4">
        <v>2.5061905408925824</v>
      </c>
      <c r="T19" s="4">
        <v>2.7020012599337293</v>
      </c>
      <c r="U19" s="4">
        <v>2.856637552178142</v>
      </c>
      <c r="V19" s="4">
        <v>2.9053186572468586</v>
      </c>
      <c r="W19" s="4">
        <v>3.0200821852212525</v>
      </c>
      <c r="X19" s="4">
        <v>3.2106378819966248</v>
      </c>
      <c r="Y19" s="4">
        <v>3.2336106552474999</v>
      </c>
      <c r="Z19" s="4">
        <v>3.0656832216087206</v>
      </c>
      <c r="AA19" s="4">
        <v>2.830803773652415</v>
      </c>
      <c r="AB19" s="4">
        <v>2.7627432079501761</v>
      </c>
      <c r="AC19" s="4">
        <v>2.8285675398644234</v>
      </c>
      <c r="AD19" s="4">
        <v>2.7561494029891307</v>
      </c>
      <c r="AE19" s="4">
        <v>2.6720929032944927</v>
      </c>
      <c r="AF19" s="4">
        <v>2.7174931568933531</v>
      </c>
      <c r="AG19" s="4">
        <v>2.7419795579002719</v>
      </c>
      <c r="AH19" s="4">
        <v>2.7169492767087422</v>
      </c>
      <c r="AI19" s="4">
        <v>2.7385814061989131</v>
      </c>
      <c r="AJ19" s="4">
        <v>2.7696384172718638</v>
      </c>
      <c r="AK19" s="4">
        <v>2.7761020201890996</v>
      </c>
    </row>
    <row r="20" spans="1:37">
      <c r="B20" t="str">
        <f t="shared" si="27"/>
        <v>Brisbane</v>
      </c>
      <c r="C20" s="4">
        <v>0</v>
      </c>
      <c r="D20" s="4">
        <v>1.1385688836919037</v>
      </c>
      <c r="E20" s="4">
        <v>1.4042069739883545</v>
      </c>
      <c r="F20" s="4">
        <v>1.4335586451999716</v>
      </c>
      <c r="G20" s="4">
        <v>1.2937977545620667</v>
      </c>
      <c r="H20" s="4">
        <v>1.2117197598323279</v>
      </c>
      <c r="I20" s="4">
        <v>1.1271026376190545</v>
      </c>
      <c r="J20" s="4">
        <v>1.057420032870716</v>
      </c>
      <c r="K20" s="4">
        <v>1.0266568496978106</v>
      </c>
      <c r="L20" s="4">
        <v>1.0322373907653259</v>
      </c>
      <c r="M20" s="4">
        <v>1.0340738460752223</v>
      </c>
      <c r="N20" s="4">
        <v>1.0132640674585667</v>
      </c>
      <c r="O20" s="4">
        <v>0.99554695388941705</v>
      </c>
      <c r="P20" s="4">
        <v>0.97671083828387339</v>
      </c>
      <c r="Q20" s="4">
        <v>0.96199296405758761</v>
      </c>
      <c r="R20" s="4">
        <v>0.95366848919804104</v>
      </c>
      <c r="S20" s="4">
        <v>0.94936838717164485</v>
      </c>
      <c r="T20" s="4">
        <v>0.97282910562718539</v>
      </c>
      <c r="U20" s="4">
        <v>1.012712514916035</v>
      </c>
      <c r="V20" s="4">
        <v>1.0374336306286787</v>
      </c>
      <c r="W20" s="4">
        <v>1.0374592565434357</v>
      </c>
      <c r="X20" s="4">
        <v>1.023165523005755</v>
      </c>
      <c r="Y20" s="4">
        <v>1.0180591024289076</v>
      </c>
      <c r="Z20" s="4">
        <v>1.0278094457511184</v>
      </c>
      <c r="AA20" s="4">
        <v>1.0347013209904659</v>
      </c>
      <c r="AB20" s="4">
        <v>1.0356799711481262</v>
      </c>
      <c r="AC20" s="4">
        <v>1.0338797327616822</v>
      </c>
      <c r="AD20" s="4">
        <v>1.0359802157784044</v>
      </c>
      <c r="AE20" s="4">
        <v>1.0456091780315711</v>
      </c>
      <c r="AF20" s="4">
        <v>1.053189830022887</v>
      </c>
      <c r="AG20" s="4">
        <v>1.0460023952430291</v>
      </c>
      <c r="AH20" s="4">
        <v>1.037742348362606</v>
      </c>
      <c r="AI20" s="4">
        <v>1.0423250370896531</v>
      </c>
      <c r="AJ20" s="4">
        <v>1.0371732205829991</v>
      </c>
      <c r="AK20" s="4">
        <v>1.0269275831890967</v>
      </c>
    </row>
    <row r="21" spans="1:37">
      <c r="B21" t="str">
        <f t="shared" si="27"/>
        <v>Canberra</v>
      </c>
      <c r="C21" s="4">
        <v>0</v>
      </c>
      <c r="D21" s="4">
        <v>1.8131742643961437</v>
      </c>
      <c r="E21" s="4">
        <v>1.8008208493095881</v>
      </c>
      <c r="F21" s="4">
        <v>1.7559285950703818</v>
      </c>
      <c r="G21" s="4">
        <v>1.7344030140322824</v>
      </c>
      <c r="H21" s="4">
        <v>1.7824708018188984</v>
      </c>
      <c r="I21" s="4">
        <v>1.954359672476814</v>
      </c>
      <c r="J21" s="4">
        <v>2.2147972402031448</v>
      </c>
      <c r="K21" s="4">
        <v>2.474334719811019</v>
      </c>
      <c r="L21" s="4">
        <v>2.7098132096376322</v>
      </c>
      <c r="M21" s="4">
        <v>2.8307857833887518</v>
      </c>
      <c r="N21" s="4">
        <v>2.869978919034986</v>
      </c>
      <c r="O21" s="4">
        <v>2.9021347070439227</v>
      </c>
      <c r="P21" s="4">
        <v>2.9075404700504559</v>
      </c>
      <c r="Q21" s="4">
        <v>2.9041357633656721</v>
      </c>
      <c r="R21" s="4">
        <v>2.935706057011553</v>
      </c>
      <c r="S21" s="4">
        <v>3.0081197029792857</v>
      </c>
      <c r="T21" s="4">
        <v>3.1004783238607017</v>
      </c>
      <c r="U21" s="4">
        <v>3.2201189692870518</v>
      </c>
      <c r="V21" s="4">
        <v>3.2996022919761869</v>
      </c>
      <c r="W21" s="4">
        <v>3.3290084140527751</v>
      </c>
      <c r="X21" s="4">
        <v>3.3625704690235061</v>
      </c>
      <c r="Y21" s="4">
        <v>3.3642003815624175</v>
      </c>
      <c r="Z21" s="4">
        <v>3.3332079183236676</v>
      </c>
      <c r="AA21" s="4">
        <v>3.3131221064756939</v>
      </c>
      <c r="AB21" s="4">
        <v>3.2800689718611205</v>
      </c>
      <c r="AC21" s="4">
        <v>3.1870620240882044</v>
      </c>
      <c r="AD21" s="4">
        <v>3.0769244910229157</v>
      </c>
      <c r="AE21" s="4">
        <v>3.0057153171650284</v>
      </c>
      <c r="AF21" s="4">
        <v>2.9923816600397704</v>
      </c>
      <c r="AG21" s="4">
        <v>3.011630437281458</v>
      </c>
      <c r="AH21" s="4">
        <v>3.004382980789023</v>
      </c>
      <c r="AI21" s="4">
        <v>3.0031088901179439</v>
      </c>
      <c r="AJ21" s="4">
        <v>3.0314122377871868</v>
      </c>
      <c r="AK21" s="4">
        <v>3.0418400490163719</v>
      </c>
    </row>
    <row r="22" spans="1:37">
      <c r="B22" t="str">
        <f t="shared" si="27"/>
        <v>Hobart</v>
      </c>
      <c r="C22" s="4">
        <v>0</v>
      </c>
      <c r="D22" s="4">
        <v>2.4078935320419195</v>
      </c>
      <c r="E22" s="4">
        <v>2.4936473381911535</v>
      </c>
      <c r="F22" s="4">
        <v>2.3881948443835661</v>
      </c>
      <c r="G22" s="4">
        <v>2.3793341547625091</v>
      </c>
      <c r="H22" s="4">
        <v>2.5013079904261186</v>
      </c>
      <c r="I22" s="4">
        <v>2.6310048640648462</v>
      </c>
      <c r="J22" s="4">
        <v>2.6856043925826918</v>
      </c>
      <c r="K22" s="4">
        <v>2.9895320352755612</v>
      </c>
      <c r="L22" s="4">
        <v>3.6443770103937809</v>
      </c>
      <c r="M22" s="4">
        <v>3.9414294455557659</v>
      </c>
      <c r="N22" s="4">
        <v>3.8919142767155206</v>
      </c>
      <c r="O22" s="4">
        <v>3.9779542467219944</v>
      </c>
      <c r="P22" s="4">
        <v>4.0779402923272077</v>
      </c>
      <c r="Q22" s="4">
        <v>4.0461049935223432</v>
      </c>
      <c r="R22" s="4">
        <v>4.0561224757569878</v>
      </c>
      <c r="S22" s="4">
        <v>4.3119425175974566</v>
      </c>
      <c r="T22" s="4">
        <v>4.6436123008993064</v>
      </c>
      <c r="U22" s="4">
        <v>5.005878588778911</v>
      </c>
      <c r="V22" s="4">
        <v>5.3556976973991546</v>
      </c>
      <c r="W22" s="4">
        <v>5.5383212502298411</v>
      </c>
      <c r="X22" s="4">
        <v>5.7025321832452232</v>
      </c>
      <c r="Y22" s="4">
        <v>5.782082884208136</v>
      </c>
      <c r="Z22" s="4">
        <v>5.8426845787849935</v>
      </c>
      <c r="AA22" s="4">
        <v>6.0417252673666866</v>
      </c>
      <c r="AB22" s="4">
        <v>6.3010378011382286</v>
      </c>
      <c r="AC22" s="4">
        <v>6.4397062275780064</v>
      </c>
      <c r="AD22" s="4">
        <v>6.4965542110521257</v>
      </c>
      <c r="AE22" s="4">
        <v>6.5323400246332524</v>
      </c>
      <c r="AF22" s="4">
        <v>6.5997336604569243</v>
      </c>
      <c r="AG22" s="4">
        <v>6.7204375785597579</v>
      </c>
      <c r="AH22" s="4">
        <v>6.7652491125678553</v>
      </c>
      <c r="AI22" s="4">
        <v>6.763351216776976</v>
      </c>
      <c r="AJ22" s="4">
        <v>6.7916319872641404</v>
      </c>
      <c r="AK22" s="4">
        <v>6.8001816336690677</v>
      </c>
    </row>
    <row r="23" spans="1:37">
      <c r="B23" t="str">
        <f t="shared" si="27"/>
        <v>Townsville</v>
      </c>
      <c r="C23" s="4">
        <v>0</v>
      </c>
      <c r="D23" s="4">
        <v>1.375</v>
      </c>
      <c r="E23" s="4">
        <v>1.375</v>
      </c>
      <c r="F23" s="4">
        <v>1.375</v>
      </c>
      <c r="G23" s="4">
        <v>1.375</v>
      </c>
      <c r="H23" s="4">
        <v>1.375</v>
      </c>
      <c r="I23" s="4">
        <v>1.375</v>
      </c>
      <c r="J23" s="4">
        <v>1.375</v>
      </c>
      <c r="K23" s="4">
        <v>1.375</v>
      </c>
      <c r="L23" s="4">
        <v>1.375</v>
      </c>
      <c r="M23" s="4">
        <v>1.375</v>
      </c>
      <c r="N23" s="4">
        <v>1.375</v>
      </c>
      <c r="O23" s="4">
        <v>1.375</v>
      </c>
      <c r="P23" s="4">
        <v>1.375</v>
      </c>
      <c r="Q23" s="4">
        <v>1.375</v>
      </c>
      <c r="R23" s="4">
        <v>1.375</v>
      </c>
      <c r="S23" s="4">
        <v>1.375</v>
      </c>
      <c r="T23" s="4">
        <v>1.375</v>
      </c>
      <c r="U23" s="4">
        <v>1.375</v>
      </c>
      <c r="V23" s="4">
        <v>1.375</v>
      </c>
      <c r="W23" s="4">
        <v>1.375</v>
      </c>
      <c r="X23" s="4">
        <v>1.375</v>
      </c>
      <c r="Y23" s="4">
        <v>1.375</v>
      </c>
      <c r="Z23" s="4">
        <v>1.375</v>
      </c>
      <c r="AA23" s="4">
        <v>1.375</v>
      </c>
      <c r="AB23" s="4">
        <v>1.375</v>
      </c>
      <c r="AC23" s="4">
        <v>1.375</v>
      </c>
      <c r="AD23" s="4">
        <v>1.375</v>
      </c>
      <c r="AE23" s="4">
        <v>1.375</v>
      </c>
      <c r="AF23" s="4">
        <v>1.375</v>
      </c>
      <c r="AG23" s="4">
        <v>1.375</v>
      </c>
      <c r="AH23" s="4">
        <v>1.375</v>
      </c>
      <c r="AI23" s="4">
        <v>1.375</v>
      </c>
      <c r="AJ23" s="4">
        <v>1.375</v>
      </c>
      <c r="AK23" s="4">
        <v>1.375</v>
      </c>
    </row>
    <row r="25" spans="1:37">
      <c r="B25" s="2"/>
    </row>
    <row r="26" spans="1:37">
      <c r="B26" s="2" t="s">
        <v>76</v>
      </c>
    </row>
    <row r="28" spans="1:37">
      <c r="A28" s="18"/>
      <c r="B28" s="19" t="s">
        <v>67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</row>
    <row r="29" spans="1:37">
      <c r="A29" s="18"/>
      <c r="B29" s="20" t="s">
        <v>77</v>
      </c>
      <c r="C29" s="18">
        <v>2019</v>
      </c>
      <c r="D29" s="18">
        <f>C29+1</f>
        <v>2020</v>
      </c>
      <c r="E29" s="18">
        <f t="shared" ref="E29:AH29" si="28">D29+1</f>
        <v>2021</v>
      </c>
      <c r="F29" s="18">
        <f t="shared" si="28"/>
        <v>2022</v>
      </c>
      <c r="G29" s="18">
        <f t="shared" si="28"/>
        <v>2023</v>
      </c>
      <c r="H29" s="18">
        <f t="shared" si="28"/>
        <v>2024</v>
      </c>
      <c r="I29" s="18">
        <f t="shared" si="28"/>
        <v>2025</v>
      </c>
      <c r="J29" s="18">
        <f t="shared" si="28"/>
        <v>2026</v>
      </c>
      <c r="K29" s="18">
        <f t="shared" si="28"/>
        <v>2027</v>
      </c>
      <c r="L29" s="18">
        <f t="shared" si="28"/>
        <v>2028</v>
      </c>
      <c r="M29" s="18">
        <f t="shared" si="28"/>
        <v>2029</v>
      </c>
      <c r="N29" s="18">
        <f t="shared" si="28"/>
        <v>2030</v>
      </c>
      <c r="O29" s="18">
        <f t="shared" si="28"/>
        <v>2031</v>
      </c>
      <c r="P29" s="18">
        <f t="shared" si="28"/>
        <v>2032</v>
      </c>
      <c r="Q29" s="18">
        <f t="shared" si="28"/>
        <v>2033</v>
      </c>
      <c r="R29" s="18">
        <f t="shared" si="28"/>
        <v>2034</v>
      </c>
      <c r="S29" s="18">
        <f t="shared" si="28"/>
        <v>2035</v>
      </c>
      <c r="T29" s="18">
        <f t="shared" si="28"/>
        <v>2036</v>
      </c>
      <c r="U29" s="18">
        <f t="shared" si="28"/>
        <v>2037</v>
      </c>
      <c r="V29" s="18">
        <f t="shared" si="28"/>
        <v>2038</v>
      </c>
      <c r="W29" s="18">
        <f t="shared" si="28"/>
        <v>2039</v>
      </c>
      <c r="X29" s="18">
        <f t="shared" si="28"/>
        <v>2040</v>
      </c>
      <c r="Y29" s="18">
        <f t="shared" si="28"/>
        <v>2041</v>
      </c>
      <c r="Z29" s="18">
        <f t="shared" si="28"/>
        <v>2042</v>
      </c>
      <c r="AA29" s="18">
        <f t="shared" si="28"/>
        <v>2043</v>
      </c>
      <c r="AB29" s="18">
        <f t="shared" si="28"/>
        <v>2044</v>
      </c>
      <c r="AC29" s="18">
        <f t="shared" si="28"/>
        <v>2045</v>
      </c>
      <c r="AD29" s="18">
        <f t="shared" si="28"/>
        <v>2046</v>
      </c>
      <c r="AE29" s="18">
        <f t="shared" si="28"/>
        <v>2047</v>
      </c>
      <c r="AF29" s="18">
        <f t="shared" si="28"/>
        <v>2048</v>
      </c>
      <c r="AG29" s="18">
        <f t="shared" si="28"/>
        <v>2049</v>
      </c>
      <c r="AH29" s="18">
        <f t="shared" si="28"/>
        <v>2050</v>
      </c>
      <c r="AI29" s="18">
        <f t="shared" ref="AI29" si="29">AH29+1</f>
        <v>2051</v>
      </c>
      <c r="AJ29" s="18">
        <f t="shared" ref="AJ29:AK29" si="30">AI29+1</f>
        <v>2052</v>
      </c>
      <c r="AK29" s="18">
        <f t="shared" si="30"/>
        <v>2053</v>
      </c>
    </row>
    <row r="30" spans="1:37">
      <c r="A30" s="18"/>
      <c r="B30" s="21" t="str">
        <f t="shared" ref="B30:B36" si="31">B17</f>
        <v>Melbourne</v>
      </c>
      <c r="C30" s="22">
        <v>0</v>
      </c>
      <c r="D30" s="22">
        <v>10.291290470143252</v>
      </c>
      <c r="E30" s="22">
        <v>10.784912504798694</v>
      </c>
      <c r="F30" s="22">
        <v>12.361498956590271</v>
      </c>
      <c r="G30" s="22">
        <v>15.078607972421683</v>
      </c>
      <c r="H30" s="22">
        <v>17.136654871375605</v>
      </c>
      <c r="I30" s="22">
        <v>17.295793388817088</v>
      </c>
      <c r="J30" s="22">
        <v>15.840318157600638</v>
      </c>
      <c r="K30" s="22">
        <v>13.869579460340429</v>
      </c>
      <c r="L30" s="22">
        <v>13.162333316803753</v>
      </c>
      <c r="M30" s="22">
        <v>13.479301113147713</v>
      </c>
      <c r="N30" s="22">
        <v>13.736763906906592</v>
      </c>
      <c r="O30" s="22">
        <v>13.927763336999611</v>
      </c>
      <c r="P30" s="22">
        <v>14.077695174533952</v>
      </c>
      <c r="Q30" s="22">
        <v>14.136813683250143</v>
      </c>
      <c r="R30" s="22">
        <v>14.150017139605239</v>
      </c>
      <c r="S30" s="22">
        <v>14.218197281781093</v>
      </c>
      <c r="T30" s="22">
        <v>14.329980608361486</v>
      </c>
      <c r="U30" s="22">
        <v>14.514110315893006</v>
      </c>
      <c r="V30" s="22">
        <v>14.741075552931095</v>
      </c>
      <c r="W30" s="22">
        <v>14.659935193540823</v>
      </c>
      <c r="X30" s="22">
        <v>14.367963121217812</v>
      </c>
      <c r="Y30" s="22">
        <v>14.349840162731605</v>
      </c>
      <c r="Z30" s="22">
        <v>14.654857434071824</v>
      </c>
      <c r="AA30" s="22">
        <v>15.095810886754183</v>
      </c>
      <c r="AB30" s="22">
        <v>15.183928609507452</v>
      </c>
      <c r="AC30" s="22">
        <v>14.810565160067855</v>
      </c>
      <c r="AD30" s="22">
        <v>14.514618255669008</v>
      </c>
      <c r="AE30" s="22">
        <v>14.38673838042026</v>
      </c>
      <c r="AF30" s="22">
        <v>14.307551446697266</v>
      </c>
      <c r="AG30" s="22">
        <v>14.353484539693852</v>
      </c>
      <c r="AH30" s="22">
        <v>14.431283948142397</v>
      </c>
      <c r="AI30" s="22">
        <v>14.44646834415606</v>
      </c>
      <c r="AJ30" s="22">
        <v>14.499536396908688</v>
      </c>
      <c r="AK30" s="22">
        <v>14.573604176324515</v>
      </c>
    </row>
    <row r="31" spans="1:37">
      <c r="A31" s="18"/>
      <c r="B31" s="21" t="str">
        <f t="shared" si="31"/>
        <v>Sydney</v>
      </c>
      <c r="C31" s="22">
        <v>0</v>
      </c>
      <c r="D31" s="22">
        <v>11.330098851738002</v>
      </c>
      <c r="E31" s="22">
        <v>11.92291066402059</v>
      </c>
      <c r="F31" s="22">
        <v>13.862415892703959</v>
      </c>
      <c r="G31" s="22">
        <v>17.205990883369893</v>
      </c>
      <c r="H31" s="22">
        <v>19.569305499195348</v>
      </c>
      <c r="I31" s="22">
        <v>19.319336731149715</v>
      </c>
      <c r="J31" s="22">
        <v>17.403498819105593</v>
      </c>
      <c r="K31" s="22">
        <v>14.879565314805227</v>
      </c>
      <c r="L31" s="22">
        <v>13.168565216190494</v>
      </c>
      <c r="M31" s="22">
        <v>12.824609068054389</v>
      </c>
      <c r="N31" s="22">
        <v>12.903796724534317</v>
      </c>
      <c r="O31" s="22">
        <v>12.968064607797297</v>
      </c>
      <c r="P31" s="22">
        <v>13.038978023788772</v>
      </c>
      <c r="Q31" s="22">
        <v>13.084831519797085</v>
      </c>
      <c r="R31" s="22">
        <v>13.128867627833516</v>
      </c>
      <c r="S31" s="22">
        <v>13.185166815632654</v>
      </c>
      <c r="T31" s="22">
        <v>13.253164648689049</v>
      </c>
      <c r="U31" s="22">
        <v>13.351311483983451</v>
      </c>
      <c r="V31" s="22">
        <v>13.456869947494827</v>
      </c>
      <c r="W31" s="22">
        <v>13.357906680172183</v>
      </c>
      <c r="X31" s="22">
        <v>13.068728957159614</v>
      </c>
      <c r="Y31" s="22">
        <v>12.981512053968194</v>
      </c>
      <c r="Z31" s="22">
        <v>13.240639306187543</v>
      </c>
      <c r="AA31" s="22">
        <v>13.641791328100222</v>
      </c>
      <c r="AB31" s="22">
        <v>13.585024191195005</v>
      </c>
      <c r="AC31" s="22">
        <v>13.011057265090329</v>
      </c>
      <c r="AD31" s="22">
        <v>12.618090797231856</v>
      </c>
      <c r="AE31" s="22">
        <v>12.462572452816099</v>
      </c>
      <c r="AF31" s="22">
        <v>12.357182730707997</v>
      </c>
      <c r="AG31" s="22">
        <v>12.433385164125818</v>
      </c>
      <c r="AH31" s="22">
        <v>12.543739585617701</v>
      </c>
      <c r="AI31" s="22">
        <v>12.57794487309217</v>
      </c>
      <c r="AJ31" s="22">
        <v>12.648183579365462</v>
      </c>
      <c r="AK31" s="22">
        <v>12.693913459131977</v>
      </c>
    </row>
    <row r="32" spans="1:37">
      <c r="A32" s="18"/>
      <c r="B32" s="21" t="str">
        <f t="shared" si="31"/>
        <v>Adelaide</v>
      </c>
      <c r="C32" s="22">
        <v>0</v>
      </c>
      <c r="D32" s="22">
        <v>11.662014307555364</v>
      </c>
      <c r="E32" s="22">
        <v>11.856416723233989</v>
      </c>
      <c r="F32" s="22">
        <v>13.019244600909165</v>
      </c>
      <c r="G32" s="22">
        <v>15.788957347735984</v>
      </c>
      <c r="H32" s="22">
        <v>17.611524861043804</v>
      </c>
      <c r="I32" s="22">
        <v>16.655895049880826</v>
      </c>
      <c r="J32" s="22">
        <v>14.485885576305497</v>
      </c>
      <c r="K32" s="22">
        <v>12.394275198538498</v>
      </c>
      <c r="L32" s="22">
        <v>11.541241981532075</v>
      </c>
      <c r="M32" s="22">
        <v>11.703295944122418</v>
      </c>
      <c r="N32" s="22">
        <v>11.812884605214581</v>
      </c>
      <c r="O32" s="22">
        <v>11.901059607527237</v>
      </c>
      <c r="P32" s="22">
        <v>12.021219771491916</v>
      </c>
      <c r="Q32" s="22">
        <v>12.06535954895473</v>
      </c>
      <c r="R32" s="22">
        <v>12.076871204734321</v>
      </c>
      <c r="S32" s="22">
        <v>12.24692529098121</v>
      </c>
      <c r="T32" s="22">
        <v>12.540987541560732</v>
      </c>
      <c r="U32" s="22">
        <v>12.79785157216465</v>
      </c>
      <c r="V32" s="22">
        <v>12.986697025528791</v>
      </c>
      <c r="W32" s="22">
        <v>12.883274073696169</v>
      </c>
      <c r="X32" s="22">
        <v>12.55887108106651</v>
      </c>
      <c r="Y32" s="22">
        <v>12.498472530447167</v>
      </c>
      <c r="Z32" s="22">
        <v>12.802386082071033</v>
      </c>
      <c r="AA32" s="22">
        <v>13.267289824962113</v>
      </c>
      <c r="AB32" s="22">
        <v>13.224041866417924</v>
      </c>
      <c r="AC32" s="22">
        <v>12.639132781879182</v>
      </c>
      <c r="AD32" s="22">
        <v>12.348669484826837</v>
      </c>
      <c r="AE32" s="22">
        <v>12.318869176546812</v>
      </c>
      <c r="AF32" s="22">
        <v>12.238976278806199</v>
      </c>
      <c r="AG32" s="22">
        <v>12.250957736480082</v>
      </c>
      <c r="AH32" s="22">
        <v>12.32061578234347</v>
      </c>
      <c r="AI32" s="22">
        <v>12.369501970099062</v>
      </c>
      <c r="AJ32" s="22">
        <v>12.425453259139447</v>
      </c>
      <c r="AK32" s="22">
        <v>12.44099621019507</v>
      </c>
    </row>
    <row r="33" spans="1:37">
      <c r="A33" s="18"/>
      <c r="B33" s="21" t="str">
        <f t="shared" si="31"/>
        <v>Brisbane</v>
      </c>
      <c r="C33" s="22">
        <v>0</v>
      </c>
      <c r="D33" s="22">
        <v>11.253518554312871</v>
      </c>
      <c r="E33" s="22">
        <v>11.957997790940135</v>
      </c>
      <c r="F33" s="22">
        <v>13.543422479477556</v>
      </c>
      <c r="G33" s="22">
        <v>16.254153902716904</v>
      </c>
      <c r="H33" s="22">
        <v>18.142781205372788</v>
      </c>
      <c r="I33" s="22">
        <v>16.454637909942331</v>
      </c>
      <c r="J33" s="22">
        <v>12.88248806156685</v>
      </c>
      <c r="K33" s="22">
        <v>10.883904399410071</v>
      </c>
      <c r="L33" s="22">
        <v>10.671974706857133</v>
      </c>
      <c r="M33" s="22">
        <v>10.958482789391661</v>
      </c>
      <c r="N33" s="22">
        <v>11.212644115820382</v>
      </c>
      <c r="O33" s="22">
        <v>11.293798062674858</v>
      </c>
      <c r="P33" s="22">
        <v>11.282646311390952</v>
      </c>
      <c r="Q33" s="22">
        <v>11.313696410839906</v>
      </c>
      <c r="R33" s="22">
        <v>11.344098819848881</v>
      </c>
      <c r="S33" s="22">
        <v>11.352867178395583</v>
      </c>
      <c r="T33" s="22">
        <v>11.353630439384908</v>
      </c>
      <c r="U33" s="22">
        <v>11.339463800064248</v>
      </c>
      <c r="V33" s="22">
        <v>11.337488892138573</v>
      </c>
      <c r="W33" s="22">
        <v>11.202826691261224</v>
      </c>
      <c r="X33" s="22">
        <v>11.000658194004014</v>
      </c>
      <c r="Y33" s="22">
        <v>11.008703959761528</v>
      </c>
      <c r="Z33" s="22">
        <v>11.247899108636254</v>
      </c>
      <c r="AA33" s="22">
        <v>11.484849662913291</v>
      </c>
      <c r="AB33" s="22">
        <v>11.211323053053947</v>
      </c>
      <c r="AC33" s="22">
        <v>10.661730112058617</v>
      </c>
      <c r="AD33" s="22">
        <v>10.468772911345127</v>
      </c>
      <c r="AE33" s="22">
        <v>10.407362835730867</v>
      </c>
      <c r="AF33" s="22">
        <v>10.27293319989996</v>
      </c>
      <c r="AG33" s="22">
        <v>10.320868355343098</v>
      </c>
      <c r="AH33" s="22">
        <v>10.377702999150541</v>
      </c>
      <c r="AI33" s="22">
        <v>10.314706873670088</v>
      </c>
      <c r="AJ33" s="22">
        <v>10.354403776516383</v>
      </c>
      <c r="AK33" s="22">
        <v>10.41355916020099</v>
      </c>
    </row>
    <row r="34" spans="1:37">
      <c r="A34" s="18"/>
      <c r="B34" s="21" t="str">
        <f t="shared" si="31"/>
        <v>Canberra</v>
      </c>
      <c r="C34" s="22">
        <v>0</v>
      </c>
      <c r="D34" s="22">
        <v>11.330098851738002</v>
      </c>
      <c r="E34" s="22">
        <v>11.92291066402059</v>
      </c>
      <c r="F34" s="22">
        <v>13.862415892703959</v>
      </c>
      <c r="G34" s="22">
        <v>17.205990883369893</v>
      </c>
      <c r="H34" s="22">
        <v>19.569305499195348</v>
      </c>
      <c r="I34" s="22">
        <v>19.319336731149715</v>
      </c>
      <c r="J34" s="22">
        <v>17.403498819105593</v>
      </c>
      <c r="K34" s="22">
        <v>14.879565314805227</v>
      </c>
      <c r="L34" s="22">
        <v>13.168565216190494</v>
      </c>
      <c r="M34" s="22">
        <v>12.824609068054389</v>
      </c>
      <c r="N34" s="22">
        <v>12.903796724534317</v>
      </c>
      <c r="O34" s="22">
        <v>12.968064607797297</v>
      </c>
      <c r="P34" s="22">
        <v>13.038978023788772</v>
      </c>
      <c r="Q34" s="22">
        <v>13.084831519797085</v>
      </c>
      <c r="R34" s="22">
        <v>13.128867627833516</v>
      </c>
      <c r="S34" s="22">
        <v>13.185166815632654</v>
      </c>
      <c r="T34" s="22">
        <v>13.253164648689049</v>
      </c>
      <c r="U34" s="22">
        <v>13.351311483983451</v>
      </c>
      <c r="V34" s="22">
        <v>13.456869947494827</v>
      </c>
      <c r="W34" s="22">
        <v>13.357906680172183</v>
      </c>
      <c r="X34" s="22">
        <v>13.068728957159614</v>
      </c>
      <c r="Y34" s="22">
        <v>12.981512053968194</v>
      </c>
      <c r="Z34" s="22">
        <v>13.240639306187543</v>
      </c>
      <c r="AA34" s="22">
        <v>13.641791328100222</v>
      </c>
      <c r="AB34" s="22">
        <v>13.585024191195005</v>
      </c>
      <c r="AC34" s="22">
        <v>13.011057265090329</v>
      </c>
      <c r="AD34" s="22">
        <v>12.618090797231856</v>
      </c>
      <c r="AE34" s="22">
        <v>12.462572452816099</v>
      </c>
      <c r="AF34" s="22">
        <v>12.357182730707997</v>
      </c>
      <c r="AG34" s="22">
        <v>12.433385164125818</v>
      </c>
      <c r="AH34" s="22">
        <v>12.543739585617701</v>
      </c>
      <c r="AI34" s="22">
        <v>12.57794487309217</v>
      </c>
      <c r="AJ34" s="22">
        <v>12.648183579365462</v>
      </c>
      <c r="AK34" s="22">
        <v>12.693913459131977</v>
      </c>
    </row>
    <row r="35" spans="1:37">
      <c r="A35" s="18"/>
      <c r="B35" s="21" t="str">
        <f t="shared" si="31"/>
        <v>Hobart</v>
      </c>
      <c r="C35" s="22">
        <v>0</v>
      </c>
      <c r="D35" s="22">
        <v>12.159643411319722</v>
      </c>
      <c r="E35" s="22">
        <v>12.738086530401437</v>
      </c>
      <c r="F35" s="22">
        <v>14.232410828787037</v>
      </c>
      <c r="G35" s="22">
        <v>16.969811687865604</v>
      </c>
      <c r="H35" s="22">
        <v>19.133682369975986</v>
      </c>
      <c r="I35" s="22">
        <v>19.351529311203262</v>
      </c>
      <c r="J35" s="22">
        <v>17.891320723590788</v>
      </c>
      <c r="K35" s="22">
        <v>15.942519010584531</v>
      </c>
      <c r="L35" s="22">
        <v>15.281952646785909</v>
      </c>
      <c r="M35" s="22">
        <v>15.564437742392277</v>
      </c>
      <c r="N35" s="22">
        <v>15.783254857295805</v>
      </c>
      <c r="O35" s="22">
        <v>16.00166926484269</v>
      </c>
      <c r="P35" s="22">
        <v>16.142027955735699</v>
      </c>
      <c r="Q35" s="22">
        <v>16.149293382480462</v>
      </c>
      <c r="R35" s="22">
        <v>16.154674610098624</v>
      </c>
      <c r="S35" s="22">
        <v>16.259872586863395</v>
      </c>
      <c r="T35" s="22">
        <v>16.404378556699125</v>
      </c>
      <c r="U35" s="22">
        <v>16.693062865567452</v>
      </c>
      <c r="V35" s="22">
        <v>17.00960781565152</v>
      </c>
      <c r="W35" s="22">
        <v>16.890125710901135</v>
      </c>
      <c r="X35" s="22">
        <v>16.598153638578125</v>
      </c>
      <c r="Y35" s="22">
        <v>16.580030680091916</v>
      </c>
      <c r="Z35" s="22">
        <v>16.885047951432135</v>
      </c>
      <c r="AA35" s="22">
        <v>17.326001404114496</v>
      </c>
      <c r="AB35" s="22">
        <v>17.414119126867764</v>
      </c>
      <c r="AC35" s="22">
        <v>17.040755677428166</v>
      </c>
      <c r="AD35" s="22">
        <v>16.74480877302932</v>
      </c>
      <c r="AE35" s="22">
        <v>16.616928897780571</v>
      </c>
      <c r="AF35" s="22">
        <v>16.537741964057577</v>
      </c>
      <c r="AG35" s="22">
        <v>16.583675057054165</v>
      </c>
      <c r="AH35" s="22">
        <v>16.66147446550271</v>
      </c>
      <c r="AI35" s="22">
        <v>16.676658861516373</v>
      </c>
      <c r="AJ35" s="22">
        <v>16.729726914269001</v>
      </c>
      <c r="AK35" s="22">
        <v>16.803794693684829</v>
      </c>
    </row>
    <row r="36" spans="1:37">
      <c r="A36" s="18"/>
      <c r="B36" s="21" t="str">
        <f t="shared" si="31"/>
        <v>Townsville</v>
      </c>
      <c r="C36" s="22">
        <v>0</v>
      </c>
      <c r="D36" s="22">
        <v>9.2197994054685708</v>
      </c>
      <c r="E36" s="22">
        <v>9.186933968589134</v>
      </c>
      <c r="F36" s="22">
        <v>9.0801893928191717</v>
      </c>
      <c r="G36" s="22">
        <v>9.1585392716297704</v>
      </c>
      <c r="H36" s="22">
        <v>11.075074105961871</v>
      </c>
      <c r="I36" s="22">
        <v>11.626903993728728</v>
      </c>
      <c r="J36" s="22">
        <v>15.024166694569651</v>
      </c>
      <c r="K36" s="22">
        <v>15.024166694569651</v>
      </c>
      <c r="L36" s="22">
        <v>15.024166694569651</v>
      </c>
      <c r="M36" s="22">
        <v>15.024166694569651</v>
      </c>
      <c r="N36" s="22">
        <v>15.024166694569649</v>
      </c>
      <c r="O36" s="22">
        <v>15.024166694569649</v>
      </c>
      <c r="P36" s="22">
        <v>15.024166694569649</v>
      </c>
      <c r="Q36" s="22">
        <v>15.024166694569651</v>
      </c>
      <c r="R36" s="22">
        <v>15.024166694569651</v>
      </c>
      <c r="S36" s="22">
        <v>15.024166694569653</v>
      </c>
      <c r="T36" s="22">
        <v>15.024166694569651</v>
      </c>
      <c r="U36" s="22">
        <v>15.024166694569651</v>
      </c>
      <c r="V36" s="22">
        <v>15.024166694569653</v>
      </c>
      <c r="W36" s="22">
        <v>15.024166694569651</v>
      </c>
      <c r="X36" s="22">
        <v>15.024166694569651</v>
      </c>
      <c r="Y36" s="22">
        <v>15.024166694569649</v>
      </c>
      <c r="Z36" s="22">
        <v>15.024166694569653</v>
      </c>
      <c r="AA36" s="22">
        <v>15.024166694569651</v>
      </c>
      <c r="AB36" s="22">
        <v>15.024166694569651</v>
      </c>
      <c r="AC36" s="22">
        <v>15.024166694569651</v>
      </c>
      <c r="AD36" s="22">
        <v>15.024166694569651</v>
      </c>
      <c r="AE36" s="22">
        <v>15.024166694569651</v>
      </c>
      <c r="AF36" s="22">
        <v>15.024166694569651</v>
      </c>
      <c r="AG36" s="22">
        <v>15.024166694569651</v>
      </c>
      <c r="AH36" s="22">
        <v>15.024166694569651</v>
      </c>
      <c r="AI36" s="22">
        <v>15.024166694569651</v>
      </c>
      <c r="AJ36" s="22">
        <v>15.024166694569651</v>
      </c>
      <c r="AK36" s="22">
        <v>15.024166694569651</v>
      </c>
    </row>
    <row r="37" spans="1:37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>
      <c r="A38" s="23"/>
      <c r="B38" s="24" t="s">
        <v>78</v>
      </c>
      <c r="C38" s="23">
        <f>C29</f>
        <v>2019</v>
      </c>
      <c r="D38" s="23">
        <f t="shared" ref="D38:AH38" si="32">D29</f>
        <v>2020</v>
      </c>
      <c r="E38" s="23">
        <f t="shared" si="32"/>
        <v>2021</v>
      </c>
      <c r="F38" s="23">
        <f t="shared" si="32"/>
        <v>2022</v>
      </c>
      <c r="G38" s="23">
        <f t="shared" si="32"/>
        <v>2023</v>
      </c>
      <c r="H38" s="23">
        <f t="shared" si="32"/>
        <v>2024</v>
      </c>
      <c r="I38" s="23">
        <f t="shared" si="32"/>
        <v>2025</v>
      </c>
      <c r="J38" s="23">
        <f t="shared" si="32"/>
        <v>2026</v>
      </c>
      <c r="K38" s="23">
        <f t="shared" si="32"/>
        <v>2027</v>
      </c>
      <c r="L38" s="23">
        <f t="shared" si="32"/>
        <v>2028</v>
      </c>
      <c r="M38" s="23">
        <f t="shared" si="32"/>
        <v>2029</v>
      </c>
      <c r="N38" s="23">
        <f t="shared" si="32"/>
        <v>2030</v>
      </c>
      <c r="O38" s="23">
        <f t="shared" si="32"/>
        <v>2031</v>
      </c>
      <c r="P38" s="23">
        <f t="shared" si="32"/>
        <v>2032</v>
      </c>
      <c r="Q38" s="23">
        <f t="shared" si="32"/>
        <v>2033</v>
      </c>
      <c r="R38" s="23">
        <f t="shared" si="32"/>
        <v>2034</v>
      </c>
      <c r="S38" s="23">
        <f t="shared" si="32"/>
        <v>2035</v>
      </c>
      <c r="T38" s="23">
        <f t="shared" si="32"/>
        <v>2036</v>
      </c>
      <c r="U38" s="23">
        <f t="shared" si="32"/>
        <v>2037</v>
      </c>
      <c r="V38" s="23">
        <f t="shared" si="32"/>
        <v>2038</v>
      </c>
      <c r="W38" s="23">
        <f t="shared" si="32"/>
        <v>2039</v>
      </c>
      <c r="X38" s="23">
        <f t="shared" si="32"/>
        <v>2040</v>
      </c>
      <c r="Y38" s="23">
        <f t="shared" si="32"/>
        <v>2041</v>
      </c>
      <c r="Z38" s="23">
        <f t="shared" si="32"/>
        <v>2042</v>
      </c>
      <c r="AA38" s="23">
        <f t="shared" si="32"/>
        <v>2043</v>
      </c>
      <c r="AB38" s="23">
        <f t="shared" si="32"/>
        <v>2044</v>
      </c>
      <c r="AC38" s="23">
        <f t="shared" si="32"/>
        <v>2045</v>
      </c>
      <c r="AD38" s="23">
        <f t="shared" si="32"/>
        <v>2046</v>
      </c>
      <c r="AE38" s="23">
        <f t="shared" si="32"/>
        <v>2047</v>
      </c>
      <c r="AF38" s="23">
        <f t="shared" si="32"/>
        <v>2048</v>
      </c>
      <c r="AG38" s="23">
        <f t="shared" si="32"/>
        <v>2049</v>
      </c>
      <c r="AH38" s="23">
        <f t="shared" si="32"/>
        <v>2050</v>
      </c>
      <c r="AI38" s="23">
        <f t="shared" ref="AI38:AJ38" si="33">AI29</f>
        <v>2051</v>
      </c>
      <c r="AJ38" s="23">
        <f t="shared" si="33"/>
        <v>2052</v>
      </c>
      <c r="AK38" s="23">
        <f t="shared" ref="AK38" si="34">AK29</f>
        <v>2053</v>
      </c>
    </row>
    <row r="39" spans="1:37">
      <c r="A39" s="23"/>
      <c r="B39" s="26" t="str">
        <f>B30</f>
        <v>Melbourne</v>
      </c>
      <c r="C39" s="25">
        <v>0</v>
      </c>
      <c r="D39" s="25">
        <f>D7+(D17-'R&amp;C Load Factor Adjustments'!$G41)*'R&amp;C Load Factor Adjustments'!$H41+'R&amp;C Load Factor Adjustments'!$G41+'R&amp;C Load Factor Adjustments'!$F41</f>
        <v>11.482502659617777</v>
      </c>
      <c r="E39" s="25">
        <f>E7+(E17-'R&amp;C Load Factor Adjustments'!$G41)*'R&amp;C Load Factor Adjustments'!$H41+'R&amp;C Load Factor Adjustments'!$G41+'R&amp;C Load Factor Adjustments'!$F41</f>
        <v>11.976973675731793</v>
      </c>
      <c r="F39" s="25">
        <f>F7+(F17-'R&amp;C Load Factor Adjustments'!$G41)*'R&amp;C Load Factor Adjustments'!$H41+'R&amp;C Load Factor Adjustments'!$G41+'R&amp;C Load Factor Adjustments'!$F41</f>
        <v>13.530683890655808</v>
      </c>
      <c r="G39" s="25">
        <f>G7+(G17-'R&amp;C Load Factor Adjustments'!$G41)*'R&amp;C Load Factor Adjustments'!$H41+'R&amp;C Load Factor Adjustments'!$G41+'R&amp;C Load Factor Adjustments'!$F41</f>
        <v>16.21892732059964</v>
      </c>
      <c r="H39" s="25">
        <f>H7+(H17-'R&amp;C Load Factor Adjustments'!$G41)*'R&amp;C Load Factor Adjustments'!$H41+'R&amp;C Load Factor Adjustments'!$G41+'R&amp;C Load Factor Adjustments'!$F41</f>
        <v>18.292863186767427</v>
      </c>
      <c r="I39" s="25">
        <f>I7+(I17-'R&amp;C Load Factor Adjustments'!$G41)*'R&amp;C Load Factor Adjustments'!$H41+'R&amp;C Load Factor Adjustments'!$G41+'R&amp;C Load Factor Adjustments'!$F41</f>
        <v>18.522197099891912</v>
      </c>
      <c r="J39" s="25">
        <f>J7+(J17-'R&amp;C Load Factor Adjustments'!$G41)*'R&amp;C Load Factor Adjustments'!$H41+'R&amp;C Load Factor Adjustments'!$G41+'R&amp;C Load Factor Adjustments'!$F41</f>
        <v>17.125438844932951</v>
      </c>
      <c r="K39" s="25">
        <f>K7+(K17-'R&amp;C Load Factor Adjustments'!$G41)*'R&amp;C Load Factor Adjustments'!$H41+'R&amp;C Load Factor Adjustments'!$G41+'R&amp;C Load Factor Adjustments'!$F41</f>
        <v>15.433724823762676</v>
      </c>
      <c r="L39" s="25">
        <f>L7+(L17-'R&amp;C Load Factor Adjustments'!$G41)*'R&amp;C Load Factor Adjustments'!$H41+'R&amp;C Load Factor Adjustments'!$G41+'R&amp;C Load Factor Adjustments'!$F41</f>
        <v>15.328247734949647</v>
      </c>
      <c r="M39" s="25">
        <f>M7+(M17-'R&amp;C Load Factor Adjustments'!$G41)*'R&amp;C Load Factor Adjustments'!$H41+'R&amp;C Load Factor Adjustments'!$G41+'R&amp;C Load Factor Adjustments'!$F41</f>
        <v>15.97331615481877</v>
      </c>
      <c r="N39" s="25">
        <f>N7+(N17-'R&amp;C Load Factor Adjustments'!$G41)*'R&amp;C Load Factor Adjustments'!$H41+'R&amp;C Load Factor Adjustments'!$G41+'R&amp;C Load Factor Adjustments'!$F41</f>
        <v>16.220056758767583</v>
      </c>
      <c r="O39" s="25">
        <f>O7+(O17-'R&amp;C Load Factor Adjustments'!$G41)*'R&amp;C Load Factor Adjustments'!$H41+'R&amp;C Load Factor Adjustments'!$G41+'R&amp;C Load Factor Adjustments'!$F41</f>
        <v>16.469044625929094</v>
      </c>
      <c r="P39" s="25">
        <f>P7+(P17-'R&amp;C Load Factor Adjustments'!$G41)*'R&amp;C Load Factor Adjustments'!$H41+'R&amp;C Load Factor Adjustments'!$G41+'R&amp;C Load Factor Adjustments'!$F41</f>
        <v>16.727399096380402</v>
      </c>
      <c r="Q39" s="25">
        <f>Q7+(Q17-'R&amp;C Load Factor Adjustments'!$G41)*'R&amp;C Load Factor Adjustments'!$H41+'R&amp;C Load Factor Adjustments'!$G41+'R&amp;C Load Factor Adjustments'!$F41</f>
        <v>16.806371433084525</v>
      </c>
      <c r="R39" s="25">
        <f>R7+(R17-'R&amp;C Load Factor Adjustments'!$G41)*'R&amp;C Load Factor Adjustments'!$H41+'R&amp;C Load Factor Adjustments'!$G41+'R&amp;C Load Factor Adjustments'!$F41</f>
        <v>16.83723499636362</v>
      </c>
      <c r="S39" s="25">
        <f>S7+(S17-'R&amp;C Load Factor Adjustments'!$G41)*'R&amp;C Load Factor Adjustments'!$H41+'R&amp;C Load Factor Adjustments'!$G41+'R&amp;C Load Factor Adjustments'!$F41</f>
        <v>17.121898536782872</v>
      </c>
      <c r="T39" s="25">
        <f>T7+(T17-'R&amp;C Load Factor Adjustments'!$G41)*'R&amp;C Load Factor Adjustments'!$H41+'R&amp;C Load Factor Adjustments'!$G41+'R&amp;C Load Factor Adjustments'!$F41</f>
        <v>17.52947641441342</v>
      </c>
      <c r="U39" s="25">
        <f>U7+(U17-'R&amp;C Load Factor Adjustments'!$G41)*'R&amp;C Load Factor Adjustments'!$H41+'R&amp;C Load Factor Adjustments'!$G41+'R&amp;C Load Factor Adjustments'!$F41</f>
        <v>17.968533474131942</v>
      </c>
      <c r="V39" s="25">
        <f>V7+(V17-'R&amp;C Load Factor Adjustments'!$G41)*'R&amp;C Load Factor Adjustments'!$H41+'R&amp;C Load Factor Adjustments'!$G41+'R&amp;C Load Factor Adjustments'!$F41</f>
        <v>18.452940420696955</v>
      </c>
      <c r="W39" s="25">
        <f>W7+(W17-'R&amp;C Load Factor Adjustments'!$G41)*'R&amp;C Load Factor Adjustments'!$H41+'R&amp;C Load Factor Adjustments'!$G41+'R&amp;C Load Factor Adjustments'!$F41</f>
        <v>18.590489685346963</v>
      </c>
      <c r="X39" s="25">
        <f>X7+(X17-'R&amp;C Load Factor Adjustments'!$G41)*'R&amp;C Load Factor Adjustments'!$H41+'R&amp;C Load Factor Adjustments'!$G41+'R&amp;C Load Factor Adjustments'!$F41</f>
        <v>18.461012516535021</v>
      </c>
      <c r="Y39" s="25">
        <f>Y7+(Y17-'R&amp;C Load Factor Adjustments'!$G41)*'R&amp;C Load Factor Adjustments'!$H41+'R&amp;C Load Factor Adjustments'!$G41+'R&amp;C Load Factor Adjustments'!$F41</f>
        <v>18.521608941952419</v>
      </c>
      <c r="Z39" s="25">
        <f>Z7+(Z17-'R&amp;C Load Factor Adjustments'!$G41)*'R&amp;C Load Factor Adjustments'!$H41+'R&amp;C Load Factor Adjustments'!$G41+'R&amp;C Load Factor Adjustments'!$F41</f>
        <v>18.886594610841119</v>
      </c>
      <c r="AA39" s="25">
        <f>AA7+(AA17-'R&amp;C Load Factor Adjustments'!$G41)*'R&amp;C Load Factor Adjustments'!$H41+'R&amp;C Load Factor Adjustments'!$G41+'R&amp;C Load Factor Adjustments'!$F41</f>
        <v>19.524508746298661</v>
      </c>
      <c r="AB39" s="25">
        <f>AB7+(AB17-'R&amp;C Load Factor Adjustments'!$G41)*'R&amp;C Load Factor Adjustments'!$H41+'R&amp;C Load Factor Adjustments'!$G41+'R&amp;C Load Factor Adjustments'!$F41</f>
        <v>19.869229146965406</v>
      </c>
      <c r="AC39" s="25">
        <f>AC7+(AC17-'R&amp;C Load Factor Adjustments'!$G41)*'R&amp;C Load Factor Adjustments'!$H41+'R&amp;C Load Factor Adjustments'!$G41+'R&amp;C Load Factor Adjustments'!$F41</f>
        <v>19.633085017583223</v>
      </c>
      <c r="AD39" s="25">
        <f>AD7+(AD17-'R&amp;C Load Factor Adjustments'!$G41)*'R&amp;C Load Factor Adjustments'!$H41+'R&amp;C Load Factor Adjustments'!$G41+'R&amp;C Load Factor Adjustments'!$F41</f>
        <v>19.393392026488435</v>
      </c>
      <c r="AE39" s="25">
        <f>AE7+(AE17-'R&amp;C Load Factor Adjustments'!$G41)*'R&amp;C Load Factor Adjustments'!$H41+'R&amp;C Load Factor Adjustments'!$G41+'R&amp;C Load Factor Adjustments'!$F41</f>
        <v>19.300923997565324</v>
      </c>
      <c r="AF39" s="25">
        <f>AF7+(AF17-'R&amp;C Load Factor Adjustments'!$G41)*'R&amp;C Load Factor Adjustments'!$H41+'R&amp;C Load Factor Adjustments'!$G41+'R&amp;C Load Factor Adjustments'!$F41</f>
        <v>19.288426425807053</v>
      </c>
      <c r="AG39" s="25">
        <f>AG7+(AG17-'R&amp;C Load Factor Adjustments'!$G41)*'R&amp;C Load Factor Adjustments'!$H41+'R&amp;C Load Factor Adjustments'!$G41+'R&amp;C Load Factor Adjustments'!$F41</f>
        <v>19.453802062399021</v>
      </c>
      <c r="AH39" s="25">
        <f>AH7+(AH17-'R&amp;C Load Factor Adjustments'!$G41)*'R&amp;C Load Factor Adjustments'!$H41+'R&amp;C Load Factor Adjustments'!$G41+'R&amp;C Load Factor Adjustments'!$F41</f>
        <v>19.575944717433632</v>
      </c>
      <c r="AI39" s="25">
        <f>AI7+(AI17-'R&amp;C Load Factor Adjustments'!$G41)*'R&amp;C Load Factor Adjustments'!$H41+'R&amp;C Load Factor Adjustments'!$G41+'R&amp;C Load Factor Adjustments'!$F41</f>
        <v>19.589251050959309</v>
      </c>
      <c r="AJ39" s="25">
        <f>AJ7+(AJ17-'R&amp;C Load Factor Adjustments'!$G41)*'R&amp;C Load Factor Adjustments'!$H41+'R&amp;C Load Factor Adjustments'!$G41+'R&amp;C Load Factor Adjustments'!$F41</f>
        <v>19.670304335798161</v>
      </c>
      <c r="AK39" s="25">
        <f>AK7+(AK17-'R&amp;C Load Factor Adjustments'!$G41)*'R&amp;C Load Factor Adjustments'!$H41+'R&amp;C Load Factor Adjustments'!$G41+'R&amp;C Load Factor Adjustments'!$F41</f>
        <v>19.752832416499118</v>
      </c>
    </row>
    <row r="40" spans="1:37">
      <c r="A40" s="23"/>
      <c r="B40" s="26" t="str">
        <f t="shared" ref="B40:B45" si="35">B31</f>
        <v>Sydney</v>
      </c>
      <c r="C40" s="25">
        <v>0</v>
      </c>
      <c r="D40" s="25">
        <f>D8+(D18-'R&amp;C Load Factor Adjustments'!$G42)*'R&amp;C Load Factor Adjustments'!$H42+'R&amp;C Load Factor Adjustments'!$G42+'R&amp;C Load Factor Adjustments'!$F42</f>
        <v>12.846498022403541</v>
      </c>
      <c r="E40" s="25">
        <f>E8+(E18-'R&amp;C Load Factor Adjustments'!$G42)*'R&amp;C Load Factor Adjustments'!$H42+'R&amp;C Load Factor Adjustments'!$G42+'R&amp;C Load Factor Adjustments'!$F42</f>
        <v>13.432664845299946</v>
      </c>
      <c r="F40" s="25">
        <f>F8+(F18-'R&amp;C Load Factor Adjustments'!$G42)*'R&amp;C Load Factor Adjustments'!$H42+'R&amp;C Load Factor Adjustments'!$G42+'R&amp;C Load Factor Adjustments'!$F42</f>
        <v>15.348022212776417</v>
      </c>
      <c r="G40" s="25">
        <f>G8+(G18-'R&amp;C Load Factor Adjustments'!$G42)*'R&amp;C Load Factor Adjustments'!$H42+'R&amp;C Load Factor Adjustments'!$G42+'R&amp;C Load Factor Adjustments'!$F42</f>
        <v>18.680018441089803</v>
      </c>
      <c r="H40" s="25">
        <f>H8+(H18-'R&amp;C Load Factor Adjustments'!$G42)*'R&amp;C Load Factor Adjustments'!$H42+'R&amp;C Load Factor Adjustments'!$G42+'R&amp;C Load Factor Adjustments'!$F42</f>
        <v>21.069189060086959</v>
      </c>
      <c r="I40" s="25">
        <f>I8+(I18-'R&amp;C Load Factor Adjustments'!$G42)*'R&amp;C Load Factor Adjustments'!$H42+'R&amp;C Load Factor Adjustments'!$G42+'R&amp;C Load Factor Adjustments'!$F42</f>
        <v>20.911680531831042</v>
      </c>
      <c r="J40" s="25">
        <f>J8+(J18-'R&amp;C Load Factor Adjustments'!$G42)*'R&amp;C Load Factor Adjustments'!$H42+'R&amp;C Load Factor Adjustments'!$G42+'R&amp;C Load Factor Adjustments'!$F42</f>
        <v>19.135933830288561</v>
      </c>
      <c r="K40" s="25">
        <f>K8+(K18-'R&amp;C Load Factor Adjustments'!$G42)*'R&amp;C Load Factor Adjustments'!$H42+'R&amp;C Load Factor Adjustments'!$G42+'R&amp;C Load Factor Adjustments'!$F42</f>
        <v>16.751607372722013</v>
      </c>
      <c r="L40" s="25">
        <f>L8+(L18-'R&amp;C Load Factor Adjustments'!$G42)*'R&amp;C Load Factor Adjustments'!$H42+'R&amp;C Load Factor Adjustments'!$G42+'R&amp;C Load Factor Adjustments'!$F42</f>
        <v>15.167272819999544</v>
      </c>
      <c r="M40" s="25">
        <f>M8+(M18-'R&amp;C Load Factor Adjustments'!$G42)*'R&amp;C Load Factor Adjustments'!$H42+'R&amp;C Load Factor Adjustments'!$G42+'R&amp;C Load Factor Adjustments'!$F42</f>
        <v>14.888388675270035</v>
      </c>
      <c r="N40" s="25">
        <f>N8+(N18-'R&amp;C Load Factor Adjustments'!$G42)*'R&amp;C Load Factor Adjustments'!$H42+'R&amp;C Load Factor Adjustments'!$G42+'R&amp;C Load Factor Adjustments'!$F42</f>
        <v>14.988658596739494</v>
      </c>
      <c r="O40" s="25">
        <f>O8+(O18-'R&amp;C Load Factor Adjustments'!$G42)*'R&amp;C Load Factor Adjustments'!$H42+'R&amp;C Load Factor Adjustments'!$G42+'R&amp;C Load Factor Adjustments'!$F42</f>
        <v>15.070223305902568</v>
      </c>
      <c r="P40" s="25">
        <f>P8+(P18-'R&amp;C Load Factor Adjustments'!$G42)*'R&amp;C Load Factor Adjustments'!$H42+'R&amp;C Load Factor Adjustments'!$G42+'R&amp;C Load Factor Adjustments'!$F42</f>
        <v>15.144044520065718</v>
      </c>
      <c r="Q40" s="25">
        <f>Q8+(Q18-'R&amp;C Load Factor Adjustments'!$G42)*'R&amp;C Load Factor Adjustments'!$H42+'R&amp;C Load Factor Adjustments'!$G42+'R&amp;C Load Factor Adjustments'!$F42</f>
        <v>15.188066600257033</v>
      </c>
      <c r="R40" s="25">
        <f>R8+(R18-'R&amp;C Load Factor Adjustments'!$G42)*'R&amp;C Load Factor Adjustments'!$H42+'R&amp;C Load Factor Adjustments'!$G42+'R&amp;C Load Factor Adjustments'!$F42</f>
        <v>15.249084592632791</v>
      </c>
      <c r="S40" s="25">
        <f>S8+(S18-'R&amp;C Load Factor Adjustments'!$G42)*'R&amp;C Load Factor Adjustments'!$H42+'R&amp;C Load Factor Adjustments'!$G42+'R&amp;C Load Factor Adjustments'!$F42</f>
        <v>15.344335592987314</v>
      </c>
      <c r="T40" s="25">
        <f>T8+(T18-'R&amp;C Load Factor Adjustments'!$G42)*'R&amp;C Load Factor Adjustments'!$H42+'R&amp;C Load Factor Adjustments'!$G42+'R&amp;C Load Factor Adjustments'!$F42</f>
        <v>15.462013781733161</v>
      </c>
      <c r="U40" s="25">
        <f>U8+(U18-'R&amp;C Load Factor Adjustments'!$G42)*'R&amp;C Load Factor Adjustments'!$H42+'R&amp;C Load Factor Adjustments'!$G42+'R&amp;C Load Factor Adjustments'!$F42</f>
        <v>15.624516166763717</v>
      </c>
      <c r="V40" s="25">
        <f>V8+(V18-'R&amp;C Load Factor Adjustments'!$G42)*'R&amp;C Load Factor Adjustments'!$H42+'R&amp;C Load Factor Adjustments'!$G42+'R&amp;C Load Factor Adjustments'!$F42</f>
        <v>15.772829271963014</v>
      </c>
      <c r="W40" s="25">
        <f>W8+(W18-'R&amp;C Load Factor Adjustments'!$G42)*'R&amp;C Load Factor Adjustments'!$H42+'R&amp;C Load Factor Adjustments'!$G42+'R&amp;C Load Factor Adjustments'!$F42</f>
        <v>15.689683765779185</v>
      </c>
      <c r="X40" s="25">
        <f>X8+(X18-'R&amp;C Load Factor Adjustments'!$G42)*'R&amp;C Load Factor Adjustments'!$H42+'R&amp;C Load Factor Adjustments'!$G42+'R&amp;C Load Factor Adjustments'!$F42</f>
        <v>15.418559309616013</v>
      </c>
      <c r="Y40" s="25">
        <f>Y8+(Y18-'R&amp;C Load Factor Adjustments'!$G42)*'R&amp;C Load Factor Adjustments'!$H42+'R&amp;C Load Factor Adjustments'!$G42+'R&amp;C Load Factor Adjustments'!$F42</f>
        <v>15.332219147912319</v>
      </c>
      <c r="Z40" s="25">
        <f>Z8+(Z18-'R&amp;C Load Factor Adjustments'!$G42)*'R&amp;C Load Factor Adjustments'!$H42+'R&amp;C Load Factor Adjustments'!$G42+'R&amp;C Load Factor Adjustments'!$F42</f>
        <v>15.574675334856989</v>
      </c>
      <c r="AA40" s="25">
        <f>AA8+(AA18-'R&amp;C Load Factor Adjustments'!$G42)*'R&amp;C Load Factor Adjustments'!$H42+'R&amp;C Load Factor Adjustments'!$G42+'R&amp;C Load Factor Adjustments'!$F42</f>
        <v>15.965023056452106</v>
      </c>
      <c r="AB40" s="25">
        <f>AB8+(AB18-'R&amp;C Load Factor Adjustments'!$G42)*'R&amp;C Load Factor Adjustments'!$H42+'R&amp;C Load Factor Adjustments'!$G42+'R&amp;C Load Factor Adjustments'!$F42</f>
        <v>15.890476404558118</v>
      </c>
      <c r="AC40" s="25">
        <f>AC8+(AC18-'R&amp;C Load Factor Adjustments'!$G42)*'R&amp;C Load Factor Adjustments'!$H42+'R&amp;C Load Factor Adjustments'!$G42+'R&amp;C Load Factor Adjustments'!$F42</f>
        <v>15.266480383141579</v>
      </c>
      <c r="AD40" s="25">
        <f>AD8+(AD18-'R&amp;C Load Factor Adjustments'!$G42)*'R&amp;C Load Factor Adjustments'!$H42+'R&amp;C Load Factor Adjustments'!$G42+'R&amp;C Load Factor Adjustments'!$F42</f>
        <v>14.814270156928727</v>
      </c>
      <c r="AE40" s="25">
        <f>AE8+(AE18-'R&amp;C Load Factor Adjustments'!$G42)*'R&amp;C Load Factor Adjustments'!$H42+'R&amp;C Load Factor Adjustments'!$G42+'R&amp;C Load Factor Adjustments'!$F42</f>
        <v>14.620447894028155</v>
      </c>
      <c r="AF40" s="25">
        <f>AF8+(AF18-'R&amp;C Load Factor Adjustments'!$G42)*'R&amp;C Load Factor Adjustments'!$H42+'R&amp;C Load Factor Adjustments'!$G42+'R&amp;C Load Factor Adjustments'!$F42</f>
        <v>14.507885903405191</v>
      </c>
      <c r="AG40" s="25">
        <f>AG8+(AG18-'R&amp;C Load Factor Adjustments'!$G42)*'R&amp;C Load Factor Adjustments'!$H42+'R&amp;C Load Factor Adjustments'!$G42+'R&amp;C Load Factor Adjustments'!$F42</f>
        <v>14.594442390303106</v>
      </c>
      <c r="AH40" s="25">
        <f>AH8+(AH18-'R&amp;C Load Factor Adjustments'!$G42)*'R&amp;C Load Factor Adjustments'!$H42+'R&amp;C Load Factor Adjustments'!$G42+'R&amp;C Load Factor Adjustments'!$F42</f>
        <v>14.70089835366567</v>
      </c>
      <c r="AI40" s="25">
        <f>AI8+(AI18-'R&amp;C Load Factor Adjustments'!$G42)*'R&amp;C Load Factor Adjustments'!$H42+'R&amp;C Load Factor Adjustments'!$G42+'R&amp;C Load Factor Adjustments'!$F42</f>
        <v>14.734418298752866</v>
      </c>
      <c r="AJ40" s="25">
        <f>AJ8+(AJ18-'R&amp;C Load Factor Adjustments'!$G42)*'R&amp;C Load Factor Adjustments'!$H42+'R&amp;C Load Factor Adjustments'!$G42+'R&amp;C Load Factor Adjustments'!$F42</f>
        <v>14.819881576008175</v>
      </c>
      <c r="AK40" s="25">
        <f>AK8+(AK18-'R&amp;C Load Factor Adjustments'!$G42)*'R&amp;C Load Factor Adjustments'!$H42+'R&amp;C Load Factor Adjustments'!$G42+'R&amp;C Load Factor Adjustments'!$F42</f>
        <v>14.871220649220676</v>
      </c>
    </row>
    <row r="41" spans="1:37">
      <c r="A41" s="23"/>
      <c r="B41" s="26" t="str">
        <f t="shared" si="35"/>
        <v>Adelaide</v>
      </c>
      <c r="C41" s="25">
        <v>0</v>
      </c>
      <c r="D41" s="25">
        <f>D9+(D19-'R&amp;C Load Factor Adjustments'!$G43)*'R&amp;C Load Factor Adjustments'!$H43+'R&amp;C Load Factor Adjustments'!$G43+'R&amp;C Load Factor Adjustments'!$F43</f>
        <v>14.59589191948179</v>
      </c>
      <c r="E41" s="25">
        <f>E9+(E19-'R&amp;C Load Factor Adjustments'!$G43)*'R&amp;C Load Factor Adjustments'!$H43+'R&amp;C Load Factor Adjustments'!$G43+'R&amp;C Load Factor Adjustments'!$F43</f>
        <v>14.778411674211384</v>
      </c>
      <c r="F41" s="25">
        <f>F9+(F19-'R&amp;C Load Factor Adjustments'!$G43)*'R&amp;C Load Factor Adjustments'!$H43+'R&amp;C Load Factor Adjustments'!$G43+'R&amp;C Load Factor Adjustments'!$F43</f>
        <v>15.875753104590995</v>
      </c>
      <c r="G41" s="25">
        <f>G9+(G19-'R&amp;C Load Factor Adjustments'!$G43)*'R&amp;C Load Factor Adjustments'!$H43+'R&amp;C Load Factor Adjustments'!$G43+'R&amp;C Load Factor Adjustments'!$F43</f>
        <v>18.580923257613183</v>
      </c>
      <c r="H41" s="25">
        <f>H9+(H19-'R&amp;C Load Factor Adjustments'!$G43)*'R&amp;C Load Factor Adjustments'!$H43+'R&amp;C Load Factor Adjustments'!$G43+'R&amp;C Load Factor Adjustments'!$F43</f>
        <v>20.423549364677669</v>
      </c>
      <c r="I41" s="25">
        <f>I9+(I19-'R&amp;C Load Factor Adjustments'!$G43)*'R&amp;C Load Factor Adjustments'!$H43+'R&amp;C Load Factor Adjustments'!$G43+'R&amp;C Load Factor Adjustments'!$F43</f>
        <v>19.570913950152221</v>
      </c>
      <c r="J41" s="25">
        <f>J9+(J19-'R&amp;C Load Factor Adjustments'!$G43)*'R&amp;C Load Factor Adjustments'!$H43+'R&amp;C Load Factor Adjustments'!$G43+'R&amp;C Load Factor Adjustments'!$F43</f>
        <v>17.533633352314528</v>
      </c>
      <c r="K41" s="25">
        <f>K9+(K19-'R&amp;C Load Factor Adjustments'!$G43)*'R&amp;C Load Factor Adjustments'!$H43+'R&amp;C Load Factor Adjustments'!$G43+'R&amp;C Load Factor Adjustments'!$F43</f>
        <v>15.576599507968101</v>
      </c>
      <c r="L41" s="25">
        <f>L9+(L19-'R&amp;C Load Factor Adjustments'!$G43)*'R&amp;C Load Factor Adjustments'!$H43+'R&amp;C Load Factor Adjustments'!$G43+'R&amp;C Load Factor Adjustments'!$F43</f>
        <v>14.862204639022941</v>
      </c>
      <c r="M41" s="25">
        <f>M9+(M19-'R&amp;C Load Factor Adjustments'!$G43)*'R&amp;C Load Factor Adjustments'!$H43+'R&amp;C Load Factor Adjustments'!$G43+'R&amp;C Load Factor Adjustments'!$F43</f>
        <v>15.092925009760624</v>
      </c>
      <c r="N41" s="25">
        <f>N9+(N19-'R&amp;C Load Factor Adjustments'!$G43)*'R&amp;C Load Factor Adjustments'!$H43+'R&amp;C Load Factor Adjustments'!$G43+'R&amp;C Load Factor Adjustments'!$F43</f>
        <v>15.179096146603825</v>
      </c>
      <c r="O41" s="25">
        <f>O9+(O19-'R&amp;C Load Factor Adjustments'!$G43)*'R&amp;C Load Factor Adjustments'!$H43+'R&amp;C Load Factor Adjustments'!$G43+'R&amp;C Load Factor Adjustments'!$F43</f>
        <v>15.232486663899348</v>
      </c>
      <c r="P41" s="25">
        <f>P9+(P19-'R&amp;C Load Factor Adjustments'!$G43)*'R&amp;C Load Factor Adjustments'!$H43+'R&amp;C Load Factor Adjustments'!$G43+'R&amp;C Load Factor Adjustments'!$F43</f>
        <v>15.340889007482854</v>
      </c>
      <c r="Q41" s="25">
        <f>Q9+(Q19-'R&amp;C Load Factor Adjustments'!$G43)*'R&amp;C Load Factor Adjustments'!$H43+'R&amp;C Load Factor Adjustments'!$G43+'R&amp;C Load Factor Adjustments'!$F43</f>
        <v>15.364846456900818</v>
      </c>
      <c r="R41" s="25">
        <f>R9+(R19-'R&amp;C Load Factor Adjustments'!$G43)*'R&amp;C Load Factor Adjustments'!$H43+'R&amp;C Load Factor Adjustments'!$G43+'R&amp;C Load Factor Adjustments'!$F43</f>
        <v>15.355642639320006</v>
      </c>
      <c r="S41" s="25">
        <f>S9+(S19-'R&amp;C Load Factor Adjustments'!$G43)*'R&amp;C Load Factor Adjustments'!$H43+'R&amp;C Load Factor Adjustments'!$G43+'R&amp;C Load Factor Adjustments'!$F43</f>
        <v>15.608981653848659</v>
      </c>
      <c r="T41" s="25">
        <f>T9+(T19-'R&amp;C Load Factor Adjustments'!$G43)*'R&amp;C Load Factor Adjustments'!$H43+'R&amp;C Load Factor Adjustments'!$G43+'R&amp;C Load Factor Adjustments'!$F43</f>
        <v>16.090489801163713</v>
      </c>
      <c r="U41" s="25">
        <f>U9+(U19-'R&amp;C Load Factor Adjustments'!$G43)*'R&amp;C Load Factor Adjustments'!$H43+'R&amp;C Load Factor Adjustments'!$G43+'R&amp;C Load Factor Adjustments'!$F43</f>
        <v>16.495384228722152</v>
      </c>
      <c r="V41" s="25">
        <f>V9+(V19-'R&amp;C Load Factor Adjustments'!$G43)*'R&amp;C Load Factor Adjustments'!$H43+'R&amp;C Load Factor Adjustments'!$G43+'R&amp;C Load Factor Adjustments'!$F43</f>
        <v>16.730831182955942</v>
      </c>
      <c r="W41" s="25">
        <f>W9+(W19-'R&amp;C Load Factor Adjustments'!$G43)*'R&amp;C Load Factor Adjustments'!$H43+'R&amp;C Load Factor Adjustments'!$G43+'R&amp;C Load Factor Adjustments'!$F43</f>
        <v>16.737269185207111</v>
      </c>
      <c r="X41" s="25">
        <f>X9+(X19-'R&amp;C Load Factor Adjustments'!$G43)*'R&amp;C Load Factor Adjustments'!$H43+'R&amp;C Load Factor Adjustments'!$G43+'R&amp;C Load Factor Adjustments'!$F43</f>
        <v>16.595281555919321</v>
      </c>
      <c r="Y41" s="25">
        <f>Y9+(Y19-'R&amp;C Load Factor Adjustments'!$G43)*'R&amp;C Load Factor Adjustments'!$H43+'R&amp;C Load Factor Adjustments'!$G43+'R&amp;C Load Factor Adjustments'!$F43</f>
        <v>16.556874406504157</v>
      </c>
      <c r="Z41" s="25">
        <f>Z9+(Z19-'R&amp;C Load Factor Adjustments'!$G43)*'R&amp;C Load Factor Adjustments'!$H43+'R&amp;C Load Factor Adjustments'!$G43+'R&amp;C Load Factor Adjustments'!$F43</f>
        <v>16.700034202975818</v>
      </c>
      <c r="AA41" s="25">
        <f>AA9+(AA19-'R&amp;C Load Factor Adjustments'!$G43)*'R&amp;C Load Factor Adjustments'!$H43+'R&amp;C Load Factor Adjustments'!$G43+'R&amp;C Load Factor Adjustments'!$F43</f>
        <v>16.940092294094054</v>
      </c>
      <c r="AB41" s="25">
        <f>AB9+(AB19-'R&amp;C Load Factor Adjustments'!$G43)*'R&amp;C Load Factor Adjustments'!$H43+'R&amp;C Load Factor Adjustments'!$G43+'R&amp;C Load Factor Adjustments'!$F43</f>
        <v>16.831691243661655</v>
      </c>
      <c r="AC41" s="25">
        <f>AC9+(AC19-'R&amp;C Load Factor Adjustments'!$G43)*'R&amp;C Load Factor Adjustments'!$H43+'R&amp;C Load Factor Adjustments'!$G43+'R&amp;C Load Factor Adjustments'!$F43</f>
        <v>16.309794546713867</v>
      </c>
      <c r="AD41" s="25">
        <f>AD9+(AD19-'R&amp;C Load Factor Adjustments'!$G43)*'R&amp;C Load Factor Adjustments'!$H43+'R&amp;C Load Factor Adjustments'!$G43+'R&amp;C Load Factor Adjustments'!$F43</f>
        <v>15.950006737331563</v>
      </c>
      <c r="AE41" s="25">
        <f>AE9+(AE19-'R&amp;C Load Factor Adjustments'!$G43)*'R&amp;C Load Factor Adjustments'!$H43+'R&amp;C Load Factor Adjustments'!$G43+'R&amp;C Load Factor Adjustments'!$F43</f>
        <v>15.83974073218435</v>
      </c>
      <c r="AF41" s="25">
        <f>AF9+(AF19-'R&amp;C Load Factor Adjustments'!$G43)*'R&amp;C Load Factor Adjustments'!$H43+'R&amp;C Load Factor Adjustments'!$G43+'R&amp;C Load Factor Adjustments'!$F43</f>
        <v>15.803308638272718</v>
      </c>
      <c r="AG41" s="25">
        <f>AG9+(AG19-'R&amp;C Load Factor Adjustments'!$G43)*'R&amp;C Load Factor Adjustments'!$H43+'R&amp;C Load Factor Adjustments'!$G43+'R&amp;C Load Factor Adjustments'!$F43</f>
        <v>15.838730464364854</v>
      </c>
      <c r="AH41" s="25">
        <f>AH9+(AH19-'R&amp;C Load Factor Adjustments'!$G43)*'R&amp;C Load Factor Adjustments'!$H43+'R&amp;C Load Factor Adjustments'!$G43+'R&amp;C Load Factor Adjustments'!$F43</f>
        <v>15.884427495599095</v>
      </c>
      <c r="AI41" s="25">
        <f>AI9+(AI19-'R&amp;C Load Factor Adjustments'!$G43)*'R&amp;C Load Factor Adjustments'!$H43+'R&amp;C Load Factor Adjustments'!$G43+'R&amp;C Load Factor Adjustments'!$F43</f>
        <v>15.954021711650789</v>
      </c>
      <c r="AJ41" s="25">
        <f>AJ9+(AJ19-'R&amp;C Load Factor Adjustments'!$G43)*'R&amp;C Load Factor Adjustments'!$H43+'R&amp;C Load Factor Adjustments'!$G43+'R&amp;C Load Factor Adjustments'!$F43</f>
        <v>16.03970328981427</v>
      </c>
      <c r="AK41" s="25">
        <f>AK9+(AK19-'R&amp;C Load Factor Adjustments'!$G43)*'R&amp;C Load Factor Adjustments'!$H43+'R&amp;C Load Factor Adjustments'!$G43+'R&amp;C Load Factor Adjustments'!$F43</f>
        <v>16.061433725655693</v>
      </c>
    </row>
    <row r="42" spans="1:37">
      <c r="A42" s="23"/>
      <c r="B42" s="26" t="str">
        <f t="shared" si="35"/>
        <v>Brisbane</v>
      </c>
      <c r="C42" s="25">
        <v>0</v>
      </c>
      <c r="D42" s="25">
        <f>D10+(D20-'R&amp;C Load Factor Adjustments'!$G44)*'R&amp;C Load Factor Adjustments'!$H44+'R&amp;C Load Factor Adjustments'!$G44+'R&amp;C Load Factor Adjustments'!$F44</f>
        <v>12.48096047254883</v>
      </c>
      <c r="E42" s="25">
        <f>E10+(E20-'R&amp;C Load Factor Adjustments'!$G44)*'R&amp;C Load Factor Adjustments'!$H44+'R&amp;C Load Factor Adjustments'!$G44+'R&amp;C Load Factor Adjustments'!$F44</f>
        <v>13.337484610537857</v>
      </c>
      <c r="F42" s="25">
        <f>F10+(F20-'R&amp;C Load Factor Adjustments'!$G44)*'R&amp;C Load Factor Adjustments'!$H44+'R&amp;C Load Factor Adjustments'!$G44+'R&amp;C Load Factor Adjustments'!$F44</f>
        <v>14.939709494970351</v>
      </c>
      <c r="G42" s="25">
        <f>G10+(G20-'R&amp;C Load Factor Adjustments'!$G44)*'R&amp;C Load Factor Adjustments'!$H44+'R&amp;C Load Factor Adjustments'!$G44+'R&amp;C Load Factor Adjustments'!$F44</f>
        <v>17.570445120891783</v>
      </c>
      <c r="H42" s="25">
        <f>H10+(H20-'R&amp;C Load Factor Adjustments'!$G44)*'R&amp;C Load Factor Adjustments'!$H44+'R&amp;C Load Factor Adjustments'!$G44+'R&amp;C Load Factor Adjustments'!$F44</f>
        <v>19.412092938795588</v>
      </c>
      <c r="I42" s="25">
        <f>I10+(I20-'R&amp;C Load Factor Adjustments'!$G44)*'R&amp;C Load Factor Adjustments'!$H44+'R&amp;C Load Factor Adjustments'!$G44+'R&amp;C Load Factor Adjustments'!$F44</f>
        <v>17.675516822657542</v>
      </c>
      <c r="J42" s="25">
        <f>J10+(J20-'R&amp;C Load Factor Adjustments'!$G44)*'R&amp;C Load Factor Adjustments'!$H44+'R&amp;C Load Factor Adjustments'!$G44+'R&amp;C Load Factor Adjustments'!$F44</f>
        <v>14.063482314842716</v>
      </c>
      <c r="K42" s="25">
        <f>K10+(K20-'R&amp;C Load Factor Adjustments'!$G44)*'R&amp;C Load Factor Adjustments'!$H44+'R&amp;C Load Factor Adjustments'!$G44+'R&amp;C Load Factor Adjustments'!$F44</f>
        <v>12.047290541040962</v>
      </c>
      <c r="L42" s="25">
        <f>L10+(L20-'R&amp;C Load Factor Adjustments'!$G44)*'R&amp;C Load Factor Adjustments'!$H44+'R&amp;C Load Factor Adjustments'!$G44+'R&amp;C Load Factor Adjustments'!$F44</f>
        <v>11.83855501697195</v>
      </c>
      <c r="M42" s="25">
        <f>M10+(M20-'R&amp;C Load Factor Adjustments'!$G44)*'R&amp;C Load Factor Adjustments'!$H44+'R&amp;C Load Factor Adjustments'!$G44+'R&amp;C Load Factor Adjustments'!$F44</f>
        <v>12.126114242684542</v>
      </c>
      <c r="N42" s="25">
        <f>N10+(N20-'R&amp;C Load Factor Adjustments'!$G44)*'R&amp;C Load Factor Adjustments'!$H44+'R&amp;C Load Factor Adjustments'!$G44+'R&amp;C Load Factor Adjustments'!$F44</f>
        <v>12.368364548620686</v>
      </c>
      <c r="O42" s="25">
        <f>O10+(O20-'R&amp;C Load Factor Adjustments'!$G44)*'R&amp;C Load Factor Adjustments'!$H44+'R&amp;C Load Factor Adjustments'!$G44+'R&amp;C Load Factor Adjustments'!$F44</f>
        <v>12.439377642625219</v>
      </c>
      <c r="P42" s="25">
        <f>P10+(P20-'R&amp;C Load Factor Adjustments'!$G44)*'R&amp;C Load Factor Adjustments'!$H44+'R&amp;C Load Factor Adjustments'!$G44+'R&amp;C Load Factor Adjustments'!$F44</f>
        <v>12.417444548439443</v>
      </c>
      <c r="Q42" s="25">
        <f>Q10+(Q20-'R&amp;C Load Factor Adjustments'!$G44)*'R&amp;C Load Factor Adjustments'!$H44+'R&amp;C Load Factor Adjustments'!$G44+'R&amp;C Load Factor Adjustments'!$F44</f>
        <v>12.44007048803808</v>
      </c>
      <c r="R42" s="25">
        <f>R10+(R20-'R&amp;C Load Factor Adjustments'!$G44)*'R&amp;C Load Factor Adjustments'!$H44+'R&amp;C Load Factor Adjustments'!$G44+'R&amp;C Load Factor Adjustments'!$F44</f>
        <v>12.465708166365939</v>
      </c>
      <c r="S42" s="25">
        <f>S10+(S20-'R&amp;C Load Factor Adjustments'!$G44)*'R&amp;C Load Factor Adjustments'!$H44+'R&amp;C Load Factor Adjustments'!$G44+'R&amp;C Load Factor Adjustments'!$F44</f>
        <v>12.472015249168189</v>
      </c>
      <c r="T42" s="25">
        <f>T10+(T20-'R&amp;C Load Factor Adjustments'!$G44)*'R&amp;C Load Factor Adjustments'!$H44+'R&amp;C Load Factor Adjustments'!$G44+'R&amp;C Load Factor Adjustments'!$F44</f>
        <v>12.486206865328521</v>
      </c>
      <c r="U42" s="25">
        <f>U10+(U20-'R&amp;C Load Factor Adjustments'!$G44)*'R&amp;C Load Factor Adjustments'!$H44+'R&amp;C Load Factor Adjustments'!$G44+'R&amp;C Load Factor Adjustments'!$F44</f>
        <v>12.494868537356307</v>
      </c>
      <c r="V42" s="25">
        <f>V10+(V20-'R&amp;C Load Factor Adjustments'!$G44)*'R&amp;C Load Factor Adjustments'!$H44+'R&amp;C Load Factor Adjustments'!$G44+'R&amp;C Load Factor Adjustments'!$F44</f>
        <v>12.507043405902401</v>
      </c>
      <c r="W42" s="25">
        <f>W10+(W20-'R&amp;C Load Factor Adjustments'!$G44)*'R&amp;C Load Factor Adjustments'!$H44+'R&amp;C Load Factor Adjustments'!$G44+'R&amp;C Load Factor Adjustments'!$F44</f>
        <v>12.372395872686896</v>
      </c>
      <c r="X42" s="25">
        <f>X10+(X20-'R&amp;C Load Factor Adjustments'!$G44)*'R&amp;C Load Factor Adjustments'!$H44+'R&amp;C Load Factor Adjustments'!$G44+'R&amp;C Load Factor Adjustments'!$F44</f>
        <v>12.162045983584102</v>
      </c>
      <c r="Y42" s="25">
        <f>Y10+(Y20-'R&amp;C Load Factor Adjustments'!$G44)*'R&amp;C Load Factor Adjustments'!$H44+'R&amp;C Load Factor Adjustments'!$G44+'R&amp;C Load Factor Adjustments'!$F44</f>
        <v>12.167168956107965</v>
      </c>
      <c r="Z42" s="25">
        <f>Z10+(Z20-'R&amp;C Load Factor Adjustments'!$G44)*'R&amp;C Load Factor Adjustments'!$H44+'R&amp;C Load Factor Adjustments'!$G44+'R&amp;C Load Factor Adjustments'!$F44</f>
        <v>12.411944968732367</v>
      </c>
      <c r="AA42" s="25">
        <f>AA10+(AA20-'R&amp;C Load Factor Adjustments'!$G44)*'R&amp;C Load Factor Adjustments'!$H44+'R&amp;C Load Factor Adjustments'!$G44+'R&amp;C Load Factor Adjustments'!$F44</f>
        <v>12.652840267868076</v>
      </c>
      <c r="AB42" s="25">
        <f>AB10+(AB20-'R&amp;C Load Factor Adjustments'!$G44)*'R&amp;C Load Factor Adjustments'!$H44+'R&amp;C Load Factor Adjustments'!$G44+'R&amp;C Load Factor Adjustments'!$F44</f>
        <v>12.379873813995861</v>
      </c>
      <c r="AC42" s="25">
        <f>AC10+(AC20-'R&amp;C Load Factor Adjustments'!$G44)*'R&amp;C Load Factor Adjustments'!$H44+'R&amp;C Load Factor Adjustments'!$G44+'R&amp;C Load Factor Adjustments'!$F44</f>
        <v>11.829250459524854</v>
      </c>
      <c r="AD42" s="25">
        <f>AD10+(AD20-'R&amp;C Load Factor Adjustments'!$G44)*'R&amp;C Load Factor Adjustments'!$H44+'R&amp;C Load Factor Adjustments'!$G44+'R&amp;C Load Factor Adjustments'!$F44</f>
        <v>11.637495525145733</v>
      </c>
      <c r="AE42" s="25">
        <f>AE10+(AE20-'R&amp;C Load Factor Adjustments'!$G44)*'R&amp;C Load Factor Adjustments'!$H44+'R&amp;C Load Factor Adjustments'!$G44+'R&amp;C Load Factor Adjustments'!$F44</f>
        <v>11.581596837654935</v>
      </c>
      <c r="AF42" s="25">
        <f>AF10+(AF20-'R&amp;C Load Factor Adjustments'!$G44)*'R&amp;C Load Factor Adjustments'!$H44+'R&amp;C Load Factor Adjustments'!$G44+'R&amp;C Load Factor Adjustments'!$F44</f>
        <v>11.451506186052498</v>
      </c>
      <c r="AG42" s="25">
        <f>AG10+(AG20-'R&amp;C Load Factor Adjustments'!$G44)*'R&amp;C Load Factor Adjustments'!$H44+'R&amp;C Load Factor Adjustments'!$G44+'R&amp;C Load Factor Adjustments'!$F44</f>
        <v>11.49532742541181</v>
      </c>
      <c r="AH42" s="25">
        <f>AH10+(AH20-'R&amp;C Load Factor Adjustments'!$G44)*'R&amp;C Load Factor Adjustments'!$H44+'R&amp;C Load Factor Adjustments'!$G44+'R&amp;C Load Factor Adjustments'!$F44</f>
        <v>11.547434215575313</v>
      </c>
      <c r="AI42" s="25">
        <f>AI10+(AI20-'R&amp;C Load Factor Adjustments'!$G44)*'R&amp;C Load Factor Adjustments'!$H44+'R&amp;C Load Factor Adjustments'!$G44+'R&amp;C Load Factor Adjustments'!$F44</f>
        <v>11.48706111172063</v>
      </c>
      <c r="AJ42" s="25">
        <f>AJ10+(AJ20-'R&amp;C Load Factor Adjustments'!$G44)*'R&amp;C Load Factor Adjustments'!$H44+'R&amp;C Load Factor Adjustments'!$G44+'R&amp;C Load Factor Adjustments'!$F44</f>
        <v>11.52380923778678</v>
      </c>
      <c r="AK42" s="25">
        <f>AK10+(AK20-'R&amp;C Load Factor Adjustments'!$G44)*'R&amp;C Load Factor Adjustments'!$H44+'R&amp;C Load Factor Adjustments'!$G44+'R&amp;C Load Factor Adjustments'!$F44</f>
        <v>11.577100263219128</v>
      </c>
    </row>
    <row r="43" spans="1:37">
      <c r="A43" s="23"/>
      <c r="B43" s="26" t="str">
        <f t="shared" si="35"/>
        <v>Canberra</v>
      </c>
      <c r="C43" s="25">
        <v>0</v>
      </c>
      <c r="D43" s="25">
        <f>D11+(D21-'R&amp;C Load Factor Adjustments'!$G45)*'R&amp;C Load Factor Adjustments'!$H45+'R&amp;C Load Factor Adjustments'!$G45+'R&amp;C Load Factor Adjustments'!$F45</f>
        <v>12.846498022403541</v>
      </c>
      <c r="E43" s="25">
        <f>E11+(E21-'R&amp;C Load Factor Adjustments'!$G45)*'R&amp;C Load Factor Adjustments'!$H45+'R&amp;C Load Factor Adjustments'!$G45+'R&amp;C Load Factor Adjustments'!$F45</f>
        <v>13.432664845299946</v>
      </c>
      <c r="F43" s="25">
        <f>F11+(F21-'R&amp;C Load Factor Adjustments'!$G45)*'R&amp;C Load Factor Adjustments'!$H45+'R&amp;C Load Factor Adjustments'!$G45+'R&amp;C Load Factor Adjustments'!$F45</f>
        <v>15.348022212776417</v>
      </c>
      <c r="G43" s="25">
        <f>G11+(G21-'R&amp;C Load Factor Adjustments'!$G45)*'R&amp;C Load Factor Adjustments'!$H45+'R&amp;C Load Factor Adjustments'!$G45+'R&amp;C Load Factor Adjustments'!$F45</f>
        <v>18.680018441089803</v>
      </c>
      <c r="H43" s="25">
        <f>H11+(H21-'R&amp;C Load Factor Adjustments'!$G45)*'R&amp;C Load Factor Adjustments'!$H45+'R&amp;C Load Factor Adjustments'!$G45+'R&amp;C Load Factor Adjustments'!$F45</f>
        <v>21.069189060086959</v>
      </c>
      <c r="I43" s="25">
        <f>I11+(I21-'R&amp;C Load Factor Adjustments'!$G45)*'R&amp;C Load Factor Adjustments'!$H45+'R&amp;C Load Factor Adjustments'!$G45+'R&amp;C Load Factor Adjustments'!$F45</f>
        <v>20.911680531831042</v>
      </c>
      <c r="J43" s="25">
        <f>J11+(J21-'R&amp;C Load Factor Adjustments'!$G45)*'R&amp;C Load Factor Adjustments'!$H45+'R&amp;C Load Factor Adjustments'!$G45+'R&amp;C Load Factor Adjustments'!$F45</f>
        <v>19.135933830288561</v>
      </c>
      <c r="K43" s="25">
        <f>K11+(K21-'R&amp;C Load Factor Adjustments'!$G45)*'R&amp;C Load Factor Adjustments'!$H45+'R&amp;C Load Factor Adjustments'!$G45+'R&amp;C Load Factor Adjustments'!$F45</f>
        <v>16.751607372722013</v>
      </c>
      <c r="L43" s="25">
        <f>L11+(L21-'R&amp;C Load Factor Adjustments'!$G45)*'R&amp;C Load Factor Adjustments'!$H45+'R&amp;C Load Factor Adjustments'!$G45+'R&amp;C Load Factor Adjustments'!$F45</f>
        <v>15.167272819999544</v>
      </c>
      <c r="M43" s="25">
        <f>M11+(M21-'R&amp;C Load Factor Adjustments'!$G45)*'R&amp;C Load Factor Adjustments'!$H45+'R&amp;C Load Factor Adjustments'!$G45+'R&amp;C Load Factor Adjustments'!$F45</f>
        <v>14.888388675270035</v>
      </c>
      <c r="N43" s="25">
        <f>N11+(N21-'R&amp;C Load Factor Adjustments'!$G45)*'R&amp;C Load Factor Adjustments'!$H45+'R&amp;C Load Factor Adjustments'!$G45+'R&amp;C Load Factor Adjustments'!$F45</f>
        <v>14.988658596739494</v>
      </c>
      <c r="O43" s="25">
        <f>O11+(O21-'R&amp;C Load Factor Adjustments'!$G45)*'R&amp;C Load Factor Adjustments'!$H45+'R&amp;C Load Factor Adjustments'!$G45+'R&amp;C Load Factor Adjustments'!$F45</f>
        <v>15.070223305902568</v>
      </c>
      <c r="P43" s="25">
        <f>P11+(P21-'R&amp;C Load Factor Adjustments'!$G45)*'R&amp;C Load Factor Adjustments'!$H45+'R&amp;C Load Factor Adjustments'!$G45+'R&amp;C Load Factor Adjustments'!$F45</f>
        <v>15.144044520065718</v>
      </c>
      <c r="Q43" s="25">
        <f>Q11+(Q21-'R&amp;C Load Factor Adjustments'!$G45)*'R&amp;C Load Factor Adjustments'!$H45+'R&amp;C Load Factor Adjustments'!$G45+'R&amp;C Load Factor Adjustments'!$F45</f>
        <v>15.188066600257033</v>
      </c>
      <c r="R43" s="25">
        <f>R11+(R21-'R&amp;C Load Factor Adjustments'!$G45)*'R&amp;C Load Factor Adjustments'!$H45+'R&amp;C Load Factor Adjustments'!$G45+'R&amp;C Load Factor Adjustments'!$F45</f>
        <v>15.249084592632791</v>
      </c>
      <c r="S43" s="25">
        <f>S11+(S21-'R&amp;C Load Factor Adjustments'!$G45)*'R&amp;C Load Factor Adjustments'!$H45+'R&amp;C Load Factor Adjustments'!$G45+'R&amp;C Load Factor Adjustments'!$F45</f>
        <v>15.344335592987314</v>
      </c>
      <c r="T43" s="25">
        <f>T11+(T21-'R&amp;C Load Factor Adjustments'!$G45)*'R&amp;C Load Factor Adjustments'!$H45+'R&amp;C Load Factor Adjustments'!$G45+'R&amp;C Load Factor Adjustments'!$F45</f>
        <v>15.462013781733161</v>
      </c>
      <c r="U43" s="25">
        <f>U11+(U21-'R&amp;C Load Factor Adjustments'!$G45)*'R&amp;C Load Factor Adjustments'!$H45+'R&amp;C Load Factor Adjustments'!$G45+'R&amp;C Load Factor Adjustments'!$F45</f>
        <v>15.624516166763717</v>
      </c>
      <c r="V43" s="25">
        <f>V11+(V21-'R&amp;C Load Factor Adjustments'!$G45)*'R&amp;C Load Factor Adjustments'!$H45+'R&amp;C Load Factor Adjustments'!$G45+'R&amp;C Load Factor Adjustments'!$F45</f>
        <v>15.772829271963014</v>
      </c>
      <c r="W43" s="25">
        <f>W11+(W21-'R&amp;C Load Factor Adjustments'!$G45)*'R&amp;C Load Factor Adjustments'!$H45+'R&amp;C Load Factor Adjustments'!$G45+'R&amp;C Load Factor Adjustments'!$F45</f>
        <v>15.689683765779185</v>
      </c>
      <c r="X43" s="25">
        <f>X11+(X21-'R&amp;C Load Factor Adjustments'!$G45)*'R&amp;C Load Factor Adjustments'!$H45+'R&amp;C Load Factor Adjustments'!$G45+'R&amp;C Load Factor Adjustments'!$F45</f>
        <v>15.418559309616013</v>
      </c>
      <c r="Y43" s="25">
        <f>Y11+(Y21-'R&amp;C Load Factor Adjustments'!$G45)*'R&amp;C Load Factor Adjustments'!$H45+'R&amp;C Load Factor Adjustments'!$G45+'R&amp;C Load Factor Adjustments'!$F45</f>
        <v>15.332219147912319</v>
      </c>
      <c r="Z43" s="25">
        <f>Z11+(Z21-'R&amp;C Load Factor Adjustments'!$G45)*'R&amp;C Load Factor Adjustments'!$H45+'R&amp;C Load Factor Adjustments'!$G45+'R&amp;C Load Factor Adjustments'!$F45</f>
        <v>15.574675334856989</v>
      </c>
      <c r="AA43" s="25">
        <f>AA11+(AA21-'R&amp;C Load Factor Adjustments'!$G45)*'R&amp;C Load Factor Adjustments'!$H45+'R&amp;C Load Factor Adjustments'!$G45+'R&amp;C Load Factor Adjustments'!$F45</f>
        <v>15.965023056452106</v>
      </c>
      <c r="AB43" s="25">
        <f>AB11+(AB21-'R&amp;C Load Factor Adjustments'!$G45)*'R&amp;C Load Factor Adjustments'!$H45+'R&amp;C Load Factor Adjustments'!$G45+'R&amp;C Load Factor Adjustments'!$F45</f>
        <v>15.890476404558118</v>
      </c>
      <c r="AC43" s="25">
        <f>AC11+(AC21-'R&amp;C Load Factor Adjustments'!$G45)*'R&amp;C Load Factor Adjustments'!$H45+'R&amp;C Load Factor Adjustments'!$G45+'R&amp;C Load Factor Adjustments'!$F45</f>
        <v>15.266480383141579</v>
      </c>
      <c r="AD43" s="25">
        <f>AD11+(AD21-'R&amp;C Load Factor Adjustments'!$G45)*'R&amp;C Load Factor Adjustments'!$H45+'R&amp;C Load Factor Adjustments'!$G45+'R&amp;C Load Factor Adjustments'!$F45</f>
        <v>14.814270156928727</v>
      </c>
      <c r="AE43" s="25">
        <f>AE11+(AE21-'R&amp;C Load Factor Adjustments'!$G45)*'R&amp;C Load Factor Adjustments'!$H45+'R&amp;C Load Factor Adjustments'!$G45+'R&amp;C Load Factor Adjustments'!$F45</f>
        <v>14.620447894028155</v>
      </c>
      <c r="AF43" s="25">
        <f>AF11+(AF21-'R&amp;C Load Factor Adjustments'!$G45)*'R&amp;C Load Factor Adjustments'!$H45+'R&amp;C Load Factor Adjustments'!$G45+'R&amp;C Load Factor Adjustments'!$F45</f>
        <v>14.507885903405191</v>
      </c>
      <c r="AG43" s="25">
        <f>AG11+(AG21-'R&amp;C Load Factor Adjustments'!$G45)*'R&amp;C Load Factor Adjustments'!$H45+'R&amp;C Load Factor Adjustments'!$G45+'R&amp;C Load Factor Adjustments'!$F45</f>
        <v>14.594442390303106</v>
      </c>
      <c r="AH43" s="25">
        <f>AH11+(AH21-'R&amp;C Load Factor Adjustments'!$G45)*'R&amp;C Load Factor Adjustments'!$H45+'R&amp;C Load Factor Adjustments'!$G45+'R&amp;C Load Factor Adjustments'!$F45</f>
        <v>14.70089835366567</v>
      </c>
      <c r="AI43" s="25">
        <f>AI11+(AI21-'R&amp;C Load Factor Adjustments'!$G45)*'R&amp;C Load Factor Adjustments'!$H45+'R&amp;C Load Factor Adjustments'!$G45+'R&amp;C Load Factor Adjustments'!$F45</f>
        <v>14.734418298752866</v>
      </c>
      <c r="AJ43" s="25">
        <f>AJ11+(AJ21-'R&amp;C Load Factor Adjustments'!$G45)*'R&amp;C Load Factor Adjustments'!$H45+'R&amp;C Load Factor Adjustments'!$G45+'R&amp;C Load Factor Adjustments'!$F45</f>
        <v>14.819881576008175</v>
      </c>
      <c r="AK43" s="25">
        <f>AK11+(AK21-'R&amp;C Load Factor Adjustments'!$G45)*'R&amp;C Load Factor Adjustments'!$H45+'R&amp;C Load Factor Adjustments'!$G45+'R&amp;C Load Factor Adjustments'!$F45</f>
        <v>14.871220649220676</v>
      </c>
    </row>
    <row r="44" spans="1:37">
      <c r="A44" s="23"/>
      <c r="B44" s="26" t="str">
        <f t="shared" si="35"/>
        <v>Hobart</v>
      </c>
      <c r="C44" s="25">
        <v>0</v>
      </c>
      <c r="D44" s="25">
        <f>D12+(D22-'R&amp;C Load Factor Adjustments'!$G46)*'R&amp;C Load Factor Adjustments'!$H46+'R&amp;C Load Factor Adjustments'!$G46+'R&amp;C Load Factor Adjustments'!$F46</f>
        <v>14.809979587695835</v>
      </c>
      <c r="E44" s="25">
        <f>E12+(E22-'R&amp;C Load Factor Adjustments'!$G46)*'R&amp;C Load Factor Adjustments'!$H46+'R&amp;C Load Factor Adjustments'!$G46+'R&amp;C Load Factor Adjustments'!$F46</f>
        <v>15.431299609852164</v>
      </c>
      <c r="F44" s="25">
        <f>F12+(F22-'R&amp;C Load Factor Adjustments'!$G46)*'R&amp;C Load Factor Adjustments'!$H46+'R&amp;C Load Factor Adjustments'!$G46+'R&amp;C Load Factor Adjustments'!$F46</f>
        <v>16.872897661333973</v>
      </c>
      <c r="G44" s="25">
        <f>G12+(G22-'R&amp;C Load Factor Adjustments'!$G46)*'R&amp;C Load Factor Adjustments'!$H46+'R&amp;C Load Factor Adjustments'!$G46+'R&amp;C Load Factor Adjustments'!$F46</f>
        <v>19.605868175602012</v>
      </c>
      <c r="H44" s="25">
        <f>H12+(H22-'R&amp;C Load Factor Adjustments'!$G46)*'R&amp;C Load Factor Adjustments'!$H46+'R&amp;C Load Factor Adjustments'!$G46+'R&amp;C Load Factor Adjustments'!$F46</f>
        <v>21.830725775544195</v>
      </c>
      <c r="I44" s="25">
        <f>I12+(I22-'R&amp;C Load Factor Adjustments'!$G46)*'R&amp;C Load Factor Adjustments'!$H46+'R&amp;C Load Factor Adjustments'!$G46+'R&amp;C Load Factor Adjustments'!$F46</f>
        <v>22.113421153590838</v>
      </c>
      <c r="J44" s="25">
        <f>J12+(J22-'R&amp;C Load Factor Adjustments'!$G46)*'R&amp;C Load Factor Adjustments'!$H46+'R&amp;C Load Factor Adjustments'!$G46+'R&amp;C Load Factor Adjustments'!$F46</f>
        <v>20.680512330237285</v>
      </c>
      <c r="K44" s="25">
        <f>K12+(K22-'R&amp;C Load Factor Adjustments'!$G46)*'R&amp;C Load Factor Adjustments'!$H46+'R&amp;C Load Factor Adjustments'!$G46+'R&amp;C Load Factor Adjustments'!$F46</f>
        <v>18.883674438577465</v>
      </c>
      <c r="L44" s="25">
        <f>L12+(L22-'R&amp;C Load Factor Adjustments'!$G46)*'R&amp;C Load Factor Adjustments'!$H46+'R&amp;C Load Factor Adjustments'!$G46+'R&amp;C Load Factor Adjustments'!$F46</f>
        <v>18.550530562337951</v>
      </c>
      <c r="M44" s="25">
        <f>M12+(M22-'R&amp;C Load Factor Adjustments'!$G46)*'R&amp;C Load Factor Adjustments'!$H46+'R&amp;C Load Factor Adjustments'!$G46+'R&amp;C Load Factor Adjustments'!$F46</f>
        <v>18.981541875525313</v>
      </c>
      <c r="N44" s="25">
        <f>N12+(N22-'R&amp;C Load Factor Adjustments'!$G46)*'R&amp;C Load Factor Adjustments'!$H46+'R&amp;C Load Factor Adjustments'!$G46+'R&amp;C Load Factor Adjustments'!$F46</f>
        <v>19.175601406008717</v>
      </c>
      <c r="O44" s="25">
        <f>O12+(O22-'R&amp;C Load Factor Adjustments'!$G46)*'R&amp;C Load Factor Adjustments'!$H46+'R&amp;C Load Factor Adjustments'!$G46+'R&amp;C Load Factor Adjustments'!$F46</f>
        <v>19.437035798558838</v>
      </c>
      <c r="P44" s="25">
        <f>P12+(P22-'R&amp;C Load Factor Adjustments'!$G46)*'R&amp;C Load Factor Adjustments'!$H46+'R&amp;C Load Factor Adjustments'!$G46+'R&amp;C Load Factor Adjustments'!$F46</f>
        <v>19.627387512254455</v>
      </c>
      <c r="Q44" s="25">
        <f>Q12+(Q22-'R&amp;C Load Factor Adjustments'!$G46)*'R&amp;C Load Factor Adjustments'!$H46+'R&amp;C Load Factor Adjustments'!$G46+'R&amp;C Load Factor Adjustments'!$F46</f>
        <v>19.618735289596785</v>
      </c>
      <c r="R44" s="25">
        <f>R12+(R22-'R&amp;C Load Factor Adjustments'!$G46)*'R&amp;C Load Factor Adjustments'!$H46+'R&amp;C Load Factor Adjustments'!$G46+'R&amp;C Load Factor Adjustments'!$F46</f>
        <v>19.62912525833227</v>
      </c>
      <c r="S44" s="25">
        <f>S12+(S22-'R&amp;C Load Factor Adjustments'!$G46)*'R&amp;C Load Factor Adjustments'!$H46+'R&amp;C Load Factor Adjustments'!$G46+'R&amp;C Load Factor Adjustments'!$F46</f>
        <v>19.862233256017277</v>
      </c>
      <c r="T44" s="25">
        <f>T12+(T22-'R&amp;C Load Factor Adjustments'!$G46)*'R&amp;C Load Factor Adjustments'!$H46+'R&amp;C Load Factor Adjustments'!$G46+'R&amp;C Load Factor Adjustments'!$F46</f>
        <v>20.172574117503931</v>
      </c>
      <c r="U44" s="25">
        <f>U12+(U22-'R&amp;C Load Factor Adjustments'!$G46)*'R&amp;C Load Factor Adjustments'!$H46+'R&amp;C Load Factor Adjustments'!$G46+'R&amp;C Load Factor Adjustments'!$F46</f>
        <v>20.642391570312057</v>
      </c>
      <c r="V44" s="25">
        <f>V12+(V22-'R&amp;C Load Factor Adjustments'!$G46)*'R&amp;C Load Factor Adjustments'!$H46+'R&amp;C Load Factor Adjustments'!$G46+'R&amp;C Load Factor Adjustments'!$F46</f>
        <v>21.133846074706248</v>
      </c>
      <c r="W44" s="25">
        <f>W12+(W22-'R&amp;C Load Factor Adjustments'!$G46)*'R&amp;C Load Factor Adjustments'!$H46+'R&amp;C Load Factor Adjustments'!$G46+'R&amp;C Load Factor Adjustments'!$F46</f>
        <v>21.105675746371205</v>
      </c>
      <c r="X44" s="25">
        <f>X12+(X22-'R&amp;C Load Factor Adjustments'!$G46)*'R&amp;C Load Factor Adjustments'!$H46+'R&amp;C Load Factor Adjustments'!$G46+'R&amp;C Load Factor Adjustments'!$F46</f>
        <v>20.89580914055589</v>
      </c>
      <c r="Y44" s="25">
        <f>Y12+(Y22-'R&amp;C Load Factor Adjustments'!$G46)*'R&amp;C Load Factor Adjustments'!$H46+'R&amp;C Load Factor Adjustments'!$G46+'R&amp;C Load Factor Adjustments'!$F46</f>
        <v>20.917461532551137</v>
      </c>
      <c r="Z44" s="25">
        <f>Z12+(Z22-'R&amp;C Load Factor Adjustments'!$G46)*'R&amp;C Load Factor Adjustments'!$H46+'R&amp;C Load Factor Adjustments'!$G46+'R&amp;C Load Factor Adjustments'!$F46</f>
        <v>21.252779651179782</v>
      </c>
      <c r="AA44" s="25">
        <f>AA12+(AA22-'R&amp;C Load Factor Adjustments'!$G46)*'R&amp;C Load Factor Adjustments'!$H46+'R&amp;C Load Factor Adjustments'!$G46+'R&amp;C Load Factor Adjustments'!$F46</f>
        <v>21.793253448152988</v>
      </c>
      <c r="AB44" s="25">
        <f>AB12+(AB22-'R&amp;C Load Factor Adjustments'!$G46)*'R&amp;C Load Factor Adjustments'!$H46+'R&amp;C Load Factor Adjustments'!$G46+'R&amp;C Load Factor Adjustments'!$F46</f>
        <v>22.011027437792031</v>
      </c>
      <c r="AC44" s="25">
        <f>AC12+(AC22-'R&amp;C Load Factor Adjustments'!$G46)*'R&amp;C Load Factor Adjustments'!$H46+'R&amp;C Load Factor Adjustments'!$G46+'R&amp;C Load Factor Adjustments'!$F46</f>
        <v>21.706998201572318</v>
      </c>
      <c r="AD44" s="25">
        <f>AD12+(AD22-'R&amp;C Load Factor Adjustments'!$G46)*'R&amp;C Load Factor Adjustments'!$H46+'R&amp;C Load Factor Adjustments'!$G46+'R&amp;C Load Factor Adjustments'!$F46</f>
        <v>21.439475288910536</v>
      </c>
      <c r="AE44" s="25">
        <f>AE12+(AE22-'R&amp;C Load Factor Adjustments'!$G46)*'R&amp;C Load Factor Adjustments'!$H46+'R&amp;C Load Factor Adjustments'!$G46+'R&amp;C Load Factor Adjustments'!$F46</f>
        <v>21.329488320452349</v>
      </c>
      <c r="AF44" s="25">
        <f>AF12+(AF22-'R&amp;C Load Factor Adjustments'!$G46)*'R&amp;C Load Factor Adjustments'!$H46+'R&amp;C Load Factor Adjustments'!$G46+'R&amp;C Load Factor Adjustments'!$F46</f>
        <v>21.283998204641193</v>
      </c>
      <c r="AG44" s="25">
        <f>AG12+(AG22-'R&amp;C Load Factor Adjustments'!$G46)*'R&amp;C Load Factor Adjustments'!$H46+'R&amp;C Load Factor Adjustments'!$G46+'R&amp;C Load Factor Adjustments'!$F46</f>
        <v>21.390283256689195</v>
      </c>
      <c r="AH44" s="25">
        <f>AH12+(AH22-'R&amp;C Load Factor Adjustments'!$G46)*'R&amp;C Load Factor Adjustments'!$H46+'R&amp;C Load Factor Adjustments'!$G46+'R&amp;C Load Factor Adjustments'!$F46</f>
        <v>21.490488432141788</v>
      </c>
      <c r="AI44" s="25">
        <f>AI12+(AI22-'R&amp;C Load Factor Adjustments'!$G46)*'R&amp;C Load Factor Adjustments'!$H46+'R&amp;C Load Factor Adjustments'!$G46+'R&amp;C Load Factor Adjustments'!$F46</f>
        <v>21.504723880260013</v>
      </c>
      <c r="AJ44" s="25">
        <f>AJ12+(AJ22-'R&amp;C Load Factor Adjustments'!$G46)*'R&amp;C Load Factor Adjustments'!$H46+'R&amp;C Load Factor Adjustments'!$G46+'R&amp;C Load Factor Adjustments'!$F46</f>
        <v>21.571932318256223</v>
      </c>
      <c r="AK44" s="25">
        <f>AK12+(AK22-'R&amp;C Load Factor Adjustments'!$G46)*'R&amp;C Load Factor Adjustments'!$H46+'R&amp;C Load Factor Adjustments'!$G46+'R&amp;C Load Factor Adjustments'!$F46</f>
        <v>21.650274920874516</v>
      </c>
    </row>
    <row r="45" spans="1:37">
      <c r="A45" s="23"/>
      <c r="B45" s="26" t="str">
        <f t="shared" si="35"/>
        <v>Townsville</v>
      </c>
      <c r="C45" s="25">
        <v>0</v>
      </c>
      <c r="D45" s="25">
        <f>D13+(D23-'R&amp;C Load Factor Adjustments'!$G47)*'R&amp;C Load Factor Adjustments'!$H47+'R&amp;C Load Factor Adjustments'!$G47+'R&amp;C Load Factor Adjustments'!$F47</f>
        <v>9.2197994054685708</v>
      </c>
      <c r="E45" s="25">
        <f>E13+(E23-'R&amp;C Load Factor Adjustments'!$G47)*'R&amp;C Load Factor Adjustments'!$H47+'R&amp;C Load Factor Adjustments'!$G47+'R&amp;C Load Factor Adjustments'!$F47</f>
        <v>9.186933968589134</v>
      </c>
      <c r="F45" s="25">
        <f>F13+(F23-'R&amp;C Load Factor Adjustments'!$G47)*'R&amp;C Load Factor Adjustments'!$H47+'R&amp;C Load Factor Adjustments'!$G47+'R&amp;C Load Factor Adjustments'!$F47</f>
        <v>9.0801893928191717</v>
      </c>
      <c r="G45" s="25">
        <f>G13+(G23-'R&amp;C Load Factor Adjustments'!$G47)*'R&amp;C Load Factor Adjustments'!$H47+'R&amp;C Load Factor Adjustments'!$G47+'R&amp;C Load Factor Adjustments'!$F47</f>
        <v>9.1585392716297704</v>
      </c>
      <c r="H45" s="25">
        <f>H13+(H23-'R&amp;C Load Factor Adjustments'!$G47)*'R&amp;C Load Factor Adjustments'!$H47+'R&amp;C Load Factor Adjustments'!$G47+'R&amp;C Load Factor Adjustments'!$F47</f>
        <v>11.075074105961871</v>
      </c>
      <c r="I45" s="25">
        <f>I13+(I23-'R&amp;C Load Factor Adjustments'!$G47)*'R&amp;C Load Factor Adjustments'!$H47+'R&amp;C Load Factor Adjustments'!$G47+'R&amp;C Load Factor Adjustments'!$F47</f>
        <v>11.626903993728728</v>
      </c>
      <c r="J45" s="25">
        <f>J13+(J23-'R&amp;C Load Factor Adjustments'!$G47)*'R&amp;C Load Factor Adjustments'!$H47+'R&amp;C Load Factor Adjustments'!$G47+'R&amp;C Load Factor Adjustments'!$F47</f>
        <v>15.024166694569651</v>
      </c>
      <c r="K45" s="25">
        <f>K13+(K23-'R&amp;C Load Factor Adjustments'!$G47)*'R&amp;C Load Factor Adjustments'!$H47+'R&amp;C Load Factor Adjustments'!$G47+'R&amp;C Load Factor Adjustments'!$F47</f>
        <v>15.024166694569651</v>
      </c>
      <c r="L45" s="25">
        <f>L13+(L23-'R&amp;C Load Factor Adjustments'!$G47)*'R&amp;C Load Factor Adjustments'!$H47+'R&amp;C Load Factor Adjustments'!$G47+'R&amp;C Load Factor Adjustments'!$F47</f>
        <v>15.024166694569651</v>
      </c>
      <c r="M45" s="25">
        <f>M13+(M23-'R&amp;C Load Factor Adjustments'!$G47)*'R&amp;C Load Factor Adjustments'!$H47+'R&amp;C Load Factor Adjustments'!$G47+'R&amp;C Load Factor Adjustments'!$F47</f>
        <v>15.024166694569651</v>
      </c>
      <c r="N45" s="25">
        <f>N13+(N23-'R&amp;C Load Factor Adjustments'!$G47)*'R&amp;C Load Factor Adjustments'!$H47+'R&amp;C Load Factor Adjustments'!$G47+'R&amp;C Load Factor Adjustments'!$F47</f>
        <v>15.024166694569649</v>
      </c>
      <c r="O45" s="25">
        <f>O13+(O23-'R&amp;C Load Factor Adjustments'!$G47)*'R&amp;C Load Factor Adjustments'!$H47+'R&amp;C Load Factor Adjustments'!$G47+'R&amp;C Load Factor Adjustments'!$F47</f>
        <v>15.024166694569649</v>
      </c>
      <c r="P45" s="25">
        <f>P13+(P23-'R&amp;C Load Factor Adjustments'!$G47)*'R&amp;C Load Factor Adjustments'!$H47+'R&amp;C Load Factor Adjustments'!$G47+'R&amp;C Load Factor Adjustments'!$F47</f>
        <v>15.024166694569649</v>
      </c>
      <c r="Q45" s="25">
        <f>Q13+(Q23-'R&amp;C Load Factor Adjustments'!$G47)*'R&amp;C Load Factor Adjustments'!$H47+'R&amp;C Load Factor Adjustments'!$G47+'R&amp;C Load Factor Adjustments'!$F47</f>
        <v>15.024166694569651</v>
      </c>
      <c r="R45" s="25">
        <f>R13+(R23-'R&amp;C Load Factor Adjustments'!$G47)*'R&amp;C Load Factor Adjustments'!$H47+'R&amp;C Load Factor Adjustments'!$G47+'R&amp;C Load Factor Adjustments'!$F47</f>
        <v>15.024166694569651</v>
      </c>
      <c r="S45" s="25">
        <f>S13+(S23-'R&amp;C Load Factor Adjustments'!$G47)*'R&amp;C Load Factor Adjustments'!$H47+'R&amp;C Load Factor Adjustments'!$G47+'R&amp;C Load Factor Adjustments'!$F47</f>
        <v>15.024166694569653</v>
      </c>
      <c r="T45" s="25">
        <f>T13+(T23-'R&amp;C Load Factor Adjustments'!$G47)*'R&amp;C Load Factor Adjustments'!$H47+'R&amp;C Load Factor Adjustments'!$G47+'R&amp;C Load Factor Adjustments'!$F47</f>
        <v>15.024166694569651</v>
      </c>
      <c r="U45" s="25">
        <f>U13+(U23-'R&amp;C Load Factor Adjustments'!$G47)*'R&amp;C Load Factor Adjustments'!$H47+'R&amp;C Load Factor Adjustments'!$G47+'R&amp;C Load Factor Adjustments'!$F47</f>
        <v>15.024166694569651</v>
      </c>
      <c r="V45" s="25">
        <f>V13+(V23-'R&amp;C Load Factor Adjustments'!$G47)*'R&amp;C Load Factor Adjustments'!$H47+'R&amp;C Load Factor Adjustments'!$G47+'R&amp;C Load Factor Adjustments'!$F47</f>
        <v>15.024166694569653</v>
      </c>
      <c r="W45" s="25">
        <f>W13+(W23-'R&amp;C Load Factor Adjustments'!$G47)*'R&amp;C Load Factor Adjustments'!$H47+'R&amp;C Load Factor Adjustments'!$G47+'R&amp;C Load Factor Adjustments'!$F47</f>
        <v>15.024166694569651</v>
      </c>
      <c r="X45" s="25">
        <f>X13+(X23-'R&amp;C Load Factor Adjustments'!$G47)*'R&amp;C Load Factor Adjustments'!$H47+'R&amp;C Load Factor Adjustments'!$G47+'R&amp;C Load Factor Adjustments'!$F47</f>
        <v>15.024166694569651</v>
      </c>
      <c r="Y45" s="25">
        <f>Y13+(Y23-'R&amp;C Load Factor Adjustments'!$G47)*'R&amp;C Load Factor Adjustments'!$H47+'R&amp;C Load Factor Adjustments'!$G47+'R&amp;C Load Factor Adjustments'!$F47</f>
        <v>15.024166694569649</v>
      </c>
      <c r="Z45" s="25">
        <f>Z13+(Z23-'R&amp;C Load Factor Adjustments'!$G47)*'R&amp;C Load Factor Adjustments'!$H47+'R&amp;C Load Factor Adjustments'!$G47+'R&amp;C Load Factor Adjustments'!$F47</f>
        <v>15.024166694569653</v>
      </c>
      <c r="AA45" s="25">
        <f>AA13+(AA23-'R&amp;C Load Factor Adjustments'!$G47)*'R&amp;C Load Factor Adjustments'!$H47+'R&amp;C Load Factor Adjustments'!$G47+'R&amp;C Load Factor Adjustments'!$F47</f>
        <v>15.024166694569651</v>
      </c>
      <c r="AB45" s="25">
        <f>AB13+(AB23-'R&amp;C Load Factor Adjustments'!$G47)*'R&amp;C Load Factor Adjustments'!$H47+'R&amp;C Load Factor Adjustments'!$G47+'R&amp;C Load Factor Adjustments'!$F47</f>
        <v>15.024166694569651</v>
      </c>
      <c r="AC45" s="25">
        <f>AC13+(AC23-'R&amp;C Load Factor Adjustments'!$G47)*'R&amp;C Load Factor Adjustments'!$H47+'R&amp;C Load Factor Adjustments'!$G47+'R&amp;C Load Factor Adjustments'!$F47</f>
        <v>15.024166694569651</v>
      </c>
      <c r="AD45" s="25">
        <f>AD13+(AD23-'R&amp;C Load Factor Adjustments'!$G47)*'R&amp;C Load Factor Adjustments'!$H47+'R&amp;C Load Factor Adjustments'!$G47+'R&amp;C Load Factor Adjustments'!$F47</f>
        <v>15.024166694569651</v>
      </c>
      <c r="AE45" s="25">
        <f>AE13+(AE23-'R&amp;C Load Factor Adjustments'!$G47)*'R&amp;C Load Factor Adjustments'!$H47+'R&amp;C Load Factor Adjustments'!$G47+'R&amp;C Load Factor Adjustments'!$F47</f>
        <v>15.024166694569651</v>
      </c>
      <c r="AF45" s="25">
        <f>AF13+(AF23-'R&amp;C Load Factor Adjustments'!$G47)*'R&amp;C Load Factor Adjustments'!$H47+'R&amp;C Load Factor Adjustments'!$G47+'R&amp;C Load Factor Adjustments'!$F47</f>
        <v>15.024166694569651</v>
      </c>
      <c r="AG45" s="25">
        <f>AG13+(AG23-'R&amp;C Load Factor Adjustments'!$G47)*'R&amp;C Load Factor Adjustments'!$H47+'R&amp;C Load Factor Adjustments'!$G47+'R&amp;C Load Factor Adjustments'!$F47</f>
        <v>15.024166694569651</v>
      </c>
      <c r="AH45" s="25">
        <f>AH13+(AH23-'R&amp;C Load Factor Adjustments'!$G47)*'R&amp;C Load Factor Adjustments'!$H47+'R&amp;C Load Factor Adjustments'!$G47+'R&amp;C Load Factor Adjustments'!$F47</f>
        <v>15.024166694569651</v>
      </c>
      <c r="AI45" s="25">
        <f>AI13+(AI23-'R&amp;C Load Factor Adjustments'!$G47)*'R&amp;C Load Factor Adjustments'!$H47+'R&amp;C Load Factor Adjustments'!$G47+'R&amp;C Load Factor Adjustments'!$F47</f>
        <v>15.024166694569651</v>
      </c>
      <c r="AJ45" s="25">
        <f>AJ13+(AJ23-'R&amp;C Load Factor Adjustments'!$G47)*'R&amp;C Load Factor Adjustments'!$H47+'R&amp;C Load Factor Adjustments'!$G47+'R&amp;C Load Factor Adjustments'!$F47</f>
        <v>15.024166694569651</v>
      </c>
      <c r="AK45" s="25">
        <f>AK13+(AK23-'R&amp;C Load Factor Adjustments'!$G47)*'R&amp;C Load Factor Adjustments'!$H47+'R&amp;C Load Factor Adjustments'!$G47+'R&amp;C Load Factor Adjustments'!$F47</f>
        <v>15.024166694569651</v>
      </c>
    </row>
    <row r="46" spans="1:37">
      <c r="B46" s="1"/>
    </row>
    <row r="48" spans="1:37">
      <c r="B48" s="2" t="s">
        <v>79</v>
      </c>
      <c r="D48" s="3" t="s">
        <v>80</v>
      </c>
      <c r="I48" s="10">
        <v>0.25</v>
      </c>
    </row>
    <row r="49" spans="1:37">
      <c r="C49">
        <f>C38</f>
        <v>2019</v>
      </c>
      <c r="D49">
        <f t="shared" ref="D49:AH49" si="36">D38</f>
        <v>2020</v>
      </c>
      <c r="E49">
        <f t="shared" si="36"/>
        <v>2021</v>
      </c>
      <c r="F49">
        <f t="shared" si="36"/>
        <v>2022</v>
      </c>
      <c r="G49">
        <f t="shared" si="36"/>
        <v>2023</v>
      </c>
      <c r="H49">
        <f t="shared" si="36"/>
        <v>2024</v>
      </c>
      <c r="I49">
        <f t="shared" si="36"/>
        <v>2025</v>
      </c>
      <c r="J49">
        <f t="shared" si="36"/>
        <v>2026</v>
      </c>
      <c r="K49">
        <f t="shared" si="36"/>
        <v>2027</v>
      </c>
      <c r="L49">
        <f t="shared" si="36"/>
        <v>2028</v>
      </c>
      <c r="M49">
        <f t="shared" si="36"/>
        <v>2029</v>
      </c>
      <c r="N49">
        <f t="shared" si="36"/>
        <v>2030</v>
      </c>
      <c r="O49">
        <f t="shared" si="36"/>
        <v>2031</v>
      </c>
      <c r="P49">
        <f t="shared" si="36"/>
        <v>2032</v>
      </c>
      <c r="Q49">
        <f t="shared" si="36"/>
        <v>2033</v>
      </c>
      <c r="R49">
        <f t="shared" si="36"/>
        <v>2034</v>
      </c>
      <c r="S49">
        <f t="shared" si="36"/>
        <v>2035</v>
      </c>
      <c r="T49">
        <f t="shared" si="36"/>
        <v>2036</v>
      </c>
      <c r="U49">
        <f t="shared" si="36"/>
        <v>2037</v>
      </c>
      <c r="V49">
        <f t="shared" si="36"/>
        <v>2038</v>
      </c>
      <c r="W49">
        <f t="shared" si="36"/>
        <v>2039</v>
      </c>
      <c r="X49">
        <f t="shared" si="36"/>
        <v>2040</v>
      </c>
      <c r="Y49">
        <f t="shared" si="36"/>
        <v>2041</v>
      </c>
      <c r="Z49">
        <f t="shared" si="36"/>
        <v>2042</v>
      </c>
      <c r="AA49">
        <f t="shared" si="36"/>
        <v>2043</v>
      </c>
      <c r="AB49">
        <f t="shared" si="36"/>
        <v>2044</v>
      </c>
      <c r="AC49">
        <f t="shared" si="36"/>
        <v>2045</v>
      </c>
      <c r="AD49">
        <f t="shared" si="36"/>
        <v>2046</v>
      </c>
      <c r="AE49">
        <f t="shared" si="36"/>
        <v>2047</v>
      </c>
      <c r="AF49">
        <f t="shared" si="36"/>
        <v>2048</v>
      </c>
      <c r="AG49">
        <f t="shared" si="36"/>
        <v>2049</v>
      </c>
      <c r="AH49">
        <f t="shared" si="36"/>
        <v>2050</v>
      </c>
      <c r="AI49">
        <f t="shared" ref="AI49:AJ49" si="37">AI38</f>
        <v>2051</v>
      </c>
      <c r="AJ49">
        <f t="shared" si="37"/>
        <v>2052</v>
      </c>
      <c r="AK49">
        <f t="shared" ref="AK49" si="38">AK38</f>
        <v>2053</v>
      </c>
    </row>
    <row r="50" spans="1:37">
      <c r="A50" t="s">
        <v>81</v>
      </c>
      <c r="B50" s="1" t="s">
        <v>82</v>
      </c>
      <c r="C50" s="6">
        <f>SUMIF('Oil Price Projections'!$C$5:$C$9,'2023 PROGRESSIVE CHANGE'!$I$48,'Oil Price Projections'!D5:D9)</f>
        <v>64.37</v>
      </c>
      <c r="D50" s="6">
        <f>SUMIF('Oil Price Projections'!$C$5:$C$9,'2023 PROGRESSIVE CHANGE'!$I$48,'Oil Price Projections'!E5:E9)</f>
        <v>41.76</v>
      </c>
      <c r="E50" s="6">
        <f>SUMIF('Oil Price Projections'!$C$5:$C$9,'2023 PROGRESSIVE CHANGE'!$I$48,'Oil Price Projections'!F5:F9)</f>
        <v>71.599999999999994</v>
      </c>
      <c r="F50" s="6">
        <f>SUMIF('Oil Price Projections'!$C$5:$C$9,'2023 PROGRESSIVE CHANGE'!$I$48,'Oil Price Projections'!G5:G9)</f>
        <v>105.1</v>
      </c>
      <c r="G50" s="6">
        <f>SUMIF('Oil Price Projections'!$C$5:$C$9,'2023 PROGRESSIVE CHANGE'!$I$48,'Oil Price Projections'!H5:H9)</f>
        <v>105.8</v>
      </c>
      <c r="H50" s="6">
        <f>SUMIF('Oil Price Projections'!$C$5:$C$9,'2023 PROGRESSIVE CHANGE'!$I$48,'Oil Price Projections'!I5:I9)</f>
        <v>100.2264056181337</v>
      </c>
      <c r="I50" s="6">
        <f>SUMIF('Oil Price Projections'!$C$5:$C$9,'2023 PROGRESSIVE CHANGE'!$I$48,'Oil Price Projections'!J5:J9)</f>
        <v>94.657969069887173</v>
      </c>
      <c r="J50" s="6">
        <f>SUMIF('Oil Price Projections'!$C$5:$C$9,'2023 PROGRESSIVE CHANGE'!$I$48,'Oil Price Projections'!K5:K9)</f>
        <v>89.093964892292419</v>
      </c>
      <c r="K50" s="6">
        <f>SUMIF('Oil Price Projections'!$C$5:$C$9,'2023 PROGRESSIVE CHANGE'!$I$48,'Oil Price Projections'!L5:L9)</f>
        <v>83.533793333571225</v>
      </c>
      <c r="L50" s="6">
        <f>SUMIF('Oil Price Projections'!$C$5:$C$9,'2023 PROGRESSIVE CHANGE'!$I$48,'Oil Price Projections'!M5:M9)</f>
        <v>84.664636304190381</v>
      </c>
      <c r="M50" s="6">
        <f>SUMIF('Oil Price Projections'!$C$5:$C$9,'2023 PROGRESSIVE CHANGE'!$I$48,'Oil Price Projections'!N5:N9)</f>
        <v>85.798394262652607</v>
      </c>
      <c r="N50" s="6">
        <f>SUMIF('Oil Price Projections'!$C$5:$C$9,'2023 PROGRESSIVE CHANGE'!$I$48,'Oil Price Projections'!O5:O9)</f>
        <v>86.93471441303781</v>
      </c>
      <c r="O50" s="6">
        <f>SUMIF('Oil Price Projections'!$C$5:$C$9,'2023 PROGRESSIVE CHANGE'!$I$48,'Oil Price Projections'!P5:P9)</f>
        <v>88.073297470804093</v>
      </c>
      <c r="P50" s="6">
        <f>SUMIF('Oil Price Projections'!$C$5:$C$9,'2023 PROGRESSIVE CHANGE'!$I$48,'Oil Price Projections'!Q5:Q9)</f>
        <v>89.213888104287818</v>
      </c>
      <c r="Q50" s="6">
        <f>SUMIF('Oil Price Projections'!$C$5:$C$9,'2023 PROGRESSIVE CHANGE'!$I$48,'Oil Price Projections'!R5:R9)</f>
        <v>90.356267309547462</v>
      </c>
      <c r="R50" s="6">
        <f>SUMIF('Oil Price Projections'!$C$5:$C$9,'2023 PROGRESSIVE CHANGE'!$I$48,'Oil Price Projections'!S5:S9)</f>
        <v>91.500246287458253</v>
      </c>
      <c r="S50" s="6">
        <f>SUMIF('Oil Price Projections'!$C$5:$C$9,'2023 PROGRESSIVE CHANGE'!$I$48,'Oil Price Projections'!T5:T9)</f>
        <v>92.645661496323427</v>
      </c>
      <c r="T50" s="6">
        <f>SUMIF('Oil Price Projections'!$C$5:$C$9,'2023 PROGRESSIVE CHANGE'!$I$48,'Oil Price Projections'!U5:U9)</f>
        <v>93.791076705188601</v>
      </c>
      <c r="U50" s="6">
        <f>SUMIF('Oil Price Projections'!$C$5:$C$9,'2023 PROGRESSIVE CHANGE'!$I$48,'Oil Price Projections'!V5:V9)</f>
        <v>94.936491914053775</v>
      </c>
      <c r="V50" s="6">
        <f>SUMIF('Oil Price Projections'!$C$5:$C$9,'2023 PROGRESSIVE CHANGE'!$I$48,'Oil Price Projections'!W5:W9)</f>
        <v>96.081907122918949</v>
      </c>
      <c r="W50" s="6">
        <f>SUMIF('Oil Price Projections'!$C$5:$C$9,'2023 PROGRESSIVE CHANGE'!$I$48,'Oil Price Projections'!X5:X9)</f>
        <v>97.227322331784123</v>
      </c>
      <c r="X50" s="6">
        <f>SUMIF('Oil Price Projections'!$C$5:$C$9,'2023 PROGRESSIVE CHANGE'!$I$48,'Oil Price Projections'!Y5:Y9)</f>
        <v>98.372737540649297</v>
      </c>
      <c r="Y50" s="6">
        <f>SUMIF('Oil Price Projections'!$C$5:$C$9,'2023 PROGRESSIVE CHANGE'!$I$48,'Oil Price Projections'!Z5:Z9)</f>
        <v>99.518152749514471</v>
      </c>
      <c r="Z50" s="6">
        <f>SUMIF('Oil Price Projections'!$C$5:$C$9,'2023 PROGRESSIVE CHANGE'!$I$48,'Oil Price Projections'!AA5:AA9)</f>
        <v>100.66356795837964</v>
      </c>
      <c r="AA50" s="6">
        <f>SUMIF('Oil Price Projections'!$C$5:$C$9,'2023 PROGRESSIVE CHANGE'!$I$48,'Oil Price Projections'!AB5:AB9)</f>
        <v>101.80898316724482</v>
      </c>
      <c r="AB50" s="6">
        <f>SUMIF('Oil Price Projections'!$C$5:$C$9,'2023 PROGRESSIVE CHANGE'!$I$48,'Oil Price Projections'!AC5:AC9)</f>
        <v>102.95439837610999</v>
      </c>
      <c r="AC50" s="6">
        <f>SUMIF('Oil Price Projections'!$C$5:$C$9,'2023 PROGRESSIVE CHANGE'!$I$48,'Oil Price Projections'!AD5:AD9)</f>
        <v>104.09981358497517</v>
      </c>
      <c r="AD50" s="6">
        <f>SUMIF('Oil Price Projections'!$C$5:$C$9,'2023 PROGRESSIVE CHANGE'!$I$48,'Oil Price Projections'!AE5:AE9)</f>
        <v>105.24522879384034</v>
      </c>
      <c r="AE50" s="6">
        <f>SUMIF('Oil Price Projections'!$C$5:$C$9,'2023 PROGRESSIVE CHANGE'!$I$48,'Oil Price Projections'!AF5:AF9)</f>
        <v>106.39064400270551</v>
      </c>
      <c r="AF50" s="6">
        <f>SUMIF('Oil Price Projections'!$C$5:$C$9,'2023 PROGRESSIVE CHANGE'!$I$48,'Oil Price Projections'!AG5:AG9)</f>
        <v>107.53605921157069</v>
      </c>
      <c r="AG50" s="6">
        <f>SUMIF('Oil Price Projections'!$C$5:$C$9,'2023 PROGRESSIVE CHANGE'!$I$48,'Oil Price Projections'!AH5:AH9)</f>
        <v>108.68147442043586</v>
      </c>
      <c r="AH50" s="6">
        <f>SUMIF('Oil Price Projections'!$C$5:$C$9,'2023 PROGRESSIVE CHANGE'!$I$48,'Oil Price Projections'!AI5:AI9)</f>
        <v>109.82688962930104</v>
      </c>
      <c r="AI50" s="6">
        <f>SUMIF('Oil Price Projections'!$C$5:$C$9,'2023 PROGRESSIVE CHANGE'!$I$48,'Oil Price Projections'!AJ5:AJ9)</f>
        <v>110.97230483816621</v>
      </c>
      <c r="AJ50" s="6">
        <f>SUMIF('Oil Price Projections'!$C$5:$C$9,'2023 PROGRESSIVE CHANGE'!$I$48,'Oil Price Projections'!AK5:AK9)</f>
        <v>112.11772004703138</v>
      </c>
      <c r="AK50" s="6">
        <f>SUMIF('Oil Price Projections'!$C$5:$C$9,'2023 PROGRESSIVE CHANGE'!$I$48,'Oil Price Projections'!AL5:AL9)</f>
        <v>113.26313525589656</v>
      </c>
    </row>
    <row r="51" spans="1:37">
      <c r="A51" t="s">
        <v>83</v>
      </c>
      <c r="B51" s="1" t="s">
        <v>84</v>
      </c>
      <c r="C51" s="5">
        <v>1.3985539999999999</v>
      </c>
      <c r="D51" s="5">
        <f>SUMIF('Exch Rate Projections'!$C$4:$C$9,'2023 PROGRESSIVE CHANGE'!$B$3,'Exch Rate Projections'!D4:D9)</f>
        <v>1.4926649999999999</v>
      </c>
      <c r="E51" s="5">
        <f>SUMIF('Exch Rate Projections'!$C$4:$C$9,'2023 PROGRESSIVE CHANGE'!$B$3,'Exch Rate Projections'!E4:E9)</f>
        <v>1.3400417499999999</v>
      </c>
      <c r="F51" s="5">
        <f>SUMIF('Exch Rate Projections'!$C$4:$C$9,'2023 PROGRESSIVE CHANGE'!$B$3,'Exch Rate Projections'!F4:F9)</f>
        <v>1.3688089999999999</v>
      </c>
      <c r="G51" s="5">
        <f>SUMIF('Exch Rate Projections'!$C$4:$C$9,'2023 PROGRESSIVE CHANGE'!$B$3,'Exch Rate Projections'!G4:G9)</f>
        <v>1.32575175</v>
      </c>
      <c r="H51" s="5">
        <f>SUMIF('Exch Rate Projections'!$C$4:$C$9,'2023 PROGRESSIVE CHANGE'!$B$3,'Exch Rate Projections'!H4:H9)</f>
        <v>1.4336880000000001</v>
      </c>
      <c r="I51" s="5">
        <f>SUMIF('Exch Rate Projections'!$C$4:$C$9,'2023 PROGRESSIVE CHANGE'!$B$3,'Exch Rate Projections'!I4:I9)</f>
        <v>1.4712940000000001</v>
      </c>
      <c r="J51" s="5">
        <f>SUMIF('Exch Rate Projections'!$C$4:$C$9,'2023 PROGRESSIVE CHANGE'!$B$3,'Exch Rate Projections'!J4:J9)</f>
        <v>1.3366905</v>
      </c>
      <c r="K51" s="5">
        <f>SUMIF('Exch Rate Projections'!$C$4:$C$9,'2023 PROGRESSIVE CHANGE'!$B$3,'Exch Rate Projections'!K4:K9)</f>
        <v>1.33</v>
      </c>
      <c r="L51" s="5">
        <f>SUMIF('Exch Rate Projections'!$C$4:$C$9,'2023 PROGRESSIVE CHANGE'!$B$3,'Exch Rate Projections'!L4:L9)</f>
        <v>1.33</v>
      </c>
      <c r="M51" s="5">
        <f>SUMIF('Exch Rate Projections'!$C$4:$C$9,'2023 PROGRESSIVE CHANGE'!$B$3,'Exch Rate Projections'!M4:M9)</f>
        <v>1.33</v>
      </c>
      <c r="N51" s="5">
        <f>SUMIF('Exch Rate Projections'!$C$4:$C$9,'2023 PROGRESSIVE CHANGE'!$B$3,'Exch Rate Projections'!N4:N9)</f>
        <v>1.33</v>
      </c>
      <c r="O51" s="5">
        <f>SUMIF('Exch Rate Projections'!$C$4:$C$9,'2023 PROGRESSIVE CHANGE'!$B$3,'Exch Rate Projections'!O4:O9)</f>
        <v>1.33</v>
      </c>
      <c r="P51" s="5">
        <f>SUMIF('Exch Rate Projections'!$C$4:$C$9,'2023 PROGRESSIVE CHANGE'!$B$3,'Exch Rate Projections'!P4:P9)</f>
        <v>1.33</v>
      </c>
      <c r="Q51" s="5">
        <f>SUMIF('Exch Rate Projections'!$C$4:$C$9,'2023 PROGRESSIVE CHANGE'!$B$3,'Exch Rate Projections'!Q4:Q9)</f>
        <v>1.33</v>
      </c>
      <c r="R51" s="5">
        <f>SUMIF('Exch Rate Projections'!$C$4:$C$9,'2023 PROGRESSIVE CHANGE'!$B$3,'Exch Rate Projections'!R4:R9)</f>
        <v>1.33</v>
      </c>
      <c r="S51" s="5">
        <f>SUMIF('Exch Rate Projections'!$C$4:$C$9,'2023 PROGRESSIVE CHANGE'!$B$3,'Exch Rate Projections'!S4:S9)</f>
        <v>1.33</v>
      </c>
      <c r="T51" s="5">
        <f>SUMIF('Exch Rate Projections'!$C$4:$C$9,'2023 PROGRESSIVE CHANGE'!$B$3,'Exch Rate Projections'!T4:T9)</f>
        <v>1.33</v>
      </c>
      <c r="U51" s="5">
        <f>SUMIF('Exch Rate Projections'!$C$4:$C$9,'2023 PROGRESSIVE CHANGE'!$B$3,'Exch Rate Projections'!U4:U9)</f>
        <v>1.33</v>
      </c>
      <c r="V51" s="5">
        <f>SUMIF('Exch Rate Projections'!$C$4:$C$9,'2023 PROGRESSIVE CHANGE'!$B$3,'Exch Rate Projections'!V4:V9)</f>
        <v>1.33</v>
      </c>
      <c r="W51" s="5">
        <f>SUMIF('Exch Rate Projections'!$C$4:$C$9,'2023 PROGRESSIVE CHANGE'!$B$3,'Exch Rate Projections'!W4:W9)</f>
        <v>1.33</v>
      </c>
      <c r="X51" s="5">
        <f>SUMIF('Exch Rate Projections'!$C$4:$C$9,'2023 PROGRESSIVE CHANGE'!$B$3,'Exch Rate Projections'!X4:X9)</f>
        <v>1.33</v>
      </c>
      <c r="Y51" s="5">
        <f>SUMIF('Exch Rate Projections'!$C$4:$C$9,'2023 PROGRESSIVE CHANGE'!$B$3,'Exch Rate Projections'!Y4:Y9)</f>
        <v>1.33</v>
      </c>
      <c r="Z51" s="5">
        <f>SUMIF('Exch Rate Projections'!$C$4:$C$9,'2023 PROGRESSIVE CHANGE'!$B$3,'Exch Rate Projections'!Z4:Z9)</f>
        <v>1.33</v>
      </c>
      <c r="AA51" s="5">
        <f>SUMIF('Exch Rate Projections'!$C$4:$C$9,'2023 PROGRESSIVE CHANGE'!$B$3,'Exch Rate Projections'!AA4:AA9)</f>
        <v>1.33</v>
      </c>
      <c r="AB51" s="5">
        <f>SUMIF('Exch Rate Projections'!$C$4:$C$9,'2023 PROGRESSIVE CHANGE'!$B$3,'Exch Rate Projections'!AB4:AB9)</f>
        <v>1.33</v>
      </c>
      <c r="AC51" s="5">
        <f>SUMIF('Exch Rate Projections'!$C$4:$C$9,'2023 PROGRESSIVE CHANGE'!$B$3,'Exch Rate Projections'!AC4:AC9)</f>
        <v>1.33</v>
      </c>
      <c r="AD51" s="5">
        <f>SUMIF('Exch Rate Projections'!$C$4:$C$9,'2023 PROGRESSIVE CHANGE'!$B$3,'Exch Rate Projections'!AD4:AD9)</f>
        <v>1.33</v>
      </c>
      <c r="AE51" s="5">
        <f>SUMIF('Exch Rate Projections'!$C$4:$C$9,'2023 PROGRESSIVE CHANGE'!$B$3,'Exch Rate Projections'!AE4:AE9)</f>
        <v>1.33</v>
      </c>
      <c r="AF51" s="5">
        <f>SUMIF('Exch Rate Projections'!$C$4:$C$9,'2023 PROGRESSIVE CHANGE'!$B$3,'Exch Rate Projections'!AF4:AF9)</f>
        <v>1.33</v>
      </c>
      <c r="AG51" s="5">
        <f>SUMIF('Exch Rate Projections'!$C$4:$C$9,'2023 PROGRESSIVE CHANGE'!$B$3,'Exch Rate Projections'!AG4:AG9)</f>
        <v>1.33</v>
      </c>
      <c r="AH51" s="5">
        <f>SUMIF('Exch Rate Projections'!$C$4:$C$9,'2023 PROGRESSIVE CHANGE'!$B$3,'Exch Rate Projections'!AH4:AH9)</f>
        <v>1.33</v>
      </c>
      <c r="AI51" s="5">
        <f>SUMIF('Exch Rate Projections'!$C$4:$C$9,'2023 PROGRESSIVE CHANGE'!$B$3,'Exch Rate Projections'!AI4:AI9)</f>
        <v>1.33</v>
      </c>
      <c r="AJ51" s="5">
        <f>SUMIF('Exch Rate Projections'!$C$4:$C$9,'2023 PROGRESSIVE CHANGE'!$B$3,'Exch Rate Projections'!AJ4:AJ9)</f>
        <v>1.33</v>
      </c>
      <c r="AK51" s="5">
        <f>SUMIF('Exch Rate Projections'!$C$4:$C$9,'2023 PROGRESSIVE CHANGE'!$B$3,'Exch Rate Projections'!AK4:AK9)</f>
        <v>1.33</v>
      </c>
    </row>
    <row r="52" spans="1:37">
      <c r="A52" t="s">
        <v>85</v>
      </c>
      <c r="B52" s="1" t="s">
        <v>82</v>
      </c>
      <c r="C52" s="6">
        <f>C50*C51</f>
        <v>90.02492097999999</v>
      </c>
      <c r="D52" s="6">
        <f t="shared" ref="D52:AH52" si="39">D50*D51</f>
        <v>62.333690399999995</v>
      </c>
      <c r="E52" s="6">
        <f t="shared" si="39"/>
        <v>95.946989299999984</v>
      </c>
      <c r="F52" s="6">
        <f t="shared" si="39"/>
        <v>143.86182589999999</v>
      </c>
      <c r="G52" s="6">
        <f t="shared" si="39"/>
        <v>140.26453515</v>
      </c>
      <c r="H52" s="6">
        <f t="shared" si="39"/>
        <v>143.69339501785086</v>
      </c>
      <c r="I52" s="6">
        <f t="shared" si="39"/>
        <v>139.26970194471059</v>
      </c>
      <c r="J52" s="6">
        <f t="shared" si="39"/>
        <v>119.09105647886081</v>
      </c>
      <c r="K52" s="6">
        <f t="shared" si="39"/>
        <v>111.09994513364974</v>
      </c>
      <c r="L52" s="6">
        <f t="shared" si="39"/>
        <v>112.60396628457322</v>
      </c>
      <c r="M52" s="6">
        <f t="shared" si="39"/>
        <v>114.11186436932798</v>
      </c>
      <c r="N52" s="6">
        <f t="shared" si="39"/>
        <v>115.6231701693403</v>
      </c>
      <c r="O52" s="6">
        <f t="shared" si="39"/>
        <v>117.13748563616944</v>
      </c>
      <c r="P52" s="6">
        <f t="shared" si="39"/>
        <v>118.65447117870281</v>
      </c>
      <c r="Q52" s="6">
        <f t="shared" si="39"/>
        <v>120.17383552169814</v>
      </c>
      <c r="R52" s="6">
        <f t="shared" si="39"/>
        <v>121.69532756231948</v>
      </c>
      <c r="S52" s="6">
        <f t="shared" si="39"/>
        <v>123.21872979011016</v>
      </c>
      <c r="T52" s="6">
        <f t="shared" si="39"/>
        <v>124.74213201790084</v>
      </c>
      <c r="U52" s="6">
        <f t="shared" si="39"/>
        <v>126.26553424569153</v>
      </c>
      <c r="V52" s="6">
        <f t="shared" si="39"/>
        <v>127.78893647348221</v>
      </c>
      <c r="W52" s="6">
        <f t="shared" si="39"/>
        <v>129.31233870127289</v>
      </c>
      <c r="X52" s="6">
        <f t="shared" si="39"/>
        <v>130.83574092906358</v>
      </c>
      <c r="Y52" s="6">
        <f t="shared" si="39"/>
        <v>132.35914315685426</v>
      </c>
      <c r="Z52" s="6">
        <f t="shared" si="39"/>
        <v>133.88254538464494</v>
      </c>
      <c r="AA52" s="6">
        <f t="shared" si="39"/>
        <v>135.40594761243563</v>
      </c>
      <c r="AB52" s="6">
        <f t="shared" si="39"/>
        <v>136.92934984022631</v>
      </c>
      <c r="AC52" s="6">
        <f t="shared" si="39"/>
        <v>138.45275206801699</v>
      </c>
      <c r="AD52" s="6">
        <f t="shared" si="39"/>
        <v>139.97615429580765</v>
      </c>
      <c r="AE52" s="6">
        <f t="shared" si="39"/>
        <v>141.49955652359833</v>
      </c>
      <c r="AF52" s="6">
        <f t="shared" si="39"/>
        <v>143.02295875138901</v>
      </c>
      <c r="AG52" s="6">
        <f t="shared" si="39"/>
        <v>144.5463609791797</v>
      </c>
      <c r="AH52" s="6">
        <f t="shared" si="39"/>
        <v>146.06976320697038</v>
      </c>
      <c r="AI52" s="6">
        <f t="shared" ref="AI52:AJ52" si="40">AI50*AI51</f>
        <v>147.59316543476106</v>
      </c>
      <c r="AJ52" s="6">
        <f t="shared" si="40"/>
        <v>149.11656766255174</v>
      </c>
      <c r="AK52" s="6">
        <f t="shared" ref="AK52" si="41">AK50*AK51</f>
        <v>150.63996989034243</v>
      </c>
    </row>
    <row r="53" spans="1:37">
      <c r="B53" s="1" t="s">
        <v>86</v>
      </c>
      <c r="E53" s="4">
        <f>7.52*E52/86</f>
        <v>8.3897832504186027</v>
      </c>
    </row>
    <row r="54" spans="1:37">
      <c r="B54" s="1"/>
      <c r="E54" s="4"/>
    </row>
    <row r="55" spans="1:37">
      <c r="A55" s="36"/>
      <c r="B55" s="37" t="s">
        <v>87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>
      <c r="A56" s="36"/>
      <c r="B56" s="38" t="s">
        <v>77</v>
      </c>
      <c r="C56" s="36">
        <f>C49</f>
        <v>2019</v>
      </c>
      <c r="D56" s="36">
        <f t="shared" ref="D56:AH56" si="42">D49</f>
        <v>2020</v>
      </c>
      <c r="E56" s="36">
        <f t="shared" si="42"/>
        <v>2021</v>
      </c>
      <c r="F56" s="36">
        <f t="shared" si="42"/>
        <v>2022</v>
      </c>
      <c r="G56" s="36">
        <f t="shared" si="42"/>
        <v>2023</v>
      </c>
      <c r="H56" s="36">
        <f t="shared" si="42"/>
        <v>2024</v>
      </c>
      <c r="I56" s="36">
        <f t="shared" si="42"/>
        <v>2025</v>
      </c>
      <c r="J56" s="36">
        <f t="shared" si="42"/>
        <v>2026</v>
      </c>
      <c r="K56" s="36">
        <f t="shared" si="42"/>
        <v>2027</v>
      </c>
      <c r="L56" s="36">
        <f t="shared" si="42"/>
        <v>2028</v>
      </c>
      <c r="M56" s="36">
        <f t="shared" si="42"/>
        <v>2029</v>
      </c>
      <c r="N56" s="36">
        <f t="shared" si="42"/>
        <v>2030</v>
      </c>
      <c r="O56" s="36">
        <f t="shared" si="42"/>
        <v>2031</v>
      </c>
      <c r="P56" s="36">
        <f t="shared" si="42"/>
        <v>2032</v>
      </c>
      <c r="Q56" s="36">
        <f t="shared" si="42"/>
        <v>2033</v>
      </c>
      <c r="R56" s="36">
        <f t="shared" si="42"/>
        <v>2034</v>
      </c>
      <c r="S56" s="36">
        <f t="shared" si="42"/>
        <v>2035</v>
      </c>
      <c r="T56" s="36">
        <f t="shared" si="42"/>
        <v>2036</v>
      </c>
      <c r="U56" s="36">
        <f t="shared" si="42"/>
        <v>2037</v>
      </c>
      <c r="V56" s="36">
        <f t="shared" si="42"/>
        <v>2038</v>
      </c>
      <c r="W56" s="36">
        <f t="shared" si="42"/>
        <v>2039</v>
      </c>
      <c r="X56" s="36">
        <f t="shared" si="42"/>
        <v>2040</v>
      </c>
      <c r="Y56" s="36">
        <f t="shared" si="42"/>
        <v>2041</v>
      </c>
      <c r="Z56" s="36">
        <f t="shared" si="42"/>
        <v>2042</v>
      </c>
      <c r="AA56" s="36">
        <f t="shared" si="42"/>
        <v>2043</v>
      </c>
      <c r="AB56" s="36">
        <f t="shared" si="42"/>
        <v>2044</v>
      </c>
      <c r="AC56" s="36">
        <f t="shared" si="42"/>
        <v>2045</v>
      </c>
      <c r="AD56" s="36">
        <f t="shared" si="42"/>
        <v>2046</v>
      </c>
      <c r="AE56" s="36">
        <f t="shared" si="42"/>
        <v>2047</v>
      </c>
      <c r="AF56" s="36">
        <f t="shared" si="42"/>
        <v>2048</v>
      </c>
      <c r="AG56" s="36">
        <f t="shared" si="42"/>
        <v>2049</v>
      </c>
      <c r="AH56" s="36">
        <f t="shared" si="42"/>
        <v>2050</v>
      </c>
      <c r="AI56" s="36">
        <f t="shared" ref="AI56:AJ56" si="43">AI49</f>
        <v>2051</v>
      </c>
      <c r="AJ56" s="36">
        <f t="shared" si="43"/>
        <v>2052</v>
      </c>
      <c r="AK56" s="36">
        <f t="shared" ref="AK56" si="44">AK49</f>
        <v>2053</v>
      </c>
    </row>
    <row r="57" spans="1:37">
      <c r="A57" s="36"/>
      <c r="B57" s="39" t="str">
        <f t="shared" ref="B57:B63" si="45">B30</f>
        <v>Melbourne</v>
      </c>
      <c r="C57" s="40">
        <f t="shared" ref="C57:AH57" si="46">$E$53*C7/$E7*C$52/$E$52+C17</f>
        <v>0</v>
      </c>
      <c r="D57" s="40">
        <f t="shared" si="46"/>
        <v>5.7263353539945179</v>
      </c>
      <c r="E57" s="40">
        <f>$E$53*E7/$E7*E$52/$E$52+E17</f>
        <v>8.9285347295986348</v>
      </c>
      <c r="F57" s="40">
        <f t="shared" si="46"/>
        <v>15.059188418307786</v>
      </c>
      <c r="G57" s="40">
        <f t="shared" si="46"/>
        <v>17.953740658765138</v>
      </c>
      <c r="H57" s="40">
        <f t="shared" si="46"/>
        <v>20.900879282814881</v>
      </c>
      <c r="I57" s="40">
        <f t="shared" si="46"/>
        <v>20.448671089305289</v>
      </c>
      <c r="J57" s="40">
        <f t="shared" si="46"/>
        <v>16.088750103564699</v>
      </c>
      <c r="K57" s="40">
        <f t="shared" si="46"/>
        <v>13.197731135368294</v>
      </c>
      <c r="L57" s="40">
        <f t="shared" si="46"/>
        <v>12.708099140418122</v>
      </c>
      <c r="M57" s="40">
        <f t="shared" si="46"/>
        <v>13.175231740008263</v>
      </c>
      <c r="N57" s="40">
        <f t="shared" si="46"/>
        <v>13.579070305734732</v>
      </c>
      <c r="O57" s="40">
        <f t="shared" si="46"/>
        <v>13.923724349134325</v>
      </c>
      <c r="P57" s="40">
        <f t="shared" si="46"/>
        <v>14.229849325291323</v>
      </c>
      <c r="Q57" s="40">
        <f t="shared" si="46"/>
        <v>14.44641837636685</v>
      </c>
      <c r="R57" s="40">
        <f t="shared" si="46"/>
        <v>14.616620637717935</v>
      </c>
      <c r="S57" s="40">
        <f t="shared" si="46"/>
        <v>14.834350884770753</v>
      </c>
      <c r="T57" s="40">
        <f t="shared" si="46"/>
        <v>15.089409235505954</v>
      </c>
      <c r="U57" s="40">
        <f t="shared" si="46"/>
        <v>15.420762889767296</v>
      </c>
      <c r="V57" s="40">
        <f t="shared" si="46"/>
        <v>15.796690482320969</v>
      </c>
      <c r="W57" s="40">
        <f t="shared" si="46"/>
        <v>15.835795953696357</v>
      </c>
      <c r="X57" s="40">
        <f t="shared" si="46"/>
        <v>15.638257229689579</v>
      </c>
      <c r="Y57" s="40">
        <f t="shared" si="46"/>
        <v>15.749157189988843</v>
      </c>
      <c r="Z57" s="40">
        <f t="shared" si="46"/>
        <v>16.229428775890167</v>
      </c>
      <c r="AA57" s="40">
        <f t="shared" si="46"/>
        <v>16.8516024184865</v>
      </c>
      <c r="AB57" s="40">
        <f t="shared" si="46"/>
        <v>17.057592916830256</v>
      </c>
      <c r="AC57" s="40">
        <f t="shared" si="46"/>
        <v>16.735764766078237</v>
      </c>
      <c r="AD57" s="40">
        <f t="shared" si="46"/>
        <v>16.509022461467673</v>
      </c>
      <c r="AE57" s="40">
        <f t="shared" si="46"/>
        <v>16.480431958100144</v>
      </c>
      <c r="AF57" s="40">
        <f t="shared" si="46"/>
        <v>16.500047326004161</v>
      </c>
      <c r="AG57" s="40">
        <f t="shared" si="46"/>
        <v>16.657744290900766</v>
      </c>
      <c r="AH57" s="40">
        <f t="shared" si="46"/>
        <v>16.871934037938978</v>
      </c>
      <c r="AI57" s="40">
        <f t="shared" ref="AI57:AJ57" si="47">$E$53*AI7/$E7*AI$52/$E$52+AI17</f>
        <v>17.020237804100255</v>
      </c>
      <c r="AJ57" s="40">
        <f t="shared" si="47"/>
        <v>17.208969600822186</v>
      </c>
      <c r="AK57" s="40">
        <f t="shared" ref="AK57" si="48">$E$53*AK7/$E7*AK$52/$E$52+AK17</f>
        <v>17.430977472252778</v>
      </c>
    </row>
    <row r="58" spans="1:37">
      <c r="A58" s="36"/>
      <c r="B58" s="39" t="str">
        <f t="shared" si="45"/>
        <v>Sydney</v>
      </c>
      <c r="C58" s="40">
        <f t="shared" ref="C58:AH58" si="49">$E$53*C8/$E8*C$52/$E$52+C18</f>
        <v>0</v>
      </c>
      <c r="D58" s="40">
        <f t="shared" si="49"/>
        <v>6.9378769015083623</v>
      </c>
      <c r="E58" s="40">
        <f t="shared" si="49"/>
        <v>10.190604099728191</v>
      </c>
      <c r="F58" s="40">
        <f t="shared" si="49"/>
        <v>16.801646731820423</v>
      </c>
      <c r="G58" s="40">
        <f t="shared" si="49"/>
        <v>20.481411145567137</v>
      </c>
      <c r="H58" s="40">
        <f t="shared" si="49"/>
        <v>23.861739139418443</v>
      </c>
      <c r="I58" s="40">
        <f t="shared" si="49"/>
        <v>22.846361869722273</v>
      </c>
      <c r="J58" s="40">
        <f t="shared" si="49"/>
        <v>17.840839703067555</v>
      </c>
      <c r="K58" s="40">
        <f t="shared" si="49"/>
        <v>14.380389840570391</v>
      </c>
      <c r="L58" s="40">
        <f t="shared" si="49"/>
        <v>12.883602909699777</v>
      </c>
      <c r="M58" s="40">
        <f t="shared" si="49"/>
        <v>12.682496924692908</v>
      </c>
      <c r="N58" s="40">
        <f t="shared" si="49"/>
        <v>12.892114793507828</v>
      </c>
      <c r="O58" s="40">
        <f t="shared" si="49"/>
        <v>13.088025182353382</v>
      </c>
      <c r="P58" s="40">
        <f t="shared" si="49"/>
        <v>13.292489823313392</v>
      </c>
      <c r="Q58" s="40">
        <f t="shared" si="49"/>
        <v>13.473201141302368</v>
      </c>
      <c r="R58" s="40">
        <f t="shared" si="49"/>
        <v>13.651689034110374</v>
      </c>
      <c r="S58" s="40">
        <f t="shared" si="49"/>
        <v>13.841094065212854</v>
      </c>
      <c r="T58" s="40">
        <f t="shared" si="49"/>
        <v>14.041133588278889</v>
      </c>
      <c r="U58" s="40">
        <f t="shared" si="49"/>
        <v>14.270941167588004</v>
      </c>
      <c r="V58" s="40">
        <f t="shared" si="49"/>
        <v>14.512538600393931</v>
      </c>
      <c r="W58" s="40">
        <f t="shared" si="49"/>
        <v>14.532216303267163</v>
      </c>
      <c r="X58" s="40">
        <f t="shared" si="49"/>
        <v>14.332983514564319</v>
      </c>
      <c r="Y58" s="40">
        <f t="shared" si="49"/>
        <v>14.360760186528616</v>
      </c>
      <c r="Z58" s="40">
        <f t="shared" si="49"/>
        <v>14.791878564765122</v>
      </c>
      <c r="AA58" s="40">
        <f t="shared" si="49"/>
        <v>15.394912945222142</v>
      </c>
      <c r="AB58" s="40">
        <f t="shared" si="49"/>
        <v>15.469736424234117</v>
      </c>
      <c r="AC58" s="40">
        <f t="shared" si="49"/>
        <v>14.937091037804208</v>
      </c>
      <c r="AD58" s="40">
        <f t="shared" si="49"/>
        <v>14.614238852524267</v>
      </c>
      <c r="AE58" s="40">
        <f t="shared" si="49"/>
        <v>14.565536331048946</v>
      </c>
      <c r="AF58" s="40">
        <f t="shared" si="49"/>
        <v>14.562918711387207</v>
      </c>
      <c r="AG58" s="40">
        <f t="shared" si="49"/>
        <v>14.77652825700514</v>
      </c>
      <c r="AH58" s="40">
        <f t="shared" si="49"/>
        <v>15.041669891554781</v>
      </c>
      <c r="AI58" s="40">
        <f t="shared" ref="AI58:AJ58" si="50">$E$53*AI8/$E8*AI$52/$E$52+AI18</f>
        <v>15.211172772942611</v>
      </c>
      <c r="AJ58" s="40">
        <f t="shared" si="50"/>
        <v>15.419503364017213</v>
      </c>
      <c r="AK58" s="40">
        <f t="shared" ref="AK58" si="51">$E$53*AK8/$E8*AK$52/$E$52+AK18</f>
        <v>15.60243003862702</v>
      </c>
    </row>
    <row r="59" spans="1:37">
      <c r="A59" s="36"/>
      <c r="B59" s="39" t="str">
        <f t="shared" si="45"/>
        <v>Adelaide</v>
      </c>
      <c r="C59" s="40">
        <f t="shared" ref="C59:AH59" si="52">$E$53*C9/$E9*C$52/$E$52+C19</f>
        <v>0</v>
      </c>
      <c r="D59" s="40">
        <f t="shared" si="52"/>
        <v>7.3945676746899585</v>
      </c>
      <c r="E59" s="40">
        <f t="shared" si="52"/>
        <v>10.436274523495095</v>
      </c>
      <c r="F59" s="40">
        <f t="shared" si="52"/>
        <v>16.136477900135407</v>
      </c>
      <c r="G59" s="40">
        <f t="shared" si="52"/>
        <v>19.262188961657312</v>
      </c>
      <c r="H59" s="40">
        <f t="shared" si="52"/>
        <v>22.014868025659329</v>
      </c>
      <c r="I59" s="40">
        <f t="shared" si="52"/>
        <v>20.184305272467039</v>
      </c>
      <c r="J59" s="40">
        <f t="shared" si="52"/>
        <v>15.243215432738857</v>
      </c>
      <c r="K59" s="40">
        <f t="shared" si="52"/>
        <v>12.296556756888052</v>
      </c>
      <c r="L59" s="40">
        <f t="shared" si="52"/>
        <v>11.574902807295931</v>
      </c>
      <c r="M59" s="40">
        <f t="shared" si="52"/>
        <v>11.860521159472061</v>
      </c>
      <c r="N59" s="40">
        <f t="shared" si="52"/>
        <v>12.097722426388067</v>
      </c>
      <c r="O59" s="40">
        <f t="shared" si="52"/>
        <v>12.316953982715628</v>
      </c>
      <c r="P59" s="40">
        <f t="shared" si="52"/>
        <v>12.572216484801167</v>
      </c>
      <c r="Q59" s="40">
        <f t="shared" si="52"/>
        <v>12.750460927910574</v>
      </c>
      <c r="R59" s="40">
        <f t="shared" si="52"/>
        <v>12.895309779488731</v>
      </c>
      <c r="S59" s="40">
        <f t="shared" si="52"/>
        <v>13.204671722591797</v>
      </c>
      <c r="T59" s="40">
        <f t="shared" si="52"/>
        <v>13.641998183404235</v>
      </c>
      <c r="U59" s="40">
        <f t="shared" si="52"/>
        <v>14.045293684148202</v>
      </c>
      <c r="V59" s="40">
        <f t="shared" si="52"/>
        <v>14.388622410143267</v>
      </c>
      <c r="W59" s="40">
        <f t="shared" si="52"/>
        <v>14.388790684422169</v>
      </c>
      <c r="X59" s="40">
        <f t="shared" si="52"/>
        <v>14.112724248628982</v>
      </c>
      <c r="Y59" s="40">
        <f t="shared" si="52"/>
        <v>14.164275505683834</v>
      </c>
      <c r="Z59" s="40">
        <f t="shared" si="52"/>
        <v>14.685239923542687</v>
      </c>
      <c r="AA59" s="40">
        <f t="shared" si="52"/>
        <v>15.427182802024451</v>
      </c>
      <c r="AB59" s="40">
        <f t="shared" si="52"/>
        <v>15.531124091998651</v>
      </c>
      <c r="AC59" s="40">
        <f t="shared" si="52"/>
        <v>14.935923343288282</v>
      </c>
      <c r="AD59" s="40">
        <f t="shared" si="52"/>
        <v>14.724669598316334</v>
      </c>
      <c r="AE59" s="40">
        <f t="shared" si="52"/>
        <v>14.839301888975834</v>
      </c>
      <c r="AF59" s="40">
        <f t="shared" si="52"/>
        <v>14.855965758962121</v>
      </c>
      <c r="AG59" s="40">
        <f t="shared" si="52"/>
        <v>14.993632777545949</v>
      </c>
      <c r="AH59" s="40">
        <f t="shared" si="52"/>
        <v>15.221010113941331</v>
      </c>
      <c r="AI59" s="40">
        <f t="shared" ref="AI59:AJ59" si="53">$E$53*AI9/$E9*AI$52/$E$52+AI19</f>
        <v>15.408905689317313</v>
      </c>
      <c r="AJ59" s="40">
        <f t="shared" si="53"/>
        <v>15.603829770488108</v>
      </c>
      <c r="AK59" s="40">
        <f t="shared" ref="AK59" si="54">$E$53*AK9/$E9*AK$52/$E$52+AK19</f>
        <v>15.75360108756025</v>
      </c>
    </row>
    <row r="60" spans="1:37">
      <c r="A60" s="36"/>
      <c r="B60" s="39" t="str">
        <f t="shared" si="45"/>
        <v>Brisbane</v>
      </c>
      <c r="C60" s="40">
        <f t="shared" ref="C60:AH60" si="55">$E$53*C10/$E10*C$52/$E$52+C20</f>
        <v>0</v>
      </c>
      <c r="D60" s="40">
        <f t="shared" si="55"/>
        <v>6.3625003798013129</v>
      </c>
      <c r="E60" s="40">
        <f t="shared" si="55"/>
        <v>9.7939902244069579</v>
      </c>
      <c r="F60" s="40">
        <f t="shared" si="55"/>
        <v>15.867858911921804</v>
      </c>
      <c r="G60" s="40">
        <f t="shared" si="55"/>
        <v>18.679839445377329</v>
      </c>
      <c r="H60" s="40">
        <f t="shared" si="55"/>
        <v>21.36899839660401</v>
      </c>
      <c r="I60" s="40">
        <f t="shared" si="55"/>
        <v>18.813520348085756</v>
      </c>
      <c r="J60" s="40">
        <f t="shared" si="55"/>
        <v>12.725347032251763</v>
      </c>
      <c r="K60" s="40">
        <f t="shared" si="55"/>
        <v>10.100273256374987</v>
      </c>
      <c r="L60" s="40">
        <f t="shared" si="55"/>
        <v>10.025759258649808</v>
      </c>
      <c r="M60" s="40">
        <f t="shared" si="55"/>
        <v>10.417174169926982</v>
      </c>
      <c r="N60" s="40">
        <f t="shared" si="55"/>
        <v>10.78405126948133</v>
      </c>
      <c r="O60" s="40">
        <f t="shared" si="55"/>
        <v>10.990258908262726</v>
      </c>
      <c r="P60" s="40">
        <f t="shared" si="55"/>
        <v>11.108413466091925</v>
      </c>
      <c r="Q60" s="40">
        <f t="shared" si="55"/>
        <v>11.269001883802595</v>
      </c>
      <c r="R60" s="40">
        <f t="shared" si="55"/>
        <v>11.430219842398825</v>
      </c>
      <c r="S60" s="40">
        <f t="shared" si="55"/>
        <v>11.570408669607559</v>
      </c>
      <c r="T60" s="40">
        <f t="shared" si="55"/>
        <v>11.701722982573393</v>
      </c>
      <c r="U60" s="40">
        <f t="shared" si="55"/>
        <v>11.816087368493999</v>
      </c>
      <c r="V60" s="40">
        <f t="shared" si="55"/>
        <v>11.942886819972662</v>
      </c>
      <c r="W60" s="40">
        <f t="shared" si="55"/>
        <v>11.928614658188298</v>
      </c>
      <c r="X60" s="40">
        <f t="shared" si="55"/>
        <v>11.838967393666435</v>
      </c>
      <c r="Y60" s="40">
        <f t="shared" si="55"/>
        <v>11.974219347098707</v>
      </c>
      <c r="Z60" s="40">
        <f t="shared" si="55"/>
        <v>12.364585664170646</v>
      </c>
      <c r="AA60" s="40">
        <f t="shared" si="55"/>
        <v>12.758574278002692</v>
      </c>
      <c r="AB60" s="40">
        <f t="shared" si="55"/>
        <v>12.580025550709237</v>
      </c>
      <c r="AC60" s="40">
        <f t="shared" si="55"/>
        <v>12.078272242103868</v>
      </c>
      <c r="AD60" s="40">
        <f t="shared" si="55"/>
        <v>11.975676249343678</v>
      </c>
      <c r="AE60" s="40">
        <f t="shared" si="55"/>
        <v>12.021080901615251</v>
      </c>
      <c r="AF60" s="40">
        <f t="shared" si="55"/>
        <v>11.978543340285375</v>
      </c>
      <c r="AG60" s="40">
        <f t="shared" si="55"/>
        <v>12.153742556704307</v>
      </c>
      <c r="AH60" s="40">
        <f t="shared" si="55"/>
        <v>12.341329294455527</v>
      </c>
      <c r="AI60" s="40">
        <f t="shared" ref="AI60:AJ60" si="56">$E$53*AI10/$E10*AI$52/$E$52+AI20</f>
        <v>12.381160730724119</v>
      </c>
      <c r="AJ60" s="40">
        <f t="shared" si="56"/>
        <v>12.548454029409722</v>
      </c>
      <c r="AK60" s="40">
        <f t="shared" ref="AK60" si="57">$E$53*AK10/$E10*AK$52/$E$52+AK20</f>
        <v>12.742429512158548</v>
      </c>
    </row>
    <row r="61" spans="1:37">
      <c r="A61" s="36"/>
      <c r="B61" s="39" t="str">
        <f t="shared" si="45"/>
        <v>Canberra</v>
      </c>
      <c r="C61" s="40">
        <f t="shared" ref="C61:AH61" si="58">$E$53*C11/$E11*C$52/$E$52+C21</f>
        <v>0</v>
      </c>
      <c r="D61" s="40">
        <f t="shared" si="58"/>
        <v>6.9378769015083623</v>
      </c>
      <c r="E61" s="40">
        <f t="shared" si="58"/>
        <v>10.190604099728191</v>
      </c>
      <c r="F61" s="40">
        <f t="shared" si="58"/>
        <v>16.801646731820423</v>
      </c>
      <c r="G61" s="40">
        <f t="shared" si="58"/>
        <v>20.481411145567137</v>
      </c>
      <c r="H61" s="40">
        <f t="shared" si="58"/>
        <v>23.861739139418443</v>
      </c>
      <c r="I61" s="40">
        <f t="shared" si="58"/>
        <v>22.846361869722273</v>
      </c>
      <c r="J61" s="40">
        <f t="shared" si="58"/>
        <v>17.840839703067555</v>
      </c>
      <c r="K61" s="40">
        <f t="shared" si="58"/>
        <v>14.380389840570391</v>
      </c>
      <c r="L61" s="40">
        <f t="shared" si="58"/>
        <v>12.883602909699777</v>
      </c>
      <c r="M61" s="40">
        <f t="shared" si="58"/>
        <v>12.682496924692908</v>
      </c>
      <c r="N61" s="40">
        <f t="shared" si="58"/>
        <v>12.892114793507828</v>
      </c>
      <c r="O61" s="40">
        <f t="shared" si="58"/>
        <v>13.088025182353382</v>
      </c>
      <c r="P61" s="40">
        <f t="shared" si="58"/>
        <v>13.292489823313392</v>
      </c>
      <c r="Q61" s="40">
        <f t="shared" si="58"/>
        <v>13.473201141302368</v>
      </c>
      <c r="R61" s="40">
        <f t="shared" si="58"/>
        <v>13.651689034110374</v>
      </c>
      <c r="S61" s="40">
        <f t="shared" si="58"/>
        <v>13.841094065212854</v>
      </c>
      <c r="T61" s="40">
        <f t="shared" si="58"/>
        <v>14.041133588278889</v>
      </c>
      <c r="U61" s="40">
        <f t="shared" si="58"/>
        <v>14.270941167588004</v>
      </c>
      <c r="V61" s="40">
        <f t="shared" si="58"/>
        <v>14.512538600393931</v>
      </c>
      <c r="W61" s="40">
        <f t="shared" si="58"/>
        <v>14.532216303267163</v>
      </c>
      <c r="X61" s="40">
        <f t="shared" si="58"/>
        <v>14.332983514564319</v>
      </c>
      <c r="Y61" s="40">
        <f t="shared" si="58"/>
        <v>14.360760186528616</v>
      </c>
      <c r="Z61" s="40">
        <f t="shared" si="58"/>
        <v>14.791878564765122</v>
      </c>
      <c r="AA61" s="40">
        <f t="shared" si="58"/>
        <v>15.394912945222142</v>
      </c>
      <c r="AB61" s="40">
        <f t="shared" si="58"/>
        <v>15.469736424234117</v>
      </c>
      <c r="AC61" s="40">
        <f t="shared" si="58"/>
        <v>14.937091037804208</v>
      </c>
      <c r="AD61" s="40">
        <f t="shared" si="58"/>
        <v>14.614238852524267</v>
      </c>
      <c r="AE61" s="40">
        <f t="shared" si="58"/>
        <v>14.565536331048946</v>
      </c>
      <c r="AF61" s="40">
        <f t="shared" si="58"/>
        <v>14.562918711387207</v>
      </c>
      <c r="AG61" s="40">
        <f t="shared" si="58"/>
        <v>14.77652825700514</v>
      </c>
      <c r="AH61" s="40">
        <f t="shared" si="58"/>
        <v>15.041669891554781</v>
      </c>
      <c r="AI61" s="40">
        <f t="shared" ref="AI61:AJ61" si="59">$E$53*AI11/$E11*AI$52/$E$52+AI21</f>
        <v>15.211172772942611</v>
      </c>
      <c r="AJ61" s="40">
        <f t="shared" si="59"/>
        <v>15.419503364017213</v>
      </c>
      <c r="AK61" s="40">
        <f t="shared" ref="AK61" si="60">$E$53*AK11/$E11*AK$52/$E$52+AK21</f>
        <v>15.60243003862702</v>
      </c>
    </row>
    <row r="62" spans="1:37">
      <c r="A62" s="36"/>
      <c r="B62" s="39" t="str">
        <f t="shared" si="45"/>
        <v>Hobart</v>
      </c>
      <c r="C62" s="40">
        <f t="shared" ref="C62:AH62" si="61">$E$53*C12/$E12*C$52/$E$52+C22</f>
        <v>0</v>
      </c>
      <c r="D62" s="40">
        <f t="shared" si="61"/>
        <v>7.5963310801344059</v>
      </c>
      <c r="E62" s="40">
        <f t="shared" si="61"/>
        <v>10.883430588609755</v>
      </c>
      <c r="F62" s="40">
        <f t="shared" si="61"/>
        <v>16.932168754443403</v>
      </c>
      <c r="G62" s="40">
        <f t="shared" si="61"/>
        <v>19.847551356359581</v>
      </c>
      <c r="H62" s="40">
        <f t="shared" si="61"/>
        <v>22.900936480382036</v>
      </c>
      <c r="I62" s="40">
        <f t="shared" si="61"/>
        <v>22.507405488566647</v>
      </c>
      <c r="J62" s="40">
        <f t="shared" si="61"/>
        <v>18.142320582565546</v>
      </c>
      <c r="K62" s="40">
        <f t="shared" si="61"/>
        <v>15.272829624377234</v>
      </c>
      <c r="L62" s="40">
        <f t="shared" si="61"/>
        <v>14.829671043504069</v>
      </c>
      <c r="M62" s="40">
        <f t="shared" si="61"/>
        <v>15.262318887841602</v>
      </c>
      <c r="N62" s="40">
        <f t="shared" si="61"/>
        <v>15.627557312941558</v>
      </c>
      <c r="O62" s="40">
        <f t="shared" si="61"/>
        <v>15.999651097352444</v>
      </c>
      <c r="P62" s="40">
        <f t="shared" si="61"/>
        <v>16.29621239816489</v>
      </c>
      <c r="Q62" s="40">
        <f t="shared" si="61"/>
        <v>16.460938971353325</v>
      </c>
      <c r="R62" s="40">
        <f t="shared" si="61"/>
        <v>16.623321838239804</v>
      </c>
      <c r="S62" s="40">
        <f t="shared" si="61"/>
        <v>16.878045077519573</v>
      </c>
      <c r="T62" s="40">
        <f t="shared" si="61"/>
        <v>17.165793428552199</v>
      </c>
      <c r="U62" s="40">
        <f t="shared" si="61"/>
        <v>17.601683132494131</v>
      </c>
      <c r="V62" s="40">
        <f t="shared" si="61"/>
        <v>18.067177752114368</v>
      </c>
      <c r="W62" s="40">
        <f t="shared" si="61"/>
        <v>18.067888409156176</v>
      </c>
      <c r="X62" s="40">
        <f t="shared" si="61"/>
        <v>17.870263319563243</v>
      </c>
      <c r="Y62" s="40">
        <f t="shared" si="61"/>
        <v>17.981142984349511</v>
      </c>
      <c r="Z62" s="40">
        <f t="shared" si="61"/>
        <v>18.461459541701196</v>
      </c>
      <c r="AA62" s="40">
        <f t="shared" si="61"/>
        <v>19.083678737801911</v>
      </c>
      <c r="AB62" s="40">
        <f t="shared" si="61"/>
        <v>19.289634709510665</v>
      </c>
      <c r="AC62" s="40">
        <f t="shared" si="61"/>
        <v>18.967703596290711</v>
      </c>
      <c r="AD62" s="40">
        <f t="shared" si="61"/>
        <v>18.740888062724519</v>
      </c>
      <c r="AE62" s="40">
        <f t="shared" si="61"/>
        <v>18.712261174774383</v>
      </c>
      <c r="AF62" s="40">
        <f t="shared" si="61"/>
        <v>18.731842947811739</v>
      </c>
      <c r="AG62" s="40">
        <f t="shared" si="61"/>
        <v>18.889520565774543</v>
      </c>
      <c r="AH62" s="40">
        <f t="shared" si="61"/>
        <v>19.103713216506598</v>
      </c>
      <c r="AI62" s="40">
        <f t="shared" ref="AI62:AJ62" si="62">$E$53*AI12/$E12*AI$52/$E$52+AI22</f>
        <v>19.252016663264232</v>
      </c>
      <c r="AJ62" s="40">
        <f t="shared" si="62"/>
        <v>19.44074986324371</v>
      </c>
      <c r="AK62" s="40">
        <f t="shared" ref="AK62" si="63">$E$53*AK12/$E12*AK$52/$E$52+AK22</f>
        <v>19.662768047113119</v>
      </c>
    </row>
    <row r="63" spans="1:37">
      <c r="A63" s="36"/>
      <c r="B63" s="39" t="str">
        <f t="shared" si="45"/>
        <v>Townsville</v>
      </c>
      <c r="C63" s="40">
        <f t="shared" ref="C63:AH63" si="64">$E$53*C13/$E13*C$52/$E$52+C23</f>
        <v>0</v>
      </c>
      <c r="D63" s="40">
        <f t="shared" si="64"/>
        <v>6.8485048624902403</v>
      </c>
      <c r="E63" s="40">
        <f t="shared" si="64"/>
        <v>9.7647832504186027</v>
      </c>
      <c r="F63" s="40">
        <f t="shared" si="64"/>
        <v>13.782655074242726</v>
      </c>
      <c r="G63" s="40">
        <f t="shared" si="64"/>
        <v>13.595411307585877</v>
      </c>
      <c r="H63" s="40">
        <f t="shared" si="64"/>
        <v>16.976727337685766</v>
      </c>
      <c r="I63" s="40">
        <f t="shared" si="64"/>
        <v>17.356664239218137</v>
      </c>
      <c r="J63" s="40">
        <f t="shared" si="64"/>
        <v>19.569750784470909</v>
      </c>
      <c r="K63" s="40">
        <f t="shared" si="64"/>
        <v>18.348867506448414</v>
      </c>
      <c r="L63" s="40">
        <f t="shared" si="64"/>
        <v>18.578652100058793</v>
      </c>
      <c r="M63" s="40">
        <f t="shared" si="64"/>
        <v>18.809029012244167</v>
      </c>
      <c r="N63" s="40">
        <f t="shared" si="64"/>
        <v>19.039926555715287</v>
      </c>
      <c r="O63" s="40">
        <f t="shared" si="64"/>
        <v>19.271283916567288</v>
      </c>
      <c r="P63" s="40">
        <f t="shared" si="64"/>
        <v>19.503049212015309</v>
      </c>
      <c r="Q63" s="40">
        <f t="shared" si="64"/>
        <v>19.735177940980936</v>
      </c>
      <c r="R63" s="40">
        <f t="shared" si="64"/>
        <v>19.967631739932457</v>
      </c>
      <c r="S63" s="40">
        <f t="shared" si="64"/>
        <v>20.200377377587284</v>
      </c>
      <c r="T63" s="40">
        <f t="shared" si="64"/>
        <v>20.433123015242106</v>
      </c>
      <c r="U63" s="40">
        <f t="shared" si="64"/>
        <v>20.665868652896933</v>
      </c>
      <c r="V63" s="40">
        <f t="shared" si="64"/>
        <v>20.898614290551762</v>
      </c>
      <c r="W63" s="40">
        <f t="shared" si="64"/>
        <v>21.131359928206582</v>
      </c>
      <c r="X63" s="40">
        <f t="shared" si="64"/>
        <v>21.364105565861408</v>
      </c>
      <c r="Y63" s="40">
        <f t="shared" si="64"/>
        <v>21.596851203516231</v>
      </c>
      <c r="Z63" s="40">
        <f t="shared" si="64"/>
        <v>21.82959684117106</v>
      </c>
      <c r="AA63" s="40">
        <f t="shared" si="64"/>
        <v>22.062342478825883</v>
      </c>
      <c r="AB63" s="40">
        <f t="shared" si="64"/>
        <v>22.295088116480709</v>
      </c>
      <c r="AC63" s="40">
        <f t="shared" si="64"/>
        <v>22.527833754135532</v>
      </c>
      <c r="AD63" s="40">
        <f t="shared" si="64"/>
        <v>22.760579391790355</v>
      </c>
      <c r="AE63" s="40">
        <f t="shared" si="64"/>
        <v>22.993325029445181</v>
      </c>
      <c r="AF63" s="40">
        <f t="shared" si="64"/>
        <v>23.226070667100004</v>
      </c>
      <c r="AG63" s="40">
        <f t="shared" si="64"/>
        <v>23.45881630475483</v>
      </c>
      <c r="AH63" s="40">
        <f t="shared" si="64"/>
        <v>23.691561942409653</v>
      </c>
      <c r="AI63" s="40">
        <f t="shared" ref="AI63:AJ63" si="65">$E$53*AI13/$E13*AI$52/$E$52+AI23</f>
        <v>23.924307580064479</v>
      </c>
      <c r="AJ63" s="40">
        <f t="shared" si="65"/>
        <v>24.157053217719309</v>
      </c>
      <c r="AK63" s="40">
        <f t="shared" ref="AK63" si="66">$E$53*AK13/$E13*AK$52/$E$52+AK23</f>
        <v>24.389798855374131</v>
      </c>
    </row>
    <row r="64" spans="1:37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</row>
    <row r="65" spans="1:37">
      <c r="A65" s="41"/>
      <c r="B65" s="43" t="s">
        <v>78</v>
      </c>
      <c r="C65" s="44">
        <f>C56</f>
        <v>2019</v>
      </c>
      <c r="D65" s="44">
        <f t="shared" ref="D65:AH65" si="67">D56</f>
        <v>2020</v>
      </c>
      <c r="E65" s="44">
        <f t="shared" si="67"/>
        <v>2021</v>
      </c>
      <c r="F65" s="44">
        <f t="shared" si="67"/>
        <v>2022</v>
      </c>
      <c r="G65" s="44">
        <f t="shared" si="67"/>
        <v>2023</v>
      </c>
      <c r="H65" s="44">
        <f t="shared" si="67"/>
        <v>2024</v>
      </c>
      <c r="I65" s="44">
        <f t="shared" si="67"/>
        <v>2025</v>
      </c>
      <c r="J65" s="44">
        <f t="shared" si="67"/>
        <v>2026</v>
      </c>
      <c r="K65" s="44">
        <f t="shared" si="67"/>
        <v>2027</v>
      </c>
      <c r="L65" s="44">
        <f t="shared" si="67"/>
        <v>2028</v>
      </c>
      <c r="M65" s="44">
        <f t="shared" si="67"/>
        <v>2029</v>
      </c>
      <c r="N65" s="44">
        <f t="shared" si="67"/>
        <v>2030</v>
      </c>
      <c r="O65" s="44">
        <f t="shared" si="67"/>
        <v>2031</v>
      </c>
      <c r="P65" s="44">
        <f t="shared" si="67"/>
        <v>2032</v>
      </c>
      <c r="Q65" s="44">
        <f t="shared" si="67"/>
        <v>2033</v>
      </c>
      <c r="R65" s="44">
        <f t="shared" si="67"/>
        <v>2034</v>
      </c>
      <c r="S65" s="44">
        <f t="shared" si="67"/>
        <v>2035</v>
      </c>
      <c r="T65" s="44">
        <f t="shared" si="67"/>
        <v>2036</v>
      </c>
      <c r="U65" s="44">
        <f t="shared" si="67"/>
        <v>2037</v>
      </c>
      <c r="V65" s="44">
        <f t="shared" si="67"/>
        <v>2038</v>
      </c>
      <c r="W65" s="44">
        <f t="shared" si="67"/>
        <v>2039</v>
      </c>
      <c r="X65" s="44">
        <f t="shared" si="67"/>
        <v>2040</v>
      </c>
      <c r="Y65" s="44">
        <f t="shared" si="67"/>
        <v>2041</v>
      </c>
      <c r="Z65" s="44">
        <f t="shared" si="67"/>
        <v>2042</v>
      </c>
      <c r="AA65" s="44">
        <f t="shared" si="67"/>
        <v>2043</v>
      </c>
      <c r="AB65" s="44">
        <f t="shared" si="67"/>
        <v>2044</v>
      </c>
      <c r="AC65" s="44">
        <f t="shared" si="67"/>
        <v>2045</v>
      </c>
      <c r="AD65" s="44">
        <f t="shared" si="67"/>
        <v>2046</v>
      </c>
      <c r="AE65" s="44">
        <f t="shared" si="67"/>
        <v>2047</v>
      </c>
      <c r="AF65" s="44">
        <f t="shared" si="67"/>
        <v>2048</v>
      </c>
      <c r="AG65" s="44">
        <f t="shared" si="67"/>
        <v>2049</v>
      </c>
      <c r="AH65" s="44">
        <f t="shared" si="67"/>
        <v>2050</v>
      </c>
      <c r="AI65" s="44">
        <f t="shared" ref="AI65:AJ65" si="68">AI56</f>
        <v>2051</v>
      </c>
      <c r="AJ65" s="44">
        <f t="shared" si="68"/>
        <v>2052</v>
      </c>
      <c r="AK65" s="44">
        <f t="shared" ref="AK65" si="69">AK56</f>
        <v>2053</v>
      </c>
    </row>
    <row r="66" spans="1:37">
      <c r="A66" s="41"/>
      <c r="B66" s="42" t="str">
        <f>B57</f>
        <v>Melbourne</v>
      </c>
      <c r="C66" s="45">
        <f>$E$53*C7/$E7*C$52/$E$52+('2023 PROGRESSIVE CHANGE'!C17-'R&amp;C Load Factor Adjustments'!$G41)*'R&amp;C Load Factor Adjustments'!$H41+'R&amp;C Load Factor Adjustments'!$G41+'R&amp;C Load Factor Adjustments'!$F41</f>
        <v>0.65893972756607821</v>
      </c>
      <c r="D66" s="45">
        <f>$E$53*D7/$E7*D$52/$E$52+(D17-'R&amp;C Load Factor Adjustments'!$G41)*'R&amp;C Load Factor Adjustments'!$H41+'R&amp;C Load Factor Adjustments'!$G41+'R&amp;C Load Factor Adjustments'!$F41</f>
        <v>6.9175475434690439</v>
      </c>
      <c r="E66" s="45">
        <f>$E$53*E7/$E7*E$52/$E$52+('2023 PROGRESSIVE CHANGE'!E17-'R&amp;C Load Factor Adjustments'!$G41)*'R&amp;C Load Factor Adjustments'!$H41+'R&amp;C Load Factor Adjustments'!$G41+'R&amp;C Load Factor Adjustments'!$F41</f>
        <v>10.120595900531734</v>
      </c>
      <c r="F66" s="45">
        <f>$E$53*F7/$E7*F$52/$E$52+('2023 PROGRESSIVE CHANGE'!F17-'R&amp;C Load Factor Adjustments'!$G41)*'R&amp;C Load Factor Adjustments'!$H41+'R&amp;C Load Factor Adjustments'!$G41+'R&amp;C Load Factor Adjustments'!$F41</f>
        <v>16.228373352373321</v>
      </c>
      <c r="G66" s="45">
        <f>$E$53*G7/$E7*G$52/$E$52+('2023 PROGRESSIVE CHANGE'!G17-'R&amp;C Load Factor Adjustments'!$G41)*'R&amp;C Load Factor Adjustments'!$H41+'R&amp;C Load Factor Adjustments'!$G41+'R&amp;C Load Factor Adjustments'!$F41</f>
        <v>19.094060006943099</v>
      </c>
      <c r="H66" s="45">
        <f>$E$53*H7/$E7*H$52/$E$52+('2023 PROGRESSIVE CHANGE'!H17-'R&amp;C Load Factor Adjustments'!$G41)*'R&amp;C Load Factor Adjustments'!$H41+'R&amp;C Load Factor Adjustments'!$G41+'R&amp;C Load Factor Adjustments'!$F41</f>
        <v>22.057087598206703</v>
      </c>
      <c r="I66" s="45">
        <f>$E$53*I7/$E7*I$52/$E$52+('2023 PROGRESSIVE CHANGE'!I17-'R&amp;C Load Factor Adjustments'!$G41)*'R&amp;C Load Factor Adjustments'!$H41+'R&amp;C Load Factor Adjustments'!$G41+'R&amp;C Load Factor Adjustments'!$F41</f>
        <v>21.675074800380113</v>
      </c>
      <c r="J66" s="45">
        <f>$E$53*J7/$E7*J$52/$E$52+('2023 PROGRESSIVE CHANGE'!J17-'R&amp;C Load Factor Adjustments'!$G41)*'R&amp;C Load Factor Adjustments'!$H41+'R&amp;C Load Factor Adjustments'!$G41+'R&amp;C Load Factor Adjustments'!$F41</f>
        <v>17.373870790897012</v>
      </c>
      <c r="K66" s="45">
        <f>$E$53*K7/$E7*K$52/$E$52+('2023 PROGRESSIVE CHANGE'!K17-'R&amp;C Load Factor Adjustments'!$G41)*'R&amp;C Load Factor Adjustments'!$H41+'R&amp;C Load Factor Adjustments'!$G41+'R&amp;C Load Factor Adjustments'!$F41</f>
        <v>14.76187649879054</v>
      </c>
      <c r="L66" s="45">
        <f>$E$53*L7/$E7*L$52/$E$52+('2023 PROGRESSIVE CHANGE'!L17-'R&amp;C Load Factor Adjustments'!$G41)*'R&amp;C Load Factor Adjustments'!$H41+'R&amp;C Load Factor Adjustments'!$G41+'R&amp;C Load Factor Adjustments'!$F41</f>
        <v>14.874013558564016</v>
      </c>
      <c r="M66" s="45">
        <f>$E$53*M7/$E7*M$52/$E$52+('2023 PROGRESSIVE CHANGE'!M17-'R&amp;C Load Factor Adjustments'!$G41)*'R&amp;C Load Factor Adjustments'!$H41+'R&amp;C Load Factor Adjustments'!$G41+'R&amp;C Load Factor Adjustments'!$F41</f>
        <v>15.66924678167932</v>
      </c>
      <c r="N66" s="45">
        <f>$E$53*N7/$E7*N$52/$E$52+('2023 PROGRESSIVE CHANGE'!N17-'R&amp;C Load Factor Adjustments'!$G41)*'R&amp;C Load Factor Adjustments'!$H41+'R&amp;C Load Factor Adjustments'!$G41+'R&amp;C Load Factor Adjustments'!$F41</f>
        <v>16.062363157595723</v>
      </c>
      <c r="O66" s="45">
        <f>$E$53*O7/$E7*O$52/$E$52+('2023 PROGRESSIVE CHANGE'!O17-'R&amp;C Load Factor Adjustments'!$G41)*'R&amp;C Load Factor Adjustments'!$H41+'R&amp;C Load Factor Adjustments'!$G41+'R&amp;C Load Factor Adjustments'!$F41</f>
        <v>16.465005638063808</v>
      </c>
      <c r="P66" s="45">
        <f>$E$53*P7/$E7*P$52/$E$52+('2023 PROGRESSIVE CHANGE'!P17-'R&amp;C Load Factor Adjustments'!$G41)*'R&amp;C Load Factor Adjustments'!$H41+'R&amp;C Load Factor Adjustments'!$G41+'R&amp;C Load Factor Adjustments'!$F41</f>
        <v>16.879553247137775</v>
      </c>
      <c r="Q66" s="45">
        <f>$E$53*Q7/$E7*Q$52/$E$52+('2023 PROGRESSIVE CHANGE'!Q17-'R&amp;C Load Factor Adjustments'!$G41)*'R&amp;C Load Factor Adjustments'!$H41+'R&amp;C Load Factor Adjustments'!$G41+'R&amp;C Load Factor Adjustments'!$F41</f>
        <v>17.115976126201232</v>
      </c>
      <c r="R66" s="45">
        <f>$E$53*R7/$E7*R$52/$E$52+('2023 PROGRESSIVE CHANGE'!R17-'R&amp;C Load Factor Adjustments'!$G41)*'R&amp;C Load Factor Adjustments'!$H41+'R&amp;C Load Factor Adjustments'!$G41+'R&amp;C Load Factor Adjustments'!$F41</f>
        <v>17.303838494476313</v>
      </c>
      <c r="S66" s="45">
        <f>$E$53*S7/$E7*S$52/$E$52+('2023 PROGRESSIVE CHANGE'!S17-'R&amp;C Load Factor Adjustments'!$G41)*'R&amp;C Load Factor Adjustments'!$H41+'R&amp;C Load Factor Adjustments'!$G41+'R&amp;C Load Factor Adjustments'!$F41</f>
        <v>17.738052139772531</v>
      </c>
      <c r="T66" s="45">
        <f>$E$53*T7/$E7*T$52/$E$52+('2023 PROGRESSIVE CHANGE'!T17-'R&amp;C Load Factor Adjustments'!$G41)*'R&amp;C Load Factor Adjustments'!$H41+'R&amp;C Load Factor Adjustments'!$G41+'R&amp;C Load Factor Adjustments'!$F41</f>
        <v>18.288905041557886</v>
      </c>
      <c r="U66" s="45">
        <f>$E$53*U7/$E7*U$52/$E$52+('2023 PROGRESSIVE CHANGE'!U17-'R&amp;C Load Factor Adjustments'!$G41)*'R&amp;C Load Factor Adjustments'!$H41+'R&amp;C Load Factor Adjustments'!$G41+'R&amp;C Load Factor Adjustments'!$F41</f>
        <v>18.875186048006231</v>
      </c>
      <c r="V66" s="45">
        <f>$E$53*V7/$E7*V$52/$E$52+('2023 PROGRESSIVE CHANGE'!V17-'R&amp;C Load Factor Adjustments'!$G41)*'R&amp;C Load Factor Adjustments'!$H41+'R&amp;C Load Factor Adjustments'!$G41+'R&amp;C Load Factor Adjustments'!$F41</f>
        <v>19.508555350086827</v>
      </c>
      <c r="W66" s="45">
        <f>$E$53*W7/$E7*W$52/$E$52+('2023 PROGRESSIVE CHANGE'!W17-'R&amp;C Load Factor Adjustments'!$G41)*'R&amp;C Load Factor Adjustments'!$H41+'R&amp;C Load Factor Adjustments'!$G41+'R&amp;C Load Factor Adjustments'!$F41</f>
        <v>19.766350445502496</v>
      </c>
      <c r="X66" s="45">
        <f>$E$53*X7/$E7*X$52/$E$52+('2023 PROGRESSIVE CHANGE'!X17-'R&amp;C Load Factor Adjustments'!$G41)*'R&amp;C Load Factor Adjustments'!$H41+'R&amp;C Load Factor Adjustments'!$G41+'R&amp;C Load Factor Adjustments'!$F41</f>
        <v>19.731306625006791</v>
      </c>
      <c r="Y66" s="45">
        <f>$E$53*Y7/$E7*Y$52/$E$52+('2023 PROGRESSIVE CHANGE'!Y17-'R&amp;C Load Factor Adjustments'!$G41)*'R&amp;C Load Factor Adjustments'!$H41+'R&amp;C Load Factor Adjustments'!$G41+'R&amp;C Load Factor Adjustments'!$F41</f>
        <v>19.920925969209655</v>
      </c>
      <c r="Z66" s="45">
        <f>$E$53*Z7/$E7*Z$52/$E$52+('2023 PROGRESSIVE CHANGE'!Z17-'R&amp;C Load Factor Adjustments'!$G41)*'R&amp;C Load Factor Adjustments'!$H41+'R&amp;C Load Factor Adjustments'!$G41+'R&amp;C Load Factor Adjustments'!$F41</f>
        <v>20.46116595265946</v>
      </c>
      <c r="AA66" s="45">
        <f>$E$53*AA7/$E7*AA$52/$E$52+('2023 PROGRESSIVE CHANGE'!AA17-'R&amp;C Load Factor Adjustments'!$G41)*'R&amp;C Load Factor Adjustments'!$H41+'R&amp;C Load Factor Adjustments'!$G41+'R&amp;C Load Factor Adjustments'!$F41</f>
        <v>21.280300278030978</v>
      </c>
      <c r="AB66" s="45">
        <f>$E$53*AB7/$E7*AB$52/$E$52+('2023 PROGRESSIVE CHANGE'!AB17-'R&amp;C Load Factor Adjustments'!$G41)*'R&amp;C Load Factor Adjustments'!$H41+'R&amp;C Load Factor Adjustments'!$G41+'R&amp;C Load Factor Adjustments'!$F41</f>
        <v>21.742893454288211</v>
      </c>
      <c r="AC66" s="45">
        <f>$E$53*AC7/$E7*AC$52/$E$52+('2023 PROGRESSIVE CHANGE'!AC17-'R&amp;C Load Factor Adjustments'!$G41)*'R&amp;C Load Factor Adjustments'!$H41+'R&amp;C Load Factor Adjustments'!$G41+'R&amp;C Load Factor Adjustments'!$F41</f>
        <v>21.558284623593604</v>
      </c>
      <c r="AD66" s="45">
        <f>$E$53*AD7/$E7*AD$52/$E$52+('2023 PROGRESSIVE CHANGE'!AD17-'R&amp;C Load Factor Adjustments'!$G41)*'R&amp;C Load Factor Adjustments'!$H41+'R&amp;C Load Factor Adjustments'!$G41+'R&amp;C Load Factor Adjustments'!$F41</f>
        <v>21.387796232287101</v>
      </c>
      <c r="AE66" s="45">
        <f>$E$53*AE7/$E7*AE$52/$E$52+('2023 PROGRESSIVE CHANGE'!AE17-'R&amp;C Load Factor Adjustments'!$G41)*'R&amp;C Load Factor Adjustments'!$H41+'R&amp;C Load Factor Adjustments'!$G41+'R&amp;C Load Factor Adjustments'!$F41</f>
        <v>21.39461757524521</v>
      </c>
      <c r="AF66" s="45">
        <f>$E$53*AF7/$E7*AF$52/$E$52+('2023 PROGRESSIVE CHANGE'!AF17-'R&amp;C Load Factor Adjustments'!$G41)*'R&amp;C Load Factor Adjustments'!$H41+'R&amp;C Load Factor Adjustments'!$G41+'R&amp;C Load Factor Adjustments'!$F41</f>
        <v>21.480922305113946</v>
      </c>
      <c r="AG66" s="45">
        <f>$E$53*AG7/$E7*AG$52/$E$52+('2023 PROGRESSIVE CHANGE'!AG17-'R&amp;C Load Factor Adjustments'!$G41)*'R&amp;C Load Factor Adjustments'!$H41+'R&amp;C Load Factor Adjustments'!$G41+'R&amp;C Load Factor Adjustments'!$F41</f>
        <v>21.758061813605934</v>
      </c>
      <c r="AH66" s="45">
        <f>$E$53*AH7/$E7*AH$52/$E$52+('2023 PROGRESSIVE CHANGE'!AH17-'R&amp;C Load Factor Adjustments'!$G41)*'R&amp;C Load Factor Adjustments'!$H41+'R&amp;C Load Factor Adjustments'!$G41+'R&amp;C Load Factor Adjustments'!$F41</f>
        <v>22.016594807230209</v>
      </c>
      <c r="AI66" s="45">
        <f>$E$53*AI7/$E7*AI$52/$E$52+('2023 PROGRESSIVE CHANGE'!AI17-'R&amp;C Load Factor Adjustments'!$G41)*'R&amp;C Load Factor Adjustments'!$H41+'R&amp;C Load Factor Adjustments'!$G41+'R&amp;C Load Factor Adjustments'!$F41</f>
        <v>22.163020510903504</v>
      </c>
      <c r="AJ66" s="45">
        <f>$E$53*AJ7/$E7*AJ$52/$E$52+('2023 PROGRESSIVE CHANGE'!AJ17-'R&amp;C Load Factor Adjustments'!$G41)*'R&amp;C Load Factor Adjustments'!$H41+'R&amp;C Load Factor Adjustments'!$G41+'R&amp;C Load Factor Adjustments'!$F41</f>
        <v>22.379737539711659</v>
      </c>
      <c r="AK66" s="45">
        <f>$E$53*AK7/$E7*AK$52/$E$52+('2023 PROGRESSIVE CHANGE'!AK17-'R&amp;C Load Factor Adjustments'!$G41)*'R&amp;C Load Factor Adjustments'!$H41+'R&amp;C Load Factor Adjustments'!$G41+'R&amp;C Load Factor Adjustments'!$F41</f>
        <v>22.610205712427383</v>
      </c>
    </row>
    <row r="67" spans="1:37">
      <c r="A67" s="41"/>
      <c r="B67" s="42" t="str">
        <f t="shared" ref="B67:B72" si="70">B58</f>
        <v>Sydney</v>
      </c>
      <c r="C67" s="45">
        <f>$E$53*C8/$E8*C$52/$E$52+('2023 PROGRESSIVE CHANGE'!C18-'R&amp;C Load Factor Adjustments'!$G42)*'R&amp;C Load Factor Adjustments'!$H42+'R&amp;C Load Factor Adjustments'!$G42+'R&amp;C Load Factor Adjustments'!$F42</f>
        <v>0.54107990406652562</v>
      </c>
      <c r="D67" s="45">
        <f>$E$53*D8/$E8*D$52/$E$52+('2023 PROGRESSIVE CHANGE'!D18-'R&amp;C Load Factor Adjustments'!$G42)*'R&amp;C Load Factor Adjustments'!$H42+'R&amp;C Load Factor Adjustments'!$G42+'R&amp;C Load Factor Adjustments'!$F42</f>
        <v>8.4542760721739025</v>
      </c>
      <c r="E67" s="45">
        <f>$E$53*E8/$E8*E$52/$E$52+('2023 PROGRESSIVE CHANGE'!E18-'R&amp;C Load Factor Adjustments'!$G42)*'R&amp;C Load Factor Adjustments'!$H42+'R&amp;C Load Factor Adjustments'!$G42+'R&amp;C Load Factor Adjustments'!$F42</f>
        <v>11.700358281007547</v>
      </c>
      <c r="F67" s="45">
        <f>$E$53*F8/$E8*F$52/$E$52+('2023 PROGRESSIVE CHANGE'!F18-'R&amp;C Load Factor Adjustments'!$G42)*'R&amp;C Load Factor Adjustments'!$H42+'R&amp;C Load Factor Adjustments'!$G42+'R&amp;C Load Factor Adjustments'!$F42</f>
        <v>18.287253051892879</v>
      </c>
      <c r="G67" s="45">
        <f>$E$53*G8/$E8*G$52/$E$52+('2023 PROGRESSIVE CHANGE'!G18-'R&amp;C Load Factor Adjustments'!$G42)*'R&amp;C Load Factor Adjustments'!$H42+'R&amp;C Load Factor Adjustments'!$G42+'R&amp;C Load Factor Adjustments'!$F42</f>
        <v>21.955438703287047</v>
      </c>
      <c r="H67" s="45">
        <f>$E$53*H8/$E8*H$52/$E$52+('2023 PROGRESSIVE CHANGE'!H18-'R&amp;C Load Factor Adjustments'!$G42)*'R&amp;C Load Factor Adjustments'!$H42+'R&amp;C Load Factor Adjustments'!$G42+'R&amp;C Load Factor Adjustments'!$F42</f>
        <v>25.361622700310054</v>
      </c>
      <c r="I67" s="45">
        <f>$E$53*I8/$E8*I$52/$E$52+('2023 PROGRESSIVE CHANGE'!I18-'R&amp;C Load Factor Adjustments'!$G42)*'R&amp;C Load Factor Adjustments'!$H42+'R&amp;C Load Factor Adjustments'!$G42+'R&amp;C Load Factor Adjustments'!$F42</f>
        <v>24.438705670403603</v>
      </c>
      <c r="J67" s="45">
        <f>$E$53*J8/$E8*J$52/$E$52+('2023 PROGRESSIVE CHANGE'!J18-'R&amp;C Load Factor Adjustments'!$G42)*'R&amp;C Load Factor Adjustments'!$H42+'R&amp;C Load Factor Adjustments'!$G42+'R&amp;C Load Factor Adjustments'!$F42</f>
        <v>19.573274714250523</v>
      </c>
      <c r="K67" s="45">
        <f>$E$53*K8/$E8*K$52/$E$52+('2023 PROGRESSIVE CHANGE'!K18-'R&amp;C Load Factor Adjustments'!$G42)*'R&amp;C Load Factor Adjustments'!$H42+'R&amp;C Load Factor Adjustments'!$G42+'R&amp;C Load Factor Adjustments'!$F42</f>
        <v>16.252431898487181</v>
      </c>
      <c r="L67" s="45">
        <f>$E$53*L8/$E8*L$52/$E$52+('2023 PROGRESSIVE CHANGE'!L18-'R&amp;C Load Factor Adjustments'!$G42)*'R&amp;C Load Factor Adjustments'!$H42+'R&amp;C Load Factor Adjustments'!$G42+'R&amp;C Load Factor Adjustments'!$F42</f>
        <v>14.882310513508825</v>
      </c>
      <c r="M67" s="45">
        <f>$E$53*M8/$E8*M$52/$E$52+('2023 PROGRESSIVE CHANGE'!M18-'R&amp;C Load Factor Adjustments'!$G42)*'R&amp;C Load Factor Adjustments'!$H42+'R&amp;C Load Factor Adjustments'!$G42+'R&amp;C Load Factor Adjustments'!$F42</f>
        <v>14.746276531908553</v>
      </c>
      <c r="N67" s="45">
        <f>$E$53*N8/$E8*N$52/$E$52+('2023 PROGRESSIVE CHANGE'!N18-'R&amp;C Load Factor Adjustments'!$G42)*'R&amp;C Load Factor Adjustments'!$H42+'R&amp;C Load Factor Adjustments'!$G42+'R&amp;C Load Factor Adjustments'!$F42</f>
        <v>14.976976665713005</v>
      </c>
      <c r="O67" s="45">
        <f>$E$53*O8/$E8*O$52/$E$52+('2023 PROGRESSIVE CHANGE'!O18-'R&amp;C Load Factor Adjustments'!$G42)*'R&amp;C Load Factor Adjustments'!$H42+'R&amp;C Load Factor Adjustments'!$G42+'R&amp;C Load Factor Adjustments'!$F42</f>
        <v>15.190183880458653</v>
      </c>
      <c r="P67" s="45">
        <f>$E$53*P8/$E8*P$52/$E$52+('2023 PROGRESSIVE CHANGE'!P18-'R&amp;C Load Factor Adjustments'!$G42)*'R&amp;C Load Factor Adjustments'!$H42+'R&amp;C Load Factor Adjustments'!$G42+'R&amp;C Load Factor Adjustments'!$F42</f>
        <v>15.397556319590338</v>
      </c>
      <c r="Q67" s="45">
        <f>$E$53*Q8/$E8*Q$52/$E$52+('2023 PROGRESSIVE CHANGE'!Q18-'R&amp;C Load Factor Adjustments'!$G42)*'R&amp;C Load Factor Adjustments'!$H42+'R&amp;C Load Factor Adjustments'!$G42+'R&amp;C Load Factor Adjustments'!$F42</f>
        <v>15.576436221762318</v>
      </c>
      <c r="R67" s="45">
        <f>$E$53*R8/$E8*R$52/$E$52+('2023 PROGRESSIVE CHANGE'!R18-'R&amp;C Load Factor Adjustments'!$G42)*'R&amp;C Load Factor Adjustments'!$H42+'R&amp;C Load Factor Adjustments'!$G42+'R&amp;C Load Factor Adjustments'!$F42</f>
        <v>15.771905998909649</v>
      </c>
      <c r="S67" s="45">
        <f>$E$53*S8/$E8*S$52/$E$52+('2023 PROGRESSIVE CHANGE'!S18-'R&amp;C Load Factor Adjustments'!$G42)*'R&amp;C Load Factor Adjustments'!$H42+'R&amp;C Load Factor Adjustments'!$G42+'R&amp;C Load Factor Adjustments'!$F42</f>
        <v>16.000262842567512</v>
      </c>
      <c r="T67" s="45">
        <f>$E$53*T8/$E8*T$52/$E$52+('2023 PROGRESSIVE CHANGE'!T18-'R&amp;C Load Factor Adjustments'!$G42)*'R&amp;C Load Factor Adjustments'!$H42+'R&amp;C Load Factor Adjustments'!$G42+'R&amp;C Load Factor Adjustments'!$F42</f>
        <v>16.249982721322997</v>
      </c>
      <c r="U67" s="45">
        <f>$E$53*U8/$E8*U$52/$E$52+('2023 PROGRESSIVE CHANGE'!U18-'R&amp;C Load Factor Adjustments'!$G42)*'R&amp;C Load Factor Adjustments'!$H42+'R&amp;C Load Factor Adjustments'!$G42+'R&amp;C Load Factor Adjustments'!$F42</f>
        <v>16.544145850368267</v>
      </c>
      <c r="V67" s="45">
        <f>$E$53*V8/$E8*V$52/$E$52+('2023 PROGRESSIVE CHANGE'!V18-'R&amp;C Load Factor Adjustments'!$G42)*'R&amp;C Load Factor Adjustments'!$H42+'R&amp;C Load Factor Adjustments'!$G42+'R&amp;C Load Factor Adjustments'!$F42</f>
        <v>16.828497924862116</v>
      </c>
      <c r="W67" s="45">
        <f>$E$53*W8/$E8*W$52/$E$52+('2023 PROGRESSIVE CHANGE'!W18-'R&amp;C Load Factor Adjustments'!$G42)*'R&amp;C Load Factor Adjustments'!$H42+'R&amp;C Load Factor Adjustments'!$G42+'R&amp;C Load Factor Adjustments'!$F42</f>
        <v>16.86399338887416</v>
      </c>
      <c r="X67" s="45">
        <f>$E$53*X8/$E8*X$52/$E$52+('2023 PROGRESSIVE CHANGE'!X18-'R&amp;C Load Factor Adjustments'!$G42)*'R&amp;C Load Factor Adjustments'!$H42+'R&amp;C Load Factor Adjustments'!$G42+'R&amp;C Load Factor Adjustments'!$F42</f>
        <v>16.682813867020716</v>
      </c>
      <c r="Y67" s="45">
        <f>$E$53*Y8/$E8*Y$52/$E$52+('2023 PROGRESSIVE CHANGE'!Y18-'R&amp;C Load Factor Adjustments'!$G42)*'R&amp;C Load Factor Adjustments'!$H42+'R&amp;C Load Factor Adjustments'!$G42+'R&amp;C Load Factor Adjustments'!$F42</f>
        <v>16.711467280472739</v>
      </c>
      <c r="Z67" s="45">
        <f>$E$53*Z8/$E8*Z$52/$E$52+('2023 PROGRESSIVE CHANGE'!Z18-'R&amp;C Load Factor Adjustments'!$G42)*'R&amp;C Load Factor Adjustments'!$H42+'R&amp;C Load Factor Adjustments'!$G42+'R&amp;C Load Factor Adjustments'!$F42</f>
        <v>17.125914593434569</v>
      </c>
      <c r="AA67" s="45">
        <f>$E$53*AA8/$E8*AA$52/$E$52+('2023 PROGRESSIVE CHANGE'!AA18-'R&amp;C Load Factor Adjustments'!$G42)*'R&amp;C Load Factor Adjustments'!$H42+'R&amp;C Load Factor Adjustments'!$G42+'R&amp;C Load Factor Adjustments'!$F42</f>
        <v>17.718144673574024</v>
      </c>
      <c r="AB67" s="45">
        <f>$E$53*AB8/$E8*AB$52/$E$52+('2023 PROGRESSIVE CHANGE'!AB18-'R&amp;C Load Factor Adjustments'!$G42)*'R&amp;C Load Factor Adjustments'!$H42+'R&amp;C Load Factor Adjustments'!$G42+'R&amp;C Load Factor Adjustments'!$F42</f>
        <v>17.775188637597228</v>
      </c>
      <c r="AC67" s="45">
        <f>$E$53*AC8/$E8*AC$52/$E$52+('2023 PROGRESSIVE CHANGE'!AC18-'R&amp;C Load Factor Adjustments'!$G42)*'R&amp;C Load Factor Adjustments'!$H42+'R&amp;C Load Factor Adjustments'!$G42+'R&amp;C Load Factor Adjustments'!$F42</f>
        <v>17.192514155855456</v>
      </c>
      <c r="AD67" s="45">
        <f>$E$53*AD8/$E8*AD$52/$E$52+('2023 PROGRESSIVE CHANGE'!AD18-'R&amp;C Load Factor Adjustments'!$G42)*'R&amp;C Load Factor Adjustments'!$H42+'R&amp;C Load Factor Adjustments'!$G42+'R&amp;C Load Factor Adjustments'!$F42</f>
        <v>16.810418212221137</v>
      </c>
      <c r="AE67" s="45">
        <f>$E$53*AE8/$E8*AE$52/$E$52+('2023 PROGRESSIVE CHANGE'!AE18-'R&amp;C Load Factor Adjustments'!$G42)*'R&amp;C Load Factor Adjustments'!$H42+'R&amp;C Load Factor Adjustments'!$G42+'R&amp;C Load Factor Adjustments'!$F42</f>
        <v>16.723411772260999</v>
      </c>
      <c r="AF67" s="45">
        <f>$E$53*AF8/$E8*AF$52/$E$52+('2023 PROGRESSIVE CHANGE'!AF18-'R&amp;C Load Factor Adjustments'!$G42)*'R&amp;C Load Factor Adjustments'!$H42+'R&amp;C Load Factor Adjustments'!$G42+'R&amp;C Load Factor Adjustments'!$F42</f>
        <v>16.713621884084397</v>
      </c>
      <c r="AG67" s="45">
        <f>$E$53*AG8/$E8*AG$52/$E$52+('2023 PROGRESSIVE CHANGE'!AG18-'R&amp;C Load Factor Adjustments'!$G42)*'R&amp;C Load Factor Adjustments'!$H42+'R&amp;C Load Factor Adjustments'!$G42+'R&amp;C Load Factor Adjustments'!$F42</f>
        <v>16.937585483182428</v>
      </c>
      <c r="AH67" s="45">
        <f>$E$53*AH8/$E8*AH$52/$E$52+('2023 PROGRESSIVE CHANGE'!AH18-'R&amp;C Load Factor Adjustments'!$G42)*'R&amp;C Load Factor Adjustments'!$H42+'R&amp;C Load Factor Adjustments'!$G42+'R&amp;C Load Factor Adjustments'!$F42</f>
        <v>17.198828659602746</v>
      </c>
      <c r="AI67" s="45">
        <f>$E$53*AI8/$E8*AI$52/$E$52+('2023 PROGRESSIVE CHANGE'!AI18-'R&amp;C Load Factor Adjustments'!$G42)*'R&amp;C Load Factor Adjustments'!$H42+'R&amp;C Load Factor Adjustments'!$G42+'R&amp;C Load Factor Adjustments'!$F42</f>
        <v>17.367646198603307</v>
      </c>
      <c r="AJ67" s="45">
        <f>$E$53*AJ8/$E8*AJ$52/$E$52+('2023 PROGRESSIVE CHANGE'!AJ18-'R&amp;C Load Factor Adjustments'!$G42)*'R&amp;C Load Factor Adjustments'!$H42+'R&amp;C Load Factor Adjustments'!$G42+'R&amp;C Load Factor Adjustments'!$F42</f>
        <v>17.591201360659927</v>
      </c>
      <c r="AK67" s="45">
        <f>$E$53*AK8/$E8*AK$52/$E$52+('2023 PROGRESSIVE CHANGE'!AK18-'R&amp;C Load Factor Adjustments'!$G42)*'R&amp;C Load Factor Adjustments'!$H42+'R&amp;C Load Factor Adjustments'!$G42+'R&amp;C Load Factor Adjustments'!$F42</f>
        <v>17.779737228715717</v>
      </c>
    </row>
    <row r="68" spans="1:37">
      <c r="A68" s="41"/>
      <c r="B68" s="42" t="str">
        <f t="shared" si="70"/>
        <v>Adelaide</v>
      </c>
      <c r="C68" s="45">
        <f>$E$53*C9/$E9*C$52/$E$52+('2023 PROGRESSIVE CHANGE'!C19-'R&amp;C Load Factor Adjustments'!$G43)*'R&amp;C Load Factor Adjustments'!$H43+'R&amp;C Load Factor Adjustments'!$G43+'R&amp;C Load Factor Adjustments'!$F43</f>
        <v>0.9629275734522027</v>
      </c>
      <c r="D68" s="45">
        <f>$E$53*D9/$E9*D$52/$E$52+('2023 PROGRESSIVE CHANGE'!D19-'R&amp;C Load Factor Adjustments'!$G43)*'R&amp;C Load Factor Adjustments'!$H43+'R&amp;C Load Factor Adjustments'!$G43+'R&amp;C Load Factor Adjustments'!$F43</f>
        <v>10.328445286616383</v>
      </c>
      <c r="E68" s="45">
        <f>$E$53*E9/$E9*E$52/$E$52+('2023 PROGRESSIVE CHANGE'!E19-'R&amp;C Load Factor Adjustments'!$G43)*'R&amp;C Load Factor Adjustments'!$H43+'R&amp;C Load Factor Adjustments'!$G43+'R&amp;C Load Factor Adjustments'!$F43</f>
        <v>13.35826947447249</v>
      </c>
      <c r="F68" s="45">
        <f>$E$53*F9/$E9*F$52/$E$52+('2023 PROGRESSIVE CHANGE'!F19-'R&amp;C Load Factor Adjustments'!$G43)*'R&amp;C Load Factor Adjustments'!$H43+'R&amp;C Load Factor Adjustments'!$G43+'R&amp;C Load Factor Adjustments'!$F43</f>
        <v>18.992986403817238</v>
      </c>
      <c r="G68" s="45">
        <f>$E$53*G9/$E9*G$52/$E$52+('2023 PROGRESSIVE CHANGE'!G19-'R&amp;C Load Factor Adjustments'!$G43)*'R&amp;C Load Factor Adjustments'!$H43+'R&amp;C Load Factor Adjustments'!$G43+'R&amp;C Load Factor Adjustments'!$F43</f>
        <v>22.054154871534511</v>
      </c>
      <c r="H68" s="45">
        <f>$E$53*H9/$E9*H$52/$E$52+('2023 PROGRESSIVE CHANGE'!H19-'R&amp;C Load Factor Adjustments'!$G43)*'R&amp;C Load Factor Adjustments'!$H43+'R&amp;C Load Factor Adjustments'!$G43+'R&amp;C Load Factor Adjustments'!$F43</f>
        <v>24.826892529293193</v>
      </c>
      <c r="I68" s="45">
        <f>$E$53*I9/$E9*I$52/$E$52+('2023 PROGRESSIVE CHANGE'!I19-'R&amp;C Load Factor Adjustments'!$G43)*'R&amp;C Load Factor Adjustments'!$H43+'R&amp;C Load Factor Adjustments'!$G43+'R&amp;C Load Factor Adjustments'!$F43</f>
        <v>23.099324172738434</v>
      </c>
      <c r="J68" s="45">
        <f>$E$53*J9/$E9*J$52/$E$52+('2023 PROGRESSIVE CHANGE'!J19-'R&amp;C Load Factor Adjustments'!$G43)*'R&amp;C Load Factor Adjustments'!$H43+'R&amp;C Load Factor Adjustments'!$G43+'R&amp;C Load Factor Adjustments'!$F43</f>
        <v>18.290963208747886</v>
      </c>
      <c r="K68" s="45">
        <f>$E$53*K9/$E9*K$52/$E$52+('2023 PROGRESSIVE CHANGE'!K19-'R&amp;C Load Factor Adjustments'!$G43)*'R&amp;C Load Factor Adjustments'!$H43+'R&amp;C Load Factor Adjustments'!$G43+'R&amp;C Load Factor Adjustments'!$F43</f>
        <v>15.478881066317651</v>
      </c>
      <c r="L68" s="45">
        <f>$E$53*L9/$E9*L$52/$E$52+('2023 PROGRESSIVE CHANGE'!L19-'R&amp;C Load Factor Adjustments'!$G43)*'R&amp;C Load Factor Adjustments'!$H43+'R&amp;C Load Factor Adjustments'!$G43+'R&amp;C Load Factor Adjustments'!$F43</f>
        <v>14.895865464786798</v>
      </c>
      <c r="M68" s="45">
        <f>$E$53*M9/$E9*M$52/$E$52+('2023 PROGRESSIVE CHANGE'!M19-'R&amp;C Load Factor Adjustments'!$G43)*'R&amp;C Load Factor Adjustments'!$H43+'R&amp;C Load Factor Adjustments'!$G43+'R&amp;C Load Factor Adjustments'!$F43</f>
        <v>15.250150225110268</v>
      </c>
      <c r="N68" s="45">
        <f>$E$53*N9/$E9*N$52/$E$52+('2023 PROGRESSIVE CHANGE'!N19-'R&amp;C Load Factor Adjustments'!$G43)*'R&amp;C Load Factor Adjustments'!$H43+'R&amp;C Load Factor Adjustments'!$G43+'R&amp;C Load Factor Adjustments'!$F43</f>
        <v>15.463933967777308</v>
      </c>
      <c r="O68" s="45">
        <f>$E$53*O9/$E9*O$52/$E$52+('2023 PROGRESSIVE CHANGE'!O19-'R&amp;C Load Factor Adjustments'!$G43)*'R&amp;C Load Factor Adjustments'!$H43+'R&amp;C Load Factor Adjustments'!$G43+'R&amp;C Load Factor Adjustments'!$F43</f>
        <v>15.648381039087734</v>
      </c>
      <c r="P68" s="45">
        <f>$E$53*P9/$E9*P$52/$E$52+('2023 PROGRESSIVE CHANGE'!P19-'R&amp;C Load Factor Adjustments'!$G43)*'R&amp;C Load Factor Adjustments'!$H43+'R&amp;C Load Factor Adjustments'!$G43+'R&amp;C Load Factor Adjustments'!$F43</f>
        <v>15.891885720792104</v>
      </c>
      <c r="Q68" s="45">
        <f>$E$53*Q9/$E9*Q$52/$E$52+('2023 PROGRESSIVE CHANGE'!Q19-'R&amp;C Load Factor Adjustments'!$G43)*'R&amp;C Load Factor Adjustments'!$H43+'R&amp;C Load Factor Adjustments'!$G43+'R&amp;C Load Factor Adjustments'!$F43</f>
        <v>16.04994783585666</v>
      </c>
      <c r="R68" s="45">
        <f>$E$53*R9/$E9*R$52/$E$52+('2023 PROGRESSIVE CHANGE'!R19-'R&amp;C Load Factor Adjustments'!$G43)*'R&amp;C Load Factor Adjustments'!$H43+'R&amp;C Load Factor Adjustments'!$G43+'R&amp;C Load Factor Adjustments'!$F43</f>
        <v>16.174081214074416</v>
      </c>
      <c r="S68" s="45">
        <f>$E$53*S9/$E9*S$52/$E$52+('2023 PROGRESSIVE CHANGE'!S19-'R&amp;C Load Factor Adjustments'!$G43)*'R&amp;C Load Factor Adjustments'!$H43+'R&amp;C Load Factor Adjustments'!$G43+'R&amp;C Load Factor Adjustments'!$F43</f>
        <v>16.566728085459246</v>
      </c>
      <c r="T68" s="45">
        <f>$E$53*T9/$E9*T$52/$E$52+('2023 PROGRESSIVE CHANGE'!T19-'R&amp;C Load Factor Adjustments'!$G43)*'R&amp;C Load Factor Adjustments'!$H43+'R&amp;C Load Factor Adjustments'!$G43+'R&amp;C Load Factor Adjustments'!$F43</f>
        <v>17.191500443007218</v>
      </c>
      <c r="U68" s="45">
        <f>$E$53*U9/$E9*U$52/$E$52+('2023 PROGRESSIVE CHANGE'!U19-'R&amp;C Load Factor Adjustments'!$G43)*'R&amp;C Load Factor Adjustments'!$H43+'R&amp;C Load Factor Adjustments'!$G43+'R&amp;C Load Factor Adjustments'!$F43</f>
        <v>17.742826340705705</v>
      </c>
      <c r="V68" s="45">
        <f>$E$53*V9/$E9*V$52/$E$52+('2023 PROGRESSIVE CHANGE'!V19-'R&amp;C Load Factor Adjustments'!$G43)*'R&amp;C Load Factor Adjustments'!$H43+'R&amp;C Load Factor Adjustments'!$G43+'R&amp;C Load Factor Adjustments'!$F43</f>
        <v>18.132756567570418</v>
      </c>
      <c r="W68" s="45">
        <f>$E$53*W9/$E9*W$52/$E$52+('2023 PROGRESSIVE CHANGE'!W19-'R&amp;C Load Factor Adjustments'!$G43)*'R&amp;C Load Factor Adjustments'!$H43+'R&amp;C Load Factor Adjustments'!$G43+'R&amp;C Load Factor Adjustments'!$F43</f>
        <v>18.242785795933113</v>
      </c>
      <c r="X68" s="45">
        <f>$E$53*X9/$E9*X$52/$E$52+('2023 PROGRESSIVE CHANGE'!X19-'R&amp;C Load Factor Adjustments'!$G43)*'R&amp;C Load Factor Adjustments'!$H43+'R&amp;C Load Factor Adjustments'!$G43+'R&amp;C Load Factor Adjustments'!$F43</f>
        <v>18.149134723481794</v>
      </c>
      <c r="Y68" s="45">
        <f>$E$53*Y9/$E9*Y$52/$E$52+('2023 PROGRESSIVE CHANGE'!Y19-'R&amp;C Load Factor Adjustments'!$G43)*'R&amp;C Load Factor Adjustments'!$H43+'R&amp;C Load Factor Adjustments'!$G43+'R&amp;C Load Factor Adjustments'!$F43</f>
        <v>18.222677381740823</v>
      </c>
      <c r="Z68" s="45">
        <f>$E$53*Z9/$E9*Z$52/$E$52+('2023 PROGRESSIVE CHANGE'!Z19-'R&amp;C Load Factor Adjustments'!$G43)*'R&amp;C Load Factor Adjustments'!$H43+'R&amp;C Load Factor Adjustments'!$G43+'R&amp;C Load Factor Adjustments'!$F43</f>
        <v>18.582888044447472</v>
      </c>
      <c r="AA68" s="45">
        <f>$E$53*AA9/$E9*AA$52/$E$52+('2023 PROGRESSIVE CHANGE'!AA19-'R&amp;C Load Factor Adjustments'!$G43)*'R&amp;C Load Factor Adjustments'!$H43+'R&amp;C Load Factor Adjustments'!$G43+'R&amp;C Load Factor Adjustments'!$F43</f>
        <v>19.099985271156392</v>
      </c>
      <c r="AB68" s="45">
        <f>$E$53*AB9/$E9*AB$52/$E$52+('2023 PROGRESSIVE CHANGE'!AB19-'R&amp;C Load Factor Adjustments'!$G43)*'R&amp;C Load Factor Adjustments'!$H43+'R&amp;C Load Factor Adjustments'!$G43+'R&amp;C Load Factor Adjustments'!$F43</f>
        <v>19.138773469242384</v>
      </c>
      <c r="AC68" s="45">
        <f>$E$53*AC9/$E9*AC$52/$E$52+('2023 PROGRESSIVE CHANGE'!AC19-'R&amp;C Load Factor Adjustments'!$G43)*'R&amp;C Load Factor Adjustments'!$H43+'R&amp;C Load Factor Adjustments'!$G43+'R&amp;C Load Factor Adjustments'!$F43</f>
        <v>18.606585108122967</v>
      </c>
      <c r="AD68" s="45">
        <f>$E$53*AD9/$E9*AD$52/$E$52+('2023 PROGRESSIVE CHANGE'!AD19-'R&amp;C Load Factor Adjustments'!$G43)*'R&amp;C Load Factor Adjustments'!$H43+'R&amp;C Load Factor Adjustments'!$G43+'R&amp;C Load Factor Adjustments'!$F43</f>
        <v>18.326006850821059</v>
      </c>
      <c r="AE68" s="45">
        <f>$E$53*AE9/$E9*AE$52/$E$52+('2023 PROGRESSIVE CHANGE'!AE19-'R&amp;C Load Factor Adjustments'!$G43)*'R&amp;C Load Factor Adjustments'!$H43+'R&amp;C Load Factor Adjustments'!$G43+'R&amp;C Load Factor Adjustments'!$F43</f>
        <v>18.36017344461337</v>
      </c>
      <c r="AF68" s="45">
        <f>$E$53*AF9/$E9*AF$52/$E$52+('2023 PROGRESSIVE CHANGE'!AF19-'R&amp;C Load Factor Adjustments'!$G43)*'R&amp;C Load Factor Adjustments'!$H43+'R&amp;C Load Factor Adjustments'!$G43+'R&amp;C Load Factor Adjustments'!$F43</f>
        <v>18.420298118428637</v>
      </c>
      <c r="AG68" s="45">
        <f>$E$53*AG9/$E9*AG$52/$E$52+('2023 PROGRESSIVE CHANGE'!AG19-'R&amp;C Load Factor Adjustments'!$G43)*'R&amp;C Load Factor Adjustments'!$H43+'R&amp;C Load Factor Adjustments'!$G43+'R&amp;C Load Factor Adjustments'!$F43</f>
        <v>18.58140550543072</v>
      </c>
      <c r="AH68" s="45">
        <f>$E$53*AH9/$E9*AH$52/$E$52+('2023 PROGRESSIVE CHANGE'!AH19-'R&amp;C Load Factor Adjustments'!$G43)*'R&amp;C Load Factor Adjustments'!$H43+'R&amp;C Load Factor Adjustments'!$G43+'R&amp;C Load Factor Adjustments'!$F43</f>
        <v>18.784821827196954</v>
      </c>
      <c r="AI68" s="45">
        <f>$E$53*AI9/$E9*AI$52/$E$52+('2023 PROGRESSIVE CHANGE'!AI19-'R&amp;C Load Factor Adjustments'!$G43)*'R&amp;C Load Factor Adjustments'!$H43+'R&amp;C Load Factor Adjustments'!$G43+'R&amp;C Load Factor Adjustments'!$F43</f>
        <v>18.993425430869042</v>
      </c>
      <c r="AJ68" s="45">
        <f>$E$53*AJ9/$E9*AJ$52/$E$52+('2023 PROGRESSIVE CHANGE'!AJ19-'R&amp;C Load Factor Adjustments'!$G43)*'R&amp;C Load Factor Adjustments'!$H43+'R&amp;C Load Factor Adjustments'!$G43+'R&amp;C Load Factor Adjustments'!$F43</f>
        <v>19.218079801162929</v>
      </c>
      <c r="AK68" s="45">
        <f>$E$53*AK9/$E9*AK$52/$E$52+('2023 PROGRESSIVE CHANGE'!AK19-'R&amp;C Load Factor Adjustments'!$G43)*'R&amp;C Load Factor Adjustments'!$H43+'R&amp;C Load Factor Adjustments'!$G43+'R&amp;C Load Factor Adjustments'!$F43</f>
        <v>19.374038603020871</v>
      </c>
    </row>
    <row r="69" spans="1:37">
      <c r="A69" s="41"/>
      <c r="B69" s="42" t="str">
        <f t="shared" si="70"/>
        <v>Brisbane</v>
      </c>
      <c r="C69" s="45">
        <f>$E$53*C10/$E10*C$52/$E$52+('2023 PROGRESSIVE CHANGE'!C20-'R&amp;C Load Factor Adjustments'!$G44)*'R&amp;C Load Factor Adjustments'!$H44+'R&amp;C Load Factor Adjustments'!$G44+'R&amp;C Load Factor Adjustments'!$F44</f>
        <v>0.57575227003333673</v>
      </c>
      <c r="D69" s="45">
        <f>$E$53*D10/$E10*D$52/$E$52+('2023 PROGRESSIVE CHANGE'!D20-'R&amp;C Load Factor Adjustments'!$G44)*'R&amp;C Load Factor Adjustments'!$H44+'R&amp;C Load Factor Adjustments'!$G44+'R&amp;C Load Factor Adjustments'!$F44</f>
        <v>7.5899422980372702</v>
      </c>
      <c r="E69" s="45">
        <f>$E$53*E10/$E10*E$52/$E$52+('2023 PROGRESSIVE CHANGE'!E20-'R&amp;C Load Factor Adjustments'!$G44)*'R&amp;C Load Factor Adjustments'!$H44+'R&amp;C Load Factor Adjustments'!$G44+'R&amp;C Load Factor Adjustments'!$F44</f>
        <v>11.173477044004681</v>
      </c>
      <c r="F69" s="45">
        <f>$E$53*F10/$E10*F$52/$E$52+('2023 PROGRESSIVE CHANGE'!F20-'R&amp;C Load Factor Adjustments'!$G44)*'R&amp;C Load Factor Adjustments'!$H44+'R&amp;C Load Factor Adjustments'!$G44+'R&amp;C Load Factor Adjustments'!$F44</f>
        <v>17.264145927414599</v>
      </c>
      <c r="G69" s="45">
        <f>$E$53*G10/$E10*G$52/$E$52+('2023 PROGRESSIVE CHANGE'!G20-'R&amp;C Load Factor Adjustments'!$G44)*'R&amp;C Load Factor Adjustments'!$H44+'R&amp;C Load Factor Adjustments'!$G44+'R&amp;C Load Factor Adjustments'!$F44</f>
        <v>19.996130663552208</v>
      </c>
      <c r="H69" s="45">
        <f>$E$53*H10/$E10*H$52/$E$52+('2023 PROGRESSIVE CHANGE'!H20-'R&amp;C Load Factor Adjustments'!$G44)*'R&amp;C Load Factor Adjustments'!$H44+'R&amp;C Load Factor Adjustments'!$G44+'R&amp;C Load Factor Adjustments'!$F44</f>
        <v>22.638310130026809</v>
      </c>
      <c r="I69" s="45">
        <f>$E$53*I10/$E10*I$52/$E$52+('2023 PROGRESSIVE CHANGE'!I20-'R&amp;C Load Factor Adjustments'!$G44)*'R&amp;C Load Factor Adjustments'!$H44+'R&amp;C Load Factor Adjustments'!$G44+'R&amp;C Load Factor Adjustments'!$F44</f>
        <v>20.034399260800971</v>
      </c>
      <c r="J69" s="45">
        <f>$E$53*J10/$E10*J$52/$E$52+('2023 PROGRESSIVE CHANGE'!J20-'R&amp;C Load Factor Adjustments'!$G44)*'R&amp;C Load Factor Adjustments'!$H44+'R&amp;C Load Factor Adjustments'!$G44+'R&amp;C Load Factor Adjustments'!$F44</f>
        <v>13.906341285527629</v>
      </c>
      <c r="K69" s="45">
        <f>$E$53*K10/$E10*K$52/$E$52+('2023 PROGRESSIVE CHANGE'!K20-'R&amp;C Load Factor Adjustments'!$G44)*'R&amp;C Load Factor Adjustments'!$H44+'R&amp;C Load Factor Adjustments'!$G44+'R&amp;C Load Factor Adjustments'!$F44</f>
        <v>11.263659398005878</v>
      </c>
      <c r="L69" s="45">
        <f>$E$53*L10/$E10*L$52/$E$52+('2023 PROGRESSIVE CHANGE'!L20-'R&amp;C Load Factor Adjustments'!$G44)*'R&amp;C Load Factor Adjustments'!$H44+'R&amp;C Load Factor Adjustments'!$G44+'R&amp;C Load Factor Adjustments'!$F44</f>
        <v>11.192339568764625</v>
      </c>
      <c r="M69" s="45">
        <f>$E$53*M10/$E10*M$52/$E$52+('2023 PROGRESSIVE CHANGE'!M20-'R&amp;C Load Factor Adjustments'!$G44)*'R&amp;C Load Factor Adjustments'!$H44+'R&amp;C Load Factor Adjustments'!$G44+'R&amp;C Load Factor Adjustments'!$F44</f>
        <v>11.584805623219863</v>
      </c>
      <c r="N69" s="45">
        <f>$E$53*N10/$E10*N$52/$E$52+('2023 PROGRESSIVE CHANGE'!N20-'R&amp;C Load Factor Adjustments'!$G44)*'R&amp;C Load Factor Adjustments'!$H44+'R&amp;C Load Factor Adjustments'!$G44+'R&amp;C Load Factor Adjustments'!$F44</f>
        <v>11.939771702281634</v>
      </c>
      <c r="O69" s="45">
        <f>$E$53*O10/$E10*O$52/$E$52+('2023 PROGRESSIVE CHANGE'!O20-'R&amp;C Load Factor Adjustments'!$G44)*'R&amp;C Load Factor Adjustments'!$H44+'R&amp;C Load Factor Adjustments'!$G44+'R&amp;C Load Factor Adjustments'!$F44</f>
        <v>12.135838488213087</v>
      </c>
      <c r="P69" s="45">
        <f>$E$53*P10/$E10*P$52/$E$52+('2023 PROGRESSIVE CHANGE'!P20-'R&amp;C Load Factor Adjustments'!$G44)*'R&amp;C Load Factor Adjustments'!$H44+'R&amp;C Load Factor Adjustments'!$G44+'R&amp;C Load Factor Adjustments'!$F44</f>
        <v>12.243211703140416</v>
      </c>
      <c r="Q69" s="45">
        <f>$E$53*Q10/$E10*Q$52/$E$52+('2023 PROGRESSIVE CHANGE'!Q20-'R&amp;C Load Factor Adjustments'!$G44)*'R&amp;C Load Factor Adjustments'!$H44+'R&amp;C Load Factor Adjustments'!$G44+'R&amp;C Load Factor Adjustments'!$F44</f>
        <v>12.395375961000768</v>
      </c>
      <c r="R69" s="45">
        <f>$E$53*R10/$E10*R$52/$E$52+('2023 PROGRESSIVE CHANGE'!R20-'R&amp;C Load Factor Adjustments'!$G44)*'R&amp;C Load Factor Adjustments'!$H44+'R&amp;C Load Factor Adjustments'!$G44+'R&amp;C Load Factor Adjustments'!$F44</f>
        <v>12.551829188915884</v>
      </c>
      <c r="S69" s="45">
        <f>$E$53*S10/$E10*S$52/$E$52+('2023 PROGRESSIVE CHANGE'!S20-'R&amp;C Load Factor Adjustments'!$G44)*'R&amp;C Load Factor Adjustments'!$H44+'R&amp;C Load Factor Adjustments'!$G44+'R&amp;C Load Factor Adjustments'!$F44</f>
        <v>12.689556740380166</v>
      </c>
      <c r="T69" s="45">
        <f>$E$53*T10/$E10*T$52/$E$52+('2023 PROGRESSIVE CHANGE'!T20-'R&amp;C Load Factor Adjustments'!$G44)*'R&amp;C Load Factor Adjustments'!$H44+'R&amp;C Load Factor Adjustments'!$G44+'R&amp;C Load Factor Adjustments'!$F44</f>
        <v>12.834299408517007</v>
      </c>
      <c r="U69" s="45">
        <f>$E$53*U10/$E10*U$52/$E$52+('2023 PROGRESSIVE CHANGE'!U20-'R&amp;C Load Factor Adjustments'!$G44)*'R&amp;C Load Factor Adjustments'!$H44+'R&amp;C Load Factor Adjustments'!$G44+'R&amp;C Load Factor Adjustments'!$F44</f>
        <v>12.971492105786059</v>
      </c>
      <c r="V69" s="45">
        <f>$E$53*V10/$E10*V$52/$E$52+('2023 PROGRESSIVE CHANGE'!V20-'R&amp;C Load Factor Adjustments'!$G44)*'R&amp;C Load Factor Adjustments'!$H44+'R&amp;C Load Factor Adjustments'!$G44+'R&amp;C Load Factor Adjustments'!$F44</f>
        <v>13.11244133373649</v>
      </c>
      <c r="W69" s="45">
        <f>$E$53*W10/$E10*W$52/$E$52+('2023 PROGRESSIVE CHANGE'!W20-'R&amp;C Load Factor Adjustments'!$G44)*'R&amp;C Load Factor Adjustments'!$H44+'R&amp;C Load Factor Adjustments'!$G44+'R&amp;C Load Factor Adjustments'!$F44</f>
        <v>13.09818383961397</v>
      </c>
      <c r="X69" s="45">
        <f>$E$53*X10/$E10*X$52/$E$52+('2023 PROGRESSIVE CHANGE'!X20-'R&amp;C Load Factor Adjustments'!$G44)*'R&amp;C Load Factor Adjustments'!$H44+'R&amp;C Load Factor Adjustments'!$G44+'R&amp;C Load Factor Adjustments'!$F44</f>
        <v>13.000355183246523</v>
      </c>
      <c r="Y69" s="45">
        <f>$E$53*Y10/$E10*Y$52/$E$52+('2023 PROGRESSIVE CHANGE'!Y20-'R&amp;C Load Factor Adjustments'!$G44)*'R&amp;C Load Factor Adjustments'!$H44+'R&amp;C Load Factor Adjustments'!$G44+'R&amp;C Load Factor Adjustments'!$F44</f>
        <v>13.132684343445144</v>
      </c>
      <c r="Z69" s="45">
        <f>$E$53*Z10/$E10*Z$52/$E$52+('2023 PROGRESSIVE CHANGE'!Z20-'R&amp;C Load Factor Adjustments'!$G44)*'R&amp;C Load Factor Adjustments'!$H44+'R&amp;C Load Factor Adjustments'!$G44+'R&amp;C Load Factor Adjustments'!$F44</f>
        <v>13.528631524266759</v>
      </c>
      <c r="AA69" s="45">
        <f>$E$53*AA10/$E10*AA$52/$E$52+('2023 PROGRESSIVE CHANGE'!AA20-'R&amp;C Load Factor Adjustments'!$G44)*'R&amp;C Load Factor Adjustments'!$H44+'R&amp;C Load Factor Adjustments'!$G44+'R&amp;C Load Factor Adjustments'!$F44</f>
        <v>13.926564882957477</v>
      </c>
      <c r="AB69" s="45">
        <f>$E$53*AB10/$E10*AB$52/$E$52+('2023 PROGRESSIVE CHANGE'!AB20-'R&amp;C Load Factor Adjustments'!$G44)*'R&amp;C Load Factor Adjustments'!$H44+'R&amp;C Load Factor Adjustments'!$G44+'R&amp;C Load Factor Adjustments'!$F44</f>
        <v>13.748576311651151</v>
      </c>
      <c r="AC69" s="45">
        <f>$E$53*AC10/$E10*AC$52/$E$52+('2023 PROGRESSIVE CHANGE'!AC20-'R&amp;C Load Factor Adjustments'!$G44)*'R&amp;C Load Factor Adjustments'!$H44+'R&amp;C Load Factor Adjustments'!$G44+'R&amp;C Load Factor Adjustments'!$F44</f>
        <v>13.245792589570105</v>
      </c>
      <c r="AD69" s="45">
        <f>$E$53*AD10/$E10*AD$52/$E$52+('2023 PROGRESSIVE CHANGE'!AD20-'R&amp;C Load Factor Adjustments'!$G44)*'R&amp;C Load Factor Adjustments'!$H44+'R&amp;C Load Factor Adjustments'!$G44+'R&amp;C Load Factor Adjustments'!$F44</f>
        <v>13.144398863144284</v>
      </c>
      <c r="AE69" s="45">
        <f>$E$53*AE10/$E10*AE$52/$E$52+('2023 PROGRESSIVE CHANGE'!AE20-'R&amp;C Load Factor Adjustments'!$G44)*'R&amp;C Load Factor Adjustments'!$H44+'R&amp;C Load Factor Adjustments'!$G44+'R&amp;C Load Factor Adjustments'!$F44</f>
        <v>13.19531490353932</v>
      </c>
      <c r="AF69" s="45">
        <f>$E$53*AF10/$E10*AF$52/$E$52+('2023 PROGRESSIVE CHANGE'!AF20-'R&amp;C Load Factor Adjustments'!$G44)*'R&amp;C Load Factor Adjustments'!$H44+'R&amp;C Load Factor Adjustments'!$G44+'R&amp;C Load Factor Adjustments'!$F44</f>
        <v>13.157116326437913</v>
      </c>
      <c r="AG69" s="45">
        <f>$E$53*AG10/$E10*AG$52/$E$52+('2023 PROGRESSIVE CHANGE'!AG20-'R&amp;C Load Factor Adjustments'!$G44)*'R&amp;C Load Factor Adjustments'!$H44+'R&amp;C Load Factor Adjustments'!$G44+'R&amp;C Load Factor Adjustments'!$F44</f>
        <v>13.328201626773019</v>
      </c>
      <c r="AH69" s="45">
        <f>$E$53*AH10/$E10*AH$52/$E$52+('2023 PROGRESSIVE CHANGE'!AH20-'R&amp;C Load Factor Adjustments'!$G44)*'R&amp;C Load Factor Adjustments'!$H44+'R&amp;C Load Factor Adjustments'!$G44+'R&amp;C Load Factor Adjustments'!$F44</f>
        <v>13.511060510880299</v>
      </c>
      <c r="AI69" s="45">
        <f>$E$53*AI10/$E10*AI$52/$E$52+('2023 PROGRESSIVE CHANGE'!AI20-'R&amp;C Load Factor Adjustments'!$G44)*'R&amp;C Load Factor Adjustments'!$H44+'R&amp;C Load Factor Adjustments'!$G44+'R&amp;C Load Factor Adjustments'!$F44</f>
        <v>13.55351496877466</v>
      </c>
      <c r="AJ69" s="45">
        <f>$E$53*AJ10/$E10*AJ$52/$E$52+('2023 PROGRESSIVE CHANGE'!AJ20-'R&amp;C Load Factor Adjustments'!$G44)*'R&amp;C Load Factor Adjustments'!$H44+'R&amp;C Load Factor Adjustments'!$G44+'R&amp;C Load Factor Adjustments'!$F44</f>
        <v>13.717859490680119</v>
      </c>
      <c r="AK69" s="45">
        <f>$E$53*AK10/$E10*AK$52/$E$52+('2023 PROGRESSIVE CHANGE'!AK20-'R&amp;C Load Factor Adjustments'!$G44)*'R&amp;C Load Factor Adjustments'!$H44+'R&amp;C Load Factor Adjustments'!$G44+'R&amp;C Load Factor Adjustments'!$F44</f>
        <v>13.905970615176686</v>
      </c>
    </row>
    <row r="70" spans="1:37">
      <c r="A70" s="41"/>
      <c r="B70" s="42" t="str">
        <f t="shared" si="70"/>
        <v>Canberra</v>
      </c>
      <c r="C70" s="45">
        <f>$E$53*C11/$E11*C$52/$E$52+('2023 PROGRESSIVE CHANGE'!C21-'R&amp;C Load Factor Adjustments'!$G45)*'R&amp;C Load Factor Adjustments'!$H45+'R&amp;C Load Factor Adjustments'!$G45+'R&amp;C Load Factor Adjustments'!$F45</f>
        <v>0.54107990406652562</v>
      </c>
      <c r="D70" s="45">
        <f>$E$53*D11/$E11*D$52/$E$52+('2023 PROGRESSIVE CHANGE'!D21-'R&amp;C Load Factor Adjustments'!$G45)*'R&amp;C Load Factor Adjustments'!$H45+'R&amp;C Load Factor Adjustments'!$G45+'R&amp;C Load Factor Adjustments'!$F45</f>
        <v>8.4542760721739025</v>
      </c>
      <c r="E70" s="45">
        <f>$E$53*E11/$E11*E$52/$E$52+('2023 PROGRESSIVE CHANGE'!E21-'R&amp;C Load Factor Adjustments'!$G45)*'R&amp;C Load Factor Adjustments'!$H45+'R&amp;C Load Factor Adjustments'!$G45+'R&amp;C Load Factor Adjustments'!$F45</f>
        <v>11.700358281007547</v>
      </c>
      <c r="F70" s="45">
        <f>$E$53*F11/$E11*F$52/$E$52+('2023 PROGRESSIVE CHANGE'!F21-'R&amp;C Load Factor Adjustments'!$G45)*'R&amp;C Load Factor Adjustments'!$H45+'R&amp;C Load Factor Adjustments'!$G45+'R&amp;C Load Factor Adjustments'!$F45</f>
        <v>18.287253051892879</v>
      </c>
      <c r="G70" s="45">
        <f>$E$53*G11/$E11*G$52/$E$52+('2023 PROGRESSIVE CHANGE'!G21-'R&amp;C Load Factor Adjustments'!$G45)*'R&amp;C Load Factor Adjustments'!$H45+'R&amp;C Load Factor Adjustments'!$G45+'R&amp;C Load Factor Adjustments'!$F45</f>
        <v>21.955438703287047</v>
      </c>
      <c r="H70" s="45">
        <f>$E$53*H11/$E11*H$52/$E$52+('2023 PROGRESSIVE CHANGE'!H21-'R&amp;C Load Factor Adjustments'!$G45)*'R&amp;C Load Factor Adjustments'!$H45+'R&amp;C Load Factor Adjustments'!$G45+'R&amp;C Load Factor Adjustments'!$F45</f>
        <v>25.361622700310054</v>
      </c>
      <c r="I70" s="45">
        <f>$E$53*I11/$E11*I$52/$E$52+('2023 PROGRESSIVE CHANGE'!I21-'R&amp;C Load Factor Adjustments'!$G45)*'R&amp;C Load Factor Adjustments'!$H45+'R&amp;C Load Factor Adjustments'!$G45+'R&amp;C Load Factor Adjustments'!$F45</f>
        <v>24.438705670403603</v>
      </c>
      <c r="J70" s="45">
        <f>$E$53*J11/$E11*J$52/$E$52+('2023 PROGRESSIVE CHANGE'!J21-'R&amp;C Load Factor Adjustments'!$G45)*'R&amp;C Load Factor Adjustments'!$H45+'R&amp;C Load Factor Adjustments'!$G45+'R&amp;C Load Factor Adjustments'!$F45</f>
        <v>19.573274714250523</v>
      </c>
      <c r="K70" s="45">
        <f>$E$53*K11/$E11*K$52/$E$52+('2023 PROGRESSIVE CHANGE'!K21-'R&amp;C Load Factor Adjustments'!$G45)*'R&amp;C Load Factor Adjustments'!$H45+'R&amp;C Load Factor Adjustments'!$G45+'R&amp;C Load Factor Adjustments'!$F45</f>
        <v>16.252431898487181</v>
      </c>
      <c r="L70" s="45">
        <f>$E$53*L11/$E11*L$52/$E$52+('2023 PROGRESSIVE CHANGE'!L21-'R&amp;C Load Factor Adjustments'!$G45)*'R&amp;C Load Factor Adjustments'!$H45+'R&amp;C Load Factor Adjustments'!$G45+'R&amp;C Load Factor Adjustments'!$F45</f>
        <v>14.882310513508825</v>
      </c>
      <c r="M70" s="45">
        <f>$E$53*M11/$E11*M$52/$E$52+('2023 PROGRESSIVE CHANGE'!M21-'R&amp;C Load Factor Adjustments'!$G45)*'R&amp;C Load Factor Adjustments'!$H45+'R&amp;C Load Factor Adjustments'!$G45+'R&amp;C Load Factor Adjustments'!$F45</f>
        <v>14.746276531908553</v>
      </c>
      <c r="N70" s="45">
        <f>$E$53*N11/$E11*N$52/$E$52+('2023 PROGRESSIVE CHANGE'!N21-'R&amp;C Load Factor Adjustments'!$G45)*'R&amp;C Load Factor Adjustments'!$H45+'R&amp;C Load Factor Adjustments'!$G45+'R&amp;C Load Factor Adjustments'!$F45</f>
        <v>14.976976665713005</v>
      </c>
      <c r="O70" s="45">
        <f>$E$53*O11/$E11*O$52/$E$52+('2023 PROGRESSIVE CHANGE'!O21-'R&amp;C Load Factor Adjustments'!$G45)*'R&amp;C Load Factor Adjustments'!$H45+'R&amp;C Load Factor Adjustments'!$G45+'R&amp;C Load Factor Adjustments'!$F45</f>
        <v>15.190183880458653</v>
      </c>
      <c r="P70" s="45">
        <f>$E$53*P11/$E11*P$52/$E$52+('2023 PROGRESSIVE CHANGE'!P21-'R&amp;C Load Factor Adjustments'!$G45)*'R&amp;C Load Factor Adjustments'!$H45+'R&amp;C Load Factor Adjustments'!$G45+'R&amp;C Load Factor Adjustments'!$F45</f>
        <v>15.397556319590338</v>
      </c>
      <c r="Q70" s="45">
        <f>$E$53*Q11/$E11*Q$52/$E$52+('2023 PROGRESSIVE CHANGE'!Q21-'R&amp;C Load Factor Adjustments'!$G45)*'R&amp;C Load Factor Adjustments'!$H45+'R&amp;C Load Factor Adjustments'!$G45+'R&amp;C Load Factor Adjustments'!$F45</f>
        <v>15.576436221762318</v>
      </c>
      <c r="R70" s="45">
        <f>$E$53*R11/$E11*R$52/$E$52+('2023 PROGRESSIVE CHANGE'!R21-'R&amp;C Load Factor Adjustments'!$G45)*'R&amp;C Load Factor Adjustments'!$H45+'R&amp;C Load Factor Adjustments'!$G45+'R&amp;C Load Factor Adjustments'!$F45</f>
        <v>15.771905998909649</v>
      </c>
      <c r="S70" s="45">
        <f>$E$53*S11/$E11*S$52/$E$52+('2023 PROGRESSIVE CHANGE'!S21-'R&amp;C Load Factor Adjustments'!$G45)*'R&amp;C Load Factor Adjustments'!$H45+'R&amp;C Load Factor Adjustments'!$G45+'R&amp;C Load Factor Adjustments'!$F45</f>
        <v>16.000262842567512</v>
      </c>
      <c r="T70" s="45">
        <f>$E$53*T11/$E11*T$52/$E$52+('2023 PROGRESSIVE CHANGE'!T21-'R&amp;C Load Factor Adjustments'!$G45)*'R&amp;C Load Factor Adjustments'!$H45+'R&amp;C Load Factor Adjustments'!$G45+'R&amp;C Load Factor Adjustments'!$F45</f>
        <v>16.249982721322997</v>
      </c>
      <c r="U70" s="45">
        <f>$E$53*U11/$E11*U$52/$E$52+('2023 PROGRESSIVE CHANGE'!U21-'R&amp;C Load Factor Adjustments'!$G45)*'R&amp;C Load Factor Adjustments'!$H45+'R&amp;C Load Factor Adjustments'!$G45+'R&amp;C Load Factor Adjustments'!$F45</f>
        <v>16.544145850368267</v>
      </c>
      <c r="V70" s="45">
        <f>$E$53*V11/$E11*V$52/$E$52+('2023 PROGRESSIVE CHANGE'!V21-'R&amp;C Load Factor Adjustments'!$G45)*'R&amp;C Load Factor Adjustments'!$H45+'R&amp;C Load Factor Adjustments'!$G45+'R&amp;C Load Factor Adjustments'!$F45</f>
        <v>16.828497924862116</v>
      </c>
      <c r="W70" s="45">
        <f>$E$53*W11/$E11*W$52/$E$52+('2023 PROGRESSIVE CHANGE'!W21-'R&amp;C Load Factor Adjustments'!$G45)*'R&amp;C Load Factor Adjustments'!$H45+'R&amp;C Load Factor Adjustments'!$G45+'R&amp;C Load Factor Adjustments'!$F45</f>
        <v>16.86399338887416</v>
      </c>
      <c r="X70" s="45">
        <f>$E$53*X11/$E11*X$52/$E$52+('2023 PROGRESSIVE CHANGE'!X21-'R&amp;C Load Factor Adjustments'!$G45)*'R&amp;C Load Factor Adjustments'!$H45+'R&amp;C Load Factor Adjustments'!$G45+'R&amp;C Load Factor Adjustments'!$F45</f>
        <v>16.682813867020716</v>
      </c>
      <c r="Y70" s="45">
        <f>$E$53*Y11/$E11*Y$52/$E$52+('2023 PROGRESSIVE CHANGE'!Y21-'R&amp;C Load Factor Adjustments'!$G45)*'R&amp;C Load Factor Adjustments'!$H45+'R&amp;C Load Factor Adjustments'!$G45+'R&amp;C Load Factor Adjustments'!$F45</f>
        <v>16.711467280472739</v>
      </c>
      <c r="Z70" s="45">
        <f>$E$53*Z11/$E11*Z$52/$E$52+('2023 PROGRESSIVE CHANGE'!Z21-'R&amp;C Load Factor Adjustments'!$G45)*'R&amp;C Load Factor Adjustments'!$H45+'R&amp;C Load Factor Adjustments'!$G45+'R&amp;C Load Factor Adjustments'!$F45</f>
        <v>17.125914593434569</v>
      </c>
      <c r="AA70" s="45">
        <f>$E$53*AA11/$E11*AA$52/$E$52+('2023 PROGRESSIVE CHANGE'!AA21-'R&amp;C Load Factor Adjustments'!$G45)*'R&amp;C Load Factor Adjustments'!$H45+'R&amp;C Load Factor Adjustments'!$G45+'R&amp;C Load Factor Adjustments'!$F45</f>
        <v>17.718144673574024</v>
      </c>
      <c r="AB70" s="45">
        <f>$E$53*AB11/$E11*AB$52/$E$52+('2023 PROGRESSIVE CHANGE'!AB21-'R&amp;C Load Factor Adjustments'!$G45)*'R&amp;C Load Factor Adjustments'!$H45+'R&amp;C Load Factor Adjustments'!$G45+'R&amp;C Load Factor Adjustments'!$F45</f>
        <v>17.775188637597228</v>
      </c>
      <c r="AC70" s="45">
        <f>$E$53*AC11/$E11*AC$52/$E$52+('2023 PROGRESSIVE CHANGE'!AC21-'R&amp;C Load Factor Adjustments'!$G45)*'R&amp;C Load Factor Adjustments'!$H45+'R&amp;C Load Factor Adjustments'!$G45+'R&amp;C Load Factor Adjustments'!$F45</f>
        <v>17.192514155855456</v>
      </c>
      <c r="AD70" s="45">
        <f>$E$53*AD11/$E11*AD$52/$E$52+('2023 PROGRESSIVE CHANGE'!AD21-'R&amp;C Load Factor Adjustments'!$G45)*'R&amp;C Load Factor Adjustments'!$H45+'R&amp;C Load Factor Adjustments'!$G45+'R&amp;C Load Factor Adjustments'!$F45</f>
        <v>16.810418212221137</v>
      </c>
      <c r="AE70" s="45">
        <f>$E$53*AE11/$E11*AE$52/$E$52+('2023 PROGRESSIVE CHANGE'!AE21-'R&amp;C Load Factor Adjustments'!$G45)*'R&amp;C Load Factor Adjustments'!$H45+'R&amp;C Load Factor Adjustments'!$G45+'R&amp;C Load Factor Adjustments'!$F45</f>
        <v>16.723411772260999</v>
      </c>
      <c r="AF70" s="45">
        <f>$E$53*AF11/$E11*AF$52/$E$52+('2023 PROGRESSIVE CHANGE'!AF21-'R&amp;C Load Factor Adjustments'!$G45)*'R&amp;C Load Factor Adjustments'!$H45+'R&amp;C Load Factor Adjustments'!$G45+'R&amp;C Load Factor Adjustments'!$F45</f>
        <v>16.713621884084397</v>
      </c>
      <c r="AG70" s="45">
        <f>$E$53*AG11/$E11*AG$52/$E$52+('2023 PROGRESSIVE CHANGE'!AG21-'R&amp;C Load Factor Adjustments'!$G45)*'R&amp;C Load Factor Adjustments'!$H45+'R&amp;C Load Factor Adjustments'!$G45+'R&amp;C Load Factor Adjustments'!$F45</f>
        <v>16.937585483182428</v>
      </c>
      <c r="AH70" s="45">
        <f>$E$53*AH11/$E11*AH$52/$E$52+('2023 PROGRESSIVE CHANGE'!AH21-'R&amp;C Load Factor Adjustments'!$G45)*'R&amp;C Load Factor Adjustments'!$H45+'R&amp;C Load Factor Adjustments'!$G45+'R&amp;C Load Factor Adjustments'!$F45</f>
        <v>17.198828659602746</v>
      </c>
      <c r="AI70" s="45">
        <f>$E$53*AI11/$E11*AI$52/$E$52+('2023 PROGRESSIVE CHANGE'!AI21-'R&amp;C Load Factor Adjustments'!$G45)*'R&amp;C Load Factor Adjustments'!$H45+'R&amp;C Load Factor Adjustments'!$G45+'R&amp;C Load Factor Adjustments'!$F45</f>
        <v>17.367646198603307</v>
      </c>
      <c r="AJ70" s="45">
        <f>$E$53*AJ11/$E11*AJ$52/$E$52+('2023 PROGRESSIVE CHANGE'!AJ21-'R&amp;C Load Factor Adjustments'!$G45)*'R&amp;C Load Factor Adjustments'!$H45+'R&amp;C Load Factor Adjustments'!$G45+'R&amp;C Load Factor Adjustments'!$F45</f>
        <v>17.591201360659927</v>
      </c>
      <c r="AK70" s="45">
        <f>$E$53*AK11/$E11*AK$52/$E$52+('2023 PROGRESSIVE CHANGE'!AK21-'R&amp;C Load Factor Adjustments'!$G45)*'R&amp;C Load Factor Adjustments'!$H45+'R&amp;C Load Factor Adjustments'!$G45+'R&amp;C Load Factor Adjustments'!$F45</f>
        <v>17.779737228715717</v>
      </c>
    </row>
    <row r="71" spans="1:37">
      <c r="A71" s="41"/>
      <c r="B71" s="42" t="str">
        <f t="shared" si="70"/>
        <v>Hobart</v>
      </c>
      <c r="C71" s="45">
        <f>$E$53*C12/$E12*C$52/$E$52+('2023 PROGRESSIVE CHANGE'!C22-'R&amp;C Load Factor Adjustments'!$G46)*'R&amp;C Load Factor Adjustments'!$H46+'R&amp;C Load Factor Adjustments'!$G46+'R&amp;C Load Factor Adjustments'!$F46</f>
        <v>1.4463894103551533</v>
      </c>
      <c r="D71" s="45">
        <f>$E$53*D12/$E12*D$52/$E$52+('2023 PROGRESSIVE CHANGE'!D22-'R&amp;C Load Factor Adjustments'!$G46)*'R&amp;C Load Factor Adjustments'!$H46+'R&amp;C Load Factor Adjustments'!$G46+'R&amp;C Load Factor Adjustments'!$F46</f>
        <v>10.24666725651052</v>
      </c>
      <c r="E71" s="45">
        <f>$E$53*E12/$E12*E$52/$E$52+('2023 PROGRESSIVE CHANGE'!E22-'R&amp;C Load Factor Adjustments'!$G46)*'R&amp;C Load Factor Adjustments'!$H46+'R&amp;C Load Factor Adjustments'!$G46+'R&amp;C Load Factor Adjustments'!$F46</f>
        <v>13.576643668060484</v>
      </c>
      <c r="F71" s="45">
        <f>$E$53*F12/$E12*F$52/$E$52+('2023 PROGRESSIVE CHANGE'!F22-'R&amp;C Load Factor Adjustments'!$G46)*'R&amp;C Load Factor Adjustments'!$H46+'R&amp;C Load Factor Adjustments'!$G46+'R&amp;C Load Factor Adjustments'!$F46</f>
        <v>19.57265558699034</v>
      </c>
      <c r="G71" s="45">
        <f>$E$53*G12/$E12*G$52/$E$52+('2023 PROGRESSIVE CHANGE'!G22-'R&amp;C Load Factor Adjustments'!$G46)*'R&amp;C Load Factor Adjustments'!$H46+'R&amp;C Load Factor Adjustments'!$G46+'R&amp;C Load Factor Adjustments'!$F46</f>
        <v>22.483607844095985</v>
      </c>
      <c r="H71" s="45">
        <f>$E$53*H12/$E12*H$52/$E$52+('2023 PROGRESSIVE CHANGE'!H22-'R&amp;C Load Factor Adjustments'!$G46)*'R&amp;C Load Factor Adjustments'!$H46+'R&amp;C Load Factor Adjustments'!$G46+'R&amp;C Load Factor Adjustments'!$F46</f>
        <v>25.597979885950249</v>
      </c>
      <c r="I71" s="45">
        <f>$E$53*I12/$E12*I$52/$E$52+('2023 PROGRESSIVE CHANGE'!I22-'R&amp;C Load Factor Adjustments'!$G46)*'R&amp;C Load Factor Adjustments'!$H46+'R&amp;C Load Factor Adjustments'!$G46+'R&amp;C Load Factor Adjustments'!$F46</f>
        <v>25.269297330954224</v>
      </c>
      <c r="J71" s="45">
        <f>$E$53*J12/$E12*J$52/$E$52+('2023 PROGRESSIVE CHANGE'!J22-'R&amp;C Load Factor Adjustments'!$G46)*'R&amp;C Load Factor Adjustments'!$H46+'R&amp;C Load Factor Adjustments'!$G46+'R&amp;C Load Factor Adjustments'!$F46</f>
        <v>20.931512189212043</v>
      </c>
      <c r="K71" s="45">
        <f>$E$53*K12/$E12*K$52/$E$52+('2023 PROGRESSIVE CHANGE'!K22-'R&amp;C Load Factor Adjustments'!$G46)*'R&amp;C Load Factor Adjustments'!$H46+'R&amp;C Load Factor Adjustments'!$G46+'R&amp;C Load Factor Adjustments'!$F46</f>
        <v>18.213985052370166</v>
      </c>
      <c r="L71" s="45">
        <f>$E$53*L12/$E12*L$52/$E$52+('2023 PROGRESSIVE CHANGE'!L22-'R&amp;C Load Factor Adjustments'!$G46)*'R&amp;C Load Factor Adjustments'!$H46+'R&amp;C Load Factor Adjustments'!$G46+'R&amp;C Load Factor Adjustments'!$F46</f>
        <v>18.098248959056111</v>
      </c>
      <c r="M71" s="45">
        <f>$E$53*M12/$E12*M$52/$E$52+('2023 PROGRESSIVE CHANGE'!M22-'R&amp;C Load Factor Adjustments'!$G46)*'R&amp;C Load Factor Adjustments'!$H46+'R&amp;C Load Factor Adjustments'!$G46+'R&amp;C Load Factor Adjustments'!$F46</f>
        <v>18.679423020974635</v>
      </c>
      <c r="N71" s="45">
        <f>$E$53*N12/$E12*N$52/$E$52+('2023 PROGRESSIVE CHANGE'!N22-'R&amp;C Load Factor Adjustments'!$G46)*'R&amp;C Load Factor Adjustments'!$H46+'R&amp;C Load Factor Adjustments'!$G46+'R&amp;C Load Factor Adjustments'!$F46</f>
        <v>19.01990386165447</v>
      </c>
      <c r="O71" s="45">
        <f>$E$53*O12/$E12*O$52/$E$52+('2023 PROGRESSIVE CHANGE'!O22-'R&amp;C Load Factor Adjustments'!$G46)*'R&amp;C Load Factor Adjustments'!$H46+'R&amp;C Load Factor Adjustments'!$G46+'R&amp;C Load Factor Adjustments'!$F46</f>
        <v>19.435017631068593</v>
      </c>
      <c r="P71" s="45">
        <f>$E$53*P12/$E12*P$52/$E$52+('2023 PROGRESSIVE CHANGE'!P22-'R&amp;C Load Factor Adjustments'!$G46)*'R&amp;C Load Factor Adjustments'!$H46+'R&amp;C Load Factor Adjustments'!$G46+'R&amp;C Load Factor Adjustments'!$F46</f>
        <v>19.781571954683642</v>
      </c>
      <c r="Q71" s="45">
        <f>$E$53*Q12/$E12*Q$52/$E$52+('2023 PROGRESSIVE CHANGE'!Q22-'R&amp;C Load Factor Adjustments'!$G46)*'R&amp;C Load Factor Adjustments'!$H46+'R&amp;C Load Factor Adjustments'!$G46+'R&amp;C Load Factor Adjustments'!$F46</f>
        <v>19.930380878469649</v>
      </c>
      <c r="R71" s="45">
        <f>$E$53*R12/$E12*R$52/$E$52+('2023 PROGRESSIVE CHANGE'!R22-'R&amp;C Load Factor Adjustments'!$G46)*'R&amp;C Load Factor Adjustments'!$H46+'R&amp;C Load Factor Adjustments'!$G46+'R&amp;C Load Factor Adjustments'!$F46</f>
        <v>20.097772486473445</v>
      </c>
      <c r="S71" s="45">
        <f>$E$53*S12/$E12*S$52/$E$52+('2023 PROGRESSIVE CHANGE'!S22-'R&amp;C Load Factor Adjustments'!$G46)*'R&amp;C Load Factor Adjustments'!$H46+'R&amp;C Load Factor Adjustments'!$G46+'R&amp;C Load Factor Adjustments'!$F46</f>
        <v>20.480405746673451</v>
      </c>
      <c r="T71" s="45">
        <f>$E$53*T12/$E12*T$52/$E$52+('2023 PROGRESSIVE CHANGE'!T22-'R&amp;C Load Factor Adjustments'!$G46)*'R&amp;C Load Factor Adjustments'!$H46+'R&amp;C Load Factor Adjustments'!$G46+'R&amp;C Load Factor Adjustments'!$F46</f>
        <v>20.933988989357005</v>
      </c>
      <c r="U71" s="45">
        <f>$E$53*U12/$E12*U$52/$E$52+('2023 PROGRESSIVE CHANGE'!U22-'R&amp;C Load Factor Adjustments'!$G46)*'R&amp;C Load Factor Adjustments'!$H46+'R&amp;C Load Factor Adjustments'!$G46+'R&amp;C Load Factor Adjustments'!$F46</f>
        <v>21.55101183723874</v>
      </c>
      <c r="V71" s="45">
        <f>$E$53*V12/$E12*V$52/$E$52+('2023 PROGRESSIVE CHANGE'!V22-'R&amp;C Load Factor Adjustments'!$G46)*'R&amp;C Load Factor Adjustments'!$H46+'R&amp;C Load Factor Adjustments'!$G46+'R&amp;C Load Factor Adjustments'!$F46</f>
        <v>22.191416011169096</v>
      </c>
      <c r="W71" s="45">
        <f>$E$53*W12/$E12*W$52/$E$52+('2023 PROGRESSIVE CHANGE'!W22-'R&amp;C Load Factor Adjustments'!$G46)*'R&amp;C Load Factor Adjustments'!$H46+'R&amp;C Load Factor Adjustments'!$G46+'R&amp;C Load Factor Adjustments'!$F46</f>
        <v>22.283438444626249</v>
      </c>
      <c r="X71" s="45">
        <f>$E$53*X12/$E12*X$52/$E$52+('2023 PROGRESSIVE CHANGE'!X22-'R&amp;C Load Factor Adjustments'!$G46)*'R&amp;C Load Factor Adjustments'!$H46+'R&amp;C Load Factor Adjustments'!$G46+'R&amp;C Load Factor Adjustments'!$F46</f>
        <v>22.167918821541008</v>
      </c>
      <c r="Y71" s="45">
        <f>$E$53*Y12/$E12*Y$52/$E$52+('2023 PROGRESSIVE CHANGE'!Y22-'R&amp;C Load Factor Adjustments'!$G46)*'R&amp;C Load Factor Adjustments'!$H46+'R&amp;C Load Factor Adjustments'!$G46+'R&amp;C Load Factor Adjustments'!$F46</f>
        <v>22.318573836808731</v>
      </c>
      <c r="Z71" s="45">
        <f>$E$53*Z12/$E12*Z$52/$E$52+('2023 PROGRESSIVE CHANGE'!Z22-'R&amp;C Load Factor Adjustments'!$G46)*'R&amp;C Load Factor Adjustments'!$H46+'R&amp;C Load Factor Adjustments'!$G46+'R&amp;C Load Factor Adjustments'!$F46</f>
        <v>22.829191241448846</v>
      </c>
      <c r="AA71" s="45">
        <f>$E$53*AA12/$E12*AA$52/$E$52+('2023 PROGRESSIVE CHANGE'!AA22-'R&amp;C Load Factor Adjustments'!$G46)*'R&amp;C Load Factor Adjustments'!$H46+'R&amp;C Load Factor Adjustments'!$G46+'R&amp;C Load Factor Adjustments'!$F46</f>
        <v>23.550930781840407</v>
      </c>
      <c r="AB71" s="45">
        <f>$E$53*AB12/$E12*AB$52/$E$52+('2023 PROGRESSIVE CHANGE'!AB22-'R&amp;C Load Factor Adjustments'!$G46)*'R&amp;C Load Factor Adjustments'!$H46+'R&amp;C Load Factor Adjustments'!$G46+'R&amp;C Load Factor Adjustments'!$F46</f>
        <v>23.886543020434932</v>
      </c>
      <c r="AC71" s="45">
        <f>$E$53*AC12/$E12*AC$52/$E$52+('2023 PROGRESSIVE CHANGE'!AC22-'R&amp;C Load Factor Adjustments'!$G46)*'R&amp;C Load Factor Adjustments'!$H46+'R&amp;C Load Factor Adjustments'!$G46+'R&amp;C Load Factor Adjustments'!$F46</f>
        <v>23.633946120434864</v>
      </c>
      <c r="AD71" s="45">
        <f>$E$53*AD12/$E12*AD$52/$E$52+('2023 PROGRESSIVE CHANGE'!AD22-'R&amp;C Load Factor Adjustments'!$G46)*'R&amp;C Load Factor Adjustments'!$H46+'R&amp;C Load Factor Adjustments'!$G46+'R&amp;C Load Factor Adjustments'!$F46</f>
        <v>23.435554578605732</v>
      </c>
      <c r="AE71" s="45">
        <f>$E$53*AE12/$E12*AE$52/$E$52+('2023 PROGRESSIVE CHANGE'!AE22-'R&amp;C Load Factor Adjustments'!$G46)*'R&amp;C Load Factor Adjustments'!$H46+'R&amp;C Load Factor Adjustments'!$G46+'R&amp;C Load Factor Adjustments'!$F46</f>
        <v>23.424820597446157</v>
      </c>
      <c r="AF71" s="45">
        <f>$E$53*AF12/$E12*AF$52/$E$52+('2023 PROGRESSIVE CHANGE'!AF22-'R&amp;C Load Factor Adjustments'!$G46)*'R&amp;C Load Factor Adjustments'!$H46+'R&amp;C Load Factor Adjustments'!$G46+'R&amp;C Load Factor Adjustments'!$F46</f>
        <v>23.478099188395355</v>
      </c>
      <c r="AG71" s="45">
        <f>$E$53*AG12/$E12*AG$52/$E$52+('2023 PROGRESSIVE CHANGE'!AG22-'R&amp;C Load Factor Adjustments'!$G46)*'R&amp;C Load Factor Adjustments'!$H46+'R&amp;C Load Factor Adjustments'!$G46+'R&amp;C Load Factor Adjustments'!$F46</f>
        <v>23.696128765409576</v>
      </c>
      <c r="AH71" s="45">
        <f>$E$53*AH12/$E12*AH$52/$E$52+('2023 PROGRESSIVE CHANGE'!AH22-'R&amp;C Load Factor Adjustments'!$G46)*'R&amp;C Load Factor Adjustments'!$H46+'R&amp;C Load Factor Adjustments'!$G46+'R&amp;C Load Factor Adjustments'!$F46</f>
        <v>23.93272718314568</v>
      </c>
      <c r="AI71" s="45">
        <f>$E$53*AI12/$E12*AI$52/$E$52+('2023 PROGRESSIVE CHANGE'!AI22-'R&amp;C Load Factor Adjustments'!$G46)*'R&amp;C Load Factor Adjustments'!$H46+'R&amp;C Load Factor Adjustments'!$G46+'R&amp;C Load Factor Adjustments'!$F46</f>
        <v>24.080081682007872</v>
      </c>
      <c r="AJ71" s="45">
        <f>$E$53*AJ12/$E12*AJ$52/$E$52+('2023 PROGRESSIVE CHANGE'!AJ22-'R&amp;C Load Factor Adjustments'!$G46)*'R&amp;C Load Factor Adjustments'!$H46+'R&amp;C Load Factor Adjustments'!$G46+'R&amp;C Load Factor Adjustments'!$F46</f>
        <v>24.282955267230932</v>
      </c>
      <c r="AK71" s="45">
        <f>$E$53*AK12/$E12*AK$52/$E$52+('2023 PROGRESSIVE CHANGE'!AK22-'R&amp;C Load Factor Adjustments'!$G46)*'R&amp;C Load Factor Adjustments'!$H46+'R&amp;C Load Factor Adjustments'!$G46+'R&amp;C Load Factor Adjustments'!$F46</f>
        <v>24.509248274302806</v>
      </c>
    </row>
    <row r="72" spans="1:37">
      <c r="A72" s="41"/>
      <c r="B72" s="42" t="str">
        <f t="shared" si="70"/>
        <v>Townsville</v>
      </c>
      <c r="C72" s="45">
        <f>$E$53*C13/$E13*C$52/$E$52+('2023 PROGRESSIVE CHANGE'!C23-'R&amp;C Load Factor Adjustments'!$G47)*'R&amp;C Load Factor Adjustments'!$H47+'R&amp;C Load Factor Adjustments'!$G47+'R&amp;C Load Factor Adjustments'!$F47</f>
        <v>0</v>
      </c>
      <c r="D72" s="45">
        <f>$E$53*D13/$E13*D$52/$E$52+('2023 PROGRESSIVE CHANGE'!D23-'R&amp;C Load Factor Adjustments'!$G47)*'R&amp;C Load Factor Adjustments'!$H47+'R&amp;C Load Factor Adjustments'!$G47+'R&amp;C Load Factor Adjustments'!$F47</f>
        <v>6.8485048624902403</v>
      </c>
      <c r="E72" s="45">
        <f>$E$53*E13/$E13*E$52/$E$52+('2023 PROGRESSIVE CHANGE'!E23-'R&amp;C Load Factor Adjustments'!$G47)*'R&amp;C Load Factor Adjustments'!$H47+'R&amp;C Load Factor Adjustments'!$G47+'R&amp;C Load Factor Adjustments'!$F47</f>
        <v>9.7647832504186027</v>
      </c>
      <c r="F72" s="45">
        <f>$E$53*F13/$E13*F$52/$E$52+('2023 PROGRESSIVE CHANGE'!F23-'R&amp;C Load Factor Adjustments'!$G47)*'R&amp;C Load Factor Adjustments'!$H47+'R&amp;C Load Factor Adjustments'!$G47+'R&amp;C Load Factor Adjustments'!$F47</f>
        <v>13.782655074242726</v>
      </c>
      <c r="G72" s="45">
        <f>$E$53*G13/$E13*G$52/$E$52+('2023 PROGRESSIVE CHANGE'!G23-'R&amp;C Load Factor Adjustments'!$G47)*'R&amp;C Load Factor Adjustments'!$H47+'R&amp;C Load Factor Adjustments'!$G47+'R&amp;C Load Factor Adjustments'!$F47</f>
        <v>13.595411307585877</v>
      </c>
      <c r="H72" s="45">
        <f>$E$53*H13/$E13*H$52/$E$52+('2023 PROGRESSIVE CHANGE'!H23-'R&amp;C Load Factor Adjustments'!$G47)*'R&amp;C Load Factor Adjustments'!$H47+'R&amp;C Load Factor Adjustments'!$G47+'R&amp;C Load Factor Adjustments'!$F47</f>
        <v>16.976727337685766</v>
      </c>
      <c r="I72" s="45">
        <f>$E$53*I13/$E13*I$52/$E$52+('2023 PROGRESSIVE CHANGE'!I23-'R&amp;C Load Factor Adjustments'!$G47)*'R&amp;C Load Factor Adjustments'!$H47+'R&amp;C Load Factor Adjustments'!$G47+'R&amp;C Load Factor Adjustments'!$F47</f>
        <v>17.356664239218137</v>
      </c>
      <c r="J72" s="45">
        <f>$E$53*J13/$E13*J$52/$E$52+('2023 PROGRESSIVE CHANGE'!J23-'R&amp;C Load Factor Adjustments'!$G47)*'R&amp;C Load Factor Adjustments'!$H47+'R&amp;C Load Factor Adjustments'!$G47+'R&amp;C Load Factor Adjustments'!$F47</f>
        <v>19.569750784470909</v>
      </c>
      <c r="K72" s="45">
        <f>$E$53*K13/$E13*K$52/$E$52+('2023 PROGRESSIVE CHANGE'!K23-'R&amp;C Load Factor Adjustments'!$G47)*'R&amp;C Load Factor Adjustments'!$H47+'R&amp;C Load Factor Adjustments'!$G47+'R&amp;C Load Factor Adjustments'!$F47</f>
        <v>18.348867506448414</v>
      </c>
      <c r="L72" s="45">
        <f>$E$53*L13/$E13*L$52/$E$52+('2023 PROGRESSIVE CHANGE'!L23-'R&amp;C Load Factor Adjustments'!$G47)*'R&amp;C Load Factor Adjustments'!$H47+'R&amp;C Load Factor Adjustments'!$G47+'R&amp;C Load Factor Adjustments'!$F47</f>
        <v>18.578652100058793</v>
      </c>
      <c r="M72" s="45">
        <f>$E$53*M13/$E13*M$52/$E$52+('2023 PROGRESSIVE CHANGE'!M23-'R&amp;C Load Factor Adjustments'!$G47)*'R&amp;C Load Factor Adjustments'!$H47+'R&amp;C Load Factor Adjustments'!$G47+'R&amp;C Load Factor Adjustments'!$F47</f>
        <v>18.809029012244167</v>
      </c>
      <c r="N72" s="45">
        <f>$E$53*N13/$E13*N$52/$E$52+('2023 PROGRESSIVE CHANGE'!N23-'R&amp;C Load Factor Adjustments'!$G47)*'R&amp;C Load Factor Adjustments'!$H47+'R&amp;C Load Factor Adjustments'!$G47+'R&amp;C Load Factor Adjustments'!$F47</f>
        <v>19.039926555715287</v>
      </c>
      <c r="O72" s="45">
        <f>$E$53*O13/$E13*O$52/$E$52+('2023 PROGRESSIVE CHANGE'!O23-'R&amp;C Load Factor Adjustments'!$G47)*'R&amp;C Load Factor Adjustments'!$H47+'R&amp;C Load Factor Adjustments'!$G47+'R&amp;C Load Factor Adjustments'!$F47</f>
        <v>19.271283916567288</v>
      </c>
      <c r="P72" s="45">
        <f>$E$53*P13/$E13*P$52/$E$52+('2023 PROGRESSIVE CHANGE'!P23-'R&amp;C Load Factor Adjustments'!$G47)*'R&amp;C Load Factor Adjustments'!$H47+'R&amp;C Load Factor Adjustments'!$G47+'R&amp;C Load Factor Adjustments'!$F47</f>
        <v>19.503049212015309</v>
      </c>
      <c r="Q72" s="45">
        <f>$E$53*Q13/$E13*Q$52/$E$52+('2023 PROGRESSIVE CHANGE'!Q23-'R&amp;C Load Factor Adjustments'!$G47)*'R&amp;C Load Factor Adjustments'!$H47+'R&amp;C Load Factor Adjustments'!$G47+'R&amp;C Load Factor Adjustments'!$F47</f>
        <v>19.735177940980936</v>
      </c>
      <c r="R72" s="45">
        <f>$E$53*R13/$E13*R$52/$E$52+('2023 PROGRESSIVE CHANGE'!R23-'R&amp;C Load Factor Adjustments'!$G47)*'R&amp;C Load Factor Adjustments'!$H47+'R&amp;C Load Factor Adjustments'!$G47+'R&amp;C Load Factor Adjustments'!$F47</f>
        <v>19.967631739932457</v>
      </c>
      <c r="S72" s="45">
        <f>$E$53*S13/$E13*S$52/$E$52+('2023 PROGRESSIVE CHANGE'!S23-'R&amp;C Load Factor Adjustments'!$G47)*'R&amp;C Load Factor Adjustments'!$H47+'R&amp;C Load Factor Adjustments'!$G47+'R&amp;C Load Factor Adjustments'!$F47</f>
        <v>20.200377377587284</v>
      </c>
      <c r="T72" s="45">
        <f>$E$53*T13/$E13*T$52/$E$52+('2023 PROGRESSIVE CHANGE'!T23-'R&amp;C Load Factor Adjustments'!$G47)*'R&amp;C Load Factor Adjustments'!$H47+'R&amp;C Load Factor Adjustments'!$G47+'R&amp;C Load Factor Adjustments'!$F47</f>
        <v>20.433123015242106</v>
      </c>
      <c r="U72" s="45">
        <f>$E$53*U13/$E13*U$52/$E$52+('2023 PROGRESSIVE CHANGE'!U23-'R&amp;C Load Factor Adjustments'!$G47)*'R&amp;C Load Factor Adjustments'!$H47+'R&amp;C Load Factor Adjustments'!$G47+'R&amp;C Load Factor Adjustments'!$F47</f>
        <v>20.665868652896933</v>
      </c>
      <c r="V72" s="45">
        <f>$E$53*V13/$E13*V$52/$E$52+('2023 PROGRESSIVE CHANGE'!V23-'R&amp;C Load Factor Adjustments'!$G47)*'R&amp;C Load Factor Adjustments'!$H47+'R&amp;C Load Factor Adjustments'!$G47+'R&amp;C Load Factor Adjustments'!$F47</f>
        <v>20.898614290551762</v>
      </c>
      <c r="W72" s="45">
        <f>$E$53*W13/$E13*W$52/$E$52+('2023 PROGRESSIVE CHANGE'!W23-'R&amp;C Load Factor Adjustments'!$G47)*'R&amp;C Load Factor Adjustments'!$H47+'R&amp;C Load Factor Adjustments'!$G47+'R&amp;C Load Factor Adjustments'!$F47</f>
        <v>21.131359928206582</v>
      </c>
      <c r="X72" s="45">
        <f>$E$53*X13/$E13*X$52/$E$52+('2023 PROGRESSIVE CHANGE'!X23-'R&amp;C Load Factor Adjustments'!$G47)*'R&amp;C Load Factor Adjustments'!$H47+'R&amp;C Load Factor Adjustments'!$G47+'R&amp;C Load Factor Adjustments'!$F47</f>
        <v>21.364105565861408</v>
      </c>
      <c r="Y72" s="45">
        <f>$E$53*Y13/$E13*Y$52/$E$52+('2023 PROGRESSIVE CHANGE'!Y23-'R&amp;C Load Factor Adjustments'!$G47)*'R&amp;C Load Factor Adjustments'!$H47+'R&amp;C Load Factor Adjustments'!$G47+'R&amp;C Load Factor Adjustments'!$F47</f>
        <v>21.596851203516231</v>
      </c>
      <c r="Z72" s="45">
        <f>$E$53*Z13/$E13*Z$52/$E$52+('2023 PROGRESSIVE CHANGE'!Z23-'R&amp;C Load Factor Adjustments'!$G47)*'R&amp;C Load Factor Adjustments'!$H47+'R&amp;C Load Factor Adjustments'!$G47+'R&amp;C Load Factor Adjustments'!$F47</f>
        <v>21.82959684117106</v>
      </c>
      <c r="AA72" s="45">
        <f>$E$53*AA13/$E13*AA$52/$E$52+('2023 PROGRESSIVE CHANGE'!AA23-'R&amp;C Load Factor Adjustments'!$G47)*'R&amp;C Load Factor Adjustments'!$H47+'R&amp;C Load Factor Adjustments'!$G47+'R&amp;C Load Factor Adjustments'!$F47</f>
        <v>22.062342478825883</v>
      </c>
      <c r="AB72" s="45">
        <f>$E$53*AB13/$E13*AB$52/$E$52+('2023 PROGRESSIVE CHANGE'!AB23-'R&amp;C Load Factor Adjustments'!$G47)*'R&amp;C Load Factor Adjustments'!$H47+'R&amp;C Load Factor Adjustments'!$G47+'R&amp;C Load Factor Adjustments'!$F47</f>
        <v>22.295088116480709</v>
      </c>
      <c r="AC72" s="45">
        <f>$E$53*AC13/$E13*AC$52/$E$52+('2023 PROGRESSIVE CHANGE'!AC23-'R&amp;C Load Factor Adjustments'!$G47)*'R&amp;C Load Factor Adjustments'!$H47+'R&amp;C Load Factor Adjustments'!$G47+'R&amp;C Load Factor Adjustments'!$F47</f>
        <v>22.527833754135532</v>
      </c>
      <c r="AD72" s="45">
        <f>$E$53*AD13/$E13*AD$52/$E$52+('2023 PROGRESSIVE CHANGE'!AD23-'R&amp;C Load Factor Adjustments'!$G47)*'R&amp;C Load Factor Adjustments'!$H47+'R&amp;C Load Factor Adjustments'!$G47+'R&amp;C Load Factor Adjustments'!$F47</f>
        <v>22.760579391790355</v>
      </c>
      <c r="AE72" s="45">
        <f>$E$53*AE13/$E13*AE$52/$E$52+('2023 PROGRESSIVE CHANGE'!AE23-'R&amp;C Load Factor Adjustments'!$G47)*'R&amp;C Load Factor Adjustments'!$H47+'R&amp;C Load Factor Adjustments'!$G47+'R&amp;C Load Factor Adjustments'!$F47</f>
        <v>22.993325029445181</v>
      </c>
      <c r="AF72" s="45">
        <f>$E$53*AF13/$E13*AF$52/$E$52+('2023 PROGRESSIVE CHANGE'!AF23-'R&amp;C Load Factor Adjustments'!$G47)*'R&amp;C Load Factor Adjustments'!$H47+'R&amp;C Load Factor Adjustments'!$G47+'R&amp;C Load Factor Adjustments'!$F47</f>
        <v>23.226070667100004</v>
      </c>
      <c r="AG72" s="45">
        <f>$E$53*AG13/$E13*AG$52/$E$52+('2023 PROGRESSIVE CHANGE'!AG23-'R&amp;C Load Factor Adjustments'!$G47)*'R&amp;C Load Factor Adjustments'!$H47+'R&amp;C Load Factor Adjustments'!$G47+'R&amp;C Load Factor Adjustments'!$F47</f>
        <v>23.45881630475483</v>
      </c>
      <c r="AH72" s="45">
        <f>$E$53*AH13/$E13*AH$52/$E$52+('2023 PROGRESSIVE CHANGE'!AH23-'R&amp;C Load Factor Adjustments'!$G47)*'R&amp;C Load Factor Adjustments'!$H47+'R&amp;C Load Factor Adjustments'!$G47+'R&amp;C Load Factor Adjustments'!$F47</f>
        <v>23.691561942409653</v>
      </c>
      <c r="AI72" s="45">
        <f>$E$53*AI13/$E13*AI$52/$E$52+('2023 PROGRESSIVE CHANGE'!AI23-'R&amp;C Load Factor Adjustments'!$G47)*'R&amp;C Load Factor Adjustments'!$H47+'R&amp;C Load Factor Adjustments'!$G47+'R&amp;C Load Factor Adjustments'!$F47</f>
        <v>23.924307580064479</v>
      </c>
      <c r="AJ72" s="45">
        <f>$E$53*AJ13/$E13*AJ$52/$E$52+('2023 PROGRESSIVE CHANGE'!AJ23-'R&amp;C Load Factor Adjustments'!$G47)*'R&amp;C Load Factor Adjustments'!$H47+'R&amp;C Load Factor Adjustments'!$G47+'R&amp;C Load Factor Adjustments'!$F47</f>
        <v>24.157053217719309</v>
      </c>
      <c r="AK72" s="45">
        <f>$E$53*AK13/$E13*AK$52/$E$52+('2023 PROGRESSIVE CHANGE'!AK23-'R&amp;C Load Factor Adjustments'!$G47)*'R&amp;C Load Factor Adjustments'!$H47+'R&amp;C Load Factor Adjustments'!$G47+'R&amp;C Load Factor Adjustments'!$F47</f>
        <v>24.389798855374131</v>
      </c>
    </row>
    <row r="73" spans="1:37">
      <c r="B73" s="1"/>
    </row>
    <row r="74" spans="1:37">
      <c r="B74" s="2" t="s">
        <v>57</v>
      </c>
    </row>
    <row r="75" spans="1:37">
      <c r="B75" s="1" t="s">
        <v>88</v>
      </c>
      <c r="C75" s="7">
        <f>D75</f>
        <v>0.55000000000000004</v>
      </c>
      <c r="D75" s="7">
        <f>'Oil Indexation'!D134</f>
        <v>0.55000000000000004</v>
      </c>
      <c r="E75" s="7">
        <f>'Oil Indexation'!E134</f>
        <v>0.55000000000000004</v>
      </c>
      <c r="F75" s="7">
        <f>'Oil Indexation'!F134</f>
        <v>0.47603455620630758</v>
      </c>
      <c r="G75" s="7">
        <f>'Oil Indexation'!G134</f>
        <v>0.41232192278406654</v>
      </c>
      <c r="H75" s="7">
        <f>'Oil Indexation'!H134</f>
        <v>0.29238222334974917</v>
      </c>
      <c r="I75" s="7">
        <f>'Oil Indexation'!I134</f>
        <v>0.25625332792300454</v>
      </c>
      <c r="J75" s="7">
        <f>'Oil Indexation'!J134</f>
        <v>0.12983038677406303</v>
      </c>
      <c r="K75" s="7">
        <f>'Oil Indexation'!K134</f>
        <v>0.13121901845964659</v>
      </c>
      <c r="L75" s="7">
        <f>'Oil Indexation'!L134</f>
        <v>7.3669472655981644E-2</v>
      </c>
      <c r="M75" s="7">
        <f>'Oil Indexation'!M134</f>
        <v>2.3063470763020698E-2</v>
      </c>
      <c r="N75" s="7">
        <f>'Oil Indexation'!N134</f>
        <v>2.2636015088463586E-2</v>
      </c>
      <c r="O75" s="7">
        <f>'Oil Indexation'!O134</f>
        <v>1.42097351988486E-2</v>
      </c>
      <c r="P75" s="7">
        <f>'Oil Indexation'!P134</f>
        <v>1.2965464492345634E-2</v>
      </c>
      <c r="Q75" s="7">
        <f>'Oil Indexation'!Q134</f>
        <v>1.14907187267581E-2</v>
      </c>
      <c r="R75" s="7">
        <f>'Oil Indexation'!R134</f>
        <v>1.0301450310862428E-2</v>
      </c>
      <c r="S75" s="7">
        <f>'Oil Indexation'!S134</f>
        <v>9.3259342376636155E-3</v>
      </c>
      <c r="T75" s="7">
        <f>'Oil Indexation'!T134</f>
        <v>0</v>
      </c>
      <c r="U75" s="7">
        <f>'Oil Indexation'!U134</f>
        <v>0</v>
      </c>
      <c r="V75" s="7">
        <f>'Oil Indexation'!V134</f>
        <v>0</v>
      </c>
      <c r="W75" s="7">
        <f>'Oil Indexation'!W134</f>
        <v>0</v>
      </c>
      <c r="X75" s="7">
        <f>'Oil Indexation'!X134</f>
        <v>0</v>
      </c>
      <c r="Y75" s="7">
        <f>'Oil Indexation'!Y134</f>
        <v>0</v>
      </c>
      <c r="Z75" s="7">
        <f>'Oil Indexation'!Z134</f>
        <v>0</v>
      </c>
      <c r="AA75" s="7">
        <f>'Oil Indexation'!AA134</f>
        <v>0</v>
      </c>
      <c r="AB75" s="7">
        <f>'Oil Indexation'!AB134</f>
        <v>0</v>
      </c>
      <c r="AC75" s="7">
        <f>'Oil Indexation'!AC134</f>
        <v>0</v>
      </c>
      <c r="AD75" s="7">
        <f>'Oil Indexation'!AD134</f>
        <v>0</v>
      </c>
      <c r="AE75" s="7">
        <f>'Oil Indexation'!AE134</f>
        <v>0</v>
      </c>
      <c r="AF75" s="7">
        <f>'Oil Indexation'!AF134</f>
        <v>0</v>
      </c>
      <c r="AG75" s="7">
        <f>'Oil Indexation'!AG134</f>
        <v>0</v>
      </c>
      <c r="AH75" s="7">
        <f>'Oil Indexation'!AH134</f>
        <v>0</v>
      </c>
      <c r="AI75" s="7">
        <f>'Oil Indexation'!AI134</f>
        <v>0</v>
      </c>
      <c r="AJ75" s="7">
        <f>'Oil Indexation'!AJ134</f>
        <v>0</v>
      </c>
      <c r="AK75" s="7">
        <f>'Oil Indexation'!AK134</f>
        <v>0</v>
      </c>
    </row>
    <row r="76" spans="1:37">
      <c r="B76" s="1" t="s">
        <v>89</v>
      </c>
      <c r="C76" s="7">
        <f>D76</f>
        <v>0.85</v>
      </c>
      <c r="D76" s="7">
        <f>'Oil Indexation'!D135</f>
        <v>0.85</v>
      </c>
      <c r="E76" s="7">
        <f>'Oil Indexation'!E135</f>
        <v>0.85</v>
      </c>
      <c r="F76" s="7">
        <f>'Oil Indexation'!F135</f>
        <v>0.73568976868247538</v>
      </c>
      <c r="G76" s="7">
        <f>'Oil Indexation'!G135</f>
        <v>0.63722478975719377</v>
      </c>
      <c r="H76" s="7">
        <f>'Oil Indexation'!H135</f>
        <v>0.45186343608597601</v>
      </c>
      <c r="I76" s="7">
        <f>'Oil Indexation'!I135</f>
        <v>0.39602787042646148</v>
      </c>
      <c r="J76" s="7">
        <f>'Oil Indexation'!J135</f>
        <v>0.2006469613780974</v>
      </c>
      <c r="K76" s="7">
        <f>'Oil Indexation'!K135</f>
        <v>0.20279302852854469</v>
      </c>
      <c r="L76" s="7">
        <f>'Oil Indexation'!L135</f>
        <v>0.11385282137742617</v>
      </c>
      <c r="M76" s="7">
        <f>'Oil Indexation'!M135</f>
        <v>3.5643545724668345E-2</v>
      </c>
      <c r="N76" s="7">
        <f>'Oil Indexation'!N135</f>
        <v>3.4982932409443716E-2</v>
      </c>
      <c r="O76" s="7">
        <f>'Oil Indexation'!O135</f>
        <v>2.1960499852766015E-2</v>
      </c>
      <c r="P76" s="7">
        <f>'Oil Indexation'!P135</f>
        <v>2.0037536033625066E-2</v>
      </c>
      <c r="Q76" s="7">
        <f>'Oil Indexation'!Q135</f>
        <v>1.7758383486807968E-2</v>
      </c>
      <c r="R76" s="7">
        <f>'Oil Indexation'!R135</f>
        <v>1.5920423207696481E-2</v>
      </c>
      <c r="S76" s="7">
        <f>'Oil Indexation'!S135</f>
        <v>1.4412807458207402E-2</v>
      </c>
      <c r="T76" s="7">
        <f>'Oil Indexation'!T135</f>
        <v>0</v>
      </c>
      <c r="U76" s="7">
        <f>'Oil Indexation'!U135</f>
        <v>0</v>
      </c>
      <c r="V76" s="7">
        <f>'Oil Indexation'!V135</f>
        <v>0</v>
      </c>
      <c r="W76" s="7">
        <f>'Oil Indexation'!W135</f>
        <v>0</v>
      </c>
      <c r="X76" s="7">
        <f>'Oil Indexation'!X135</f>
        <v>0</v>
      </c>
      <c r="Y76" s="7">
        <f>'Oil Indexation'!Y135</f>
        <v>0</v>
      </c>
      <c r="Z76" s="7">
        <f>'Oil Indexation'!Z135</f>
        <v>0</v>
      </c>
      <c r="AA76" s="7">
        <f>'Oil Indexation'!AA135</f>
        <v>0</v>
      </c>
      <c r="AB76" s="7">
        <f>'Oil Indexation'!AB135</f>
        <v>0</v>
      </c>
      <c r="AC76" s="7">
        <f>'Oil Indexation'!AC135</f>
        <v>0</v>
      </c>
      <c r="AD76" s="7">
        <f>'Oil Indexation'!AD135</f>
        <v>0</v>
      </c>
      <c r="AE76" s="7">
        <f>'Oil Indexation'!AE135</f>
        <v>0</v>
      </c>
      <c r="AF76" s="7">
        <f>'Oil Indexation'!AF135</f>
        <v>0</v>
      </c>
      <c r="AG76" s="7">
        <f>'Oil Indexation'!AG135</f>
        <v>0</v>
      </c>
      <c r="AH76" s="7">
        <f>'Oil Indexation'!AH135</f>
        <v>0</v>
      </c>
      <c r="AI76" s="7">
        <f>'Oil Indexation'!AI135</f>
        <v>0</v>
      </c>
      <c r="AJ76" s="7">
        <f>'Oil Indexation'!AJ135</f>
        <v>0</v>
      </c>
      <c r="AK76" s="7">
        <f>'Oil Indexation'!AK135</f>
        <v>0</v>
      </c>
    </row>
    <row r="77" spans="1:37">
      <c r="B77" s="1"/>
    </row>
    <row r="78" spans="1:37">
      <c r="A78" s="32"/>
      <c r="B78" s="33" t="s">
        <v>77</v>
      </c>
      <c r="C78" s="46">
        <f>C65</f>
        <v>2019</v>
      </c>
      <c r="D78" s="46">
        <f t="shared" ref="D78:AH78" si="71">D65</f>
        <v>2020</v>
      </c>
      <c r="E78" s="46">
        <f t="shared" si="71"/>
        <v>2021</v>
      </c>
      <c r="F78" s="46">
        <f t="shared" si="71"/>
        <v>2022</v>
      </c>
      <c r="G78" s="46">
        <f t="shared" si="71"/>
        <v>2023</v>
      </c>
      <c r="H78" s="46">
        <f t="shared" si="71"/>
        <v>2024</v>
      </c>
      <c r="I78" s="46">
        <f t="shared" si="71"/>
        <v>2025</v>
      </c>
      <c r="J78" s="46">
        <f t="shared" si="71"/>
        <v>2026</v>
      </c>
      <c r="K78" s="46">
        <f t="shared" si="71"/>
        <v>2027</v>
      </c>
      <c r="L78" s="46">
        <f t="shared" si="71"/>
        <v>2028</v>
      </c>
      <c r="M78" s="46">
        <f t="shared" si="71"/>
        <v>2029</v>
      </c>
      <c r="N78" s="46">
        <f t="shared" si="71"/>
        <v>2030</v>
      </c>
      <c r="O78" s="46">
        <f t="shared" si="71"/>
        <v>2031</v>
      </c>
      <c r="P78" s="46">
        <f t="shared" si="71"/>
        <v>2032</v>
      </c>
      <c r="Q78" s="46">
        <f t="shared" si="71"/>
        <v>2033</v>
      </c>
      <c r="R78" s="46">
        <f t="shared" si="71"/>
        <v>2034</v>
      </c>
      <c r="S78" s="46">
        <f t="shared" si="71"/>
        <v>2035</v>
      </c>
      <c r="T78" s="46">
        <f t="shared" si="71"/>
        <v>2036</v>
      </c>
      <c r="U78" s="46">
        <f t="shared" si="71"/>
        <v>2037</v>
      </c>
      <c r="V78" s="46">
        <f t="shared" si="71"/>
        <v>2038</v>
      </c>
      <c r="W78" s="46">
        <f t="shared" si="71"/>
        <v>2039</v>
      </c>
      <c r="X78" s="46">
        <f t="shared" si="71"/>
        <v>2040</v>
      </c>
      <c r="Y78" s="46">
        <f t="shared" si="71"/>
        <v>2041</v>
      </c>
      <c r="Z78" s="46">
        <f t="shared" si="71"/>
        <v>2042</v>
      </c>
      <c r="AA78" s="46">
        <f t="shared" si="71"/>
        <v>2043</v>
      </c>
      <c r="AB78" s="46">
        <f t="shared" si="71"/>
        <v>2044</v>
      </c>
      <c r="AC78" s="46">
        <f t="shared" si="71"/>
        <v>2045</v>
      </c>
      <c r="AD78" s="46">
        <f t="shared" si="71"/>
        <v>2046</v>
      </c>
      <c r="AE78" s="46">
        <f t="shared" si="71"/>
        <v>2047</v>
      </c>
      <c r="AF78" s="46">
        <f t="shared" si="71"/>
        <v>2048</v>
      </c>
      <c r="AG78" s="46">
        <f t="shared" si="71"/>
        <v>2049</v>
      </c>
      <c r="AH78" s="46">
        <f t="shared" si="71"/>
        <v>2050</v>
      </c>
      <c r="AI78" s="46">
        <f t="shared" ref="AI78:AJ78" si="72">AI65</f>
        <v>2051</v>
      </c>
      <c r="AJ78" s="46">
        <f t="shared" si="72"/>
        <v>2052</v>
      </c>
      <c r="AK78" s="46">
        <f t="shared" ref="AK78" si="73">AK65</f>
        <v>2053</v>
      </c>
    </row>
    <row r="79" spans="1:37">
      <c r="A79" s="32"/>
      <c r="B79" s="34" t="str">
        <f>B66</f>
        <v>Melbourne</v>
      </c>
      <c r="C79" s="35">
        <f t="shared" ref="C79:AH79" si="74">(1-C$76)*C30+C$76*C57</f>
        <v>0</v>
      </c>
      <c r="D79" s="35">
        <f t="shared" si="74"/>
        <v>6.411078621416828</v>
      </c>
      <c r="E79" s="35">
        <f t="shared" si="74"/>
        <v>9.206991395878644</v>
      </c>
      <c r="F79" s="35">
        <f t="shared" si="74"/>
        <v>14.34616149265838</v>
      </c>
      <c r="G79" s="35">
        <f t="shared" si="74"/>
        <v>16.910713794000927</v>
      </c>
      <c r="H79" s="35">
        <f t="shared" si="74"/>
        <v>18.837570248127264</v>
      </c>
      <c r="I79" s="35">
        <f t="shared" si="74"/>
        <v>18.544420830256509</v>
      </c>
      <c r="J79" s="35">
        <f t="shared" si="74"/>
        <v>15.890165272667574</v>
      </c>
      <c r="K79" s="35">
        <f t="shared" si="74"/>
        <v>13.7333333038075</v>
      </c>
      <c r="L79" s="35">
        <f t="shared" si="74"/>
        <v>13.110617474256198</v>
      </c>
      <c r="M79" s="35">
        <f t="shared" si="74"/>
        <v>13.468463002542746</v>
      </c>
      <c r="N79" s="35">
        <f t="shared" si="74"/>
        <v>13.731247322315395</v>
      </c>
      <c r="O79" s="35">
        <f t="shared" si="74"/>
        <v>13.92767463880719</v>
      </c>
      <c r="P79" s="35">
        <f t="shared" si="74"/>
        <v>14.080743968812419</v>
      </c>
      <c r="Q79" s="35">
        <f t="shared" si="74"/>
        <v>14.142311762119826</v>
      </c>
      <c r="R79" s="35">
        <f t="shared" si="74"/>
        <v>14.157445664765385</v>
      </c>
      <c r="S79" s="35">
        <f t="shared" si="74"/>
        <v>14.227077785025664</v>
      </c>
      <c r="T79" s="35">
        <f t="shared" si="74"/>
        <v>14.329980608361486</v>
      </c>
      <c r="U79" s="35">
        <f t="shared" si="74"/>
        <v>14.514110315893006</v>
      </c>
      <c r="V79" s="35">
        <f t="shared" si="74"/>
        <v>14.741075552931095</v>
      </c>
      <c r="W79" s="35">
        <f t="shared" si="74"/>
        <v>14.659935193540823</v>
      </c>
      <c r="X79" s="35">
        <f t="shared" si="74"/>
        <v>14.367963121217812</v>
      </c>
      <c r="Y79" s="35">
        <f t="shared" si="74"/>
        <v>14.349840162731605</v>
      </c>
      <c r="Z79" s="35">
        <f t="shared" si="74"/>
        <v>14.654857434071824</v>
      </c>
      <c r="AA79" s="35">
        <f t="shared" si="74"/>
        <v>15.095810886754183</v>
      </c>
      <c r="AB79" s="35">
        <f t="shared" si="74"/>
        <v>15.183928609507452</v>
      </c>
      <c r="AC79" s="35">
        <f t="shared" si="74"/>
        <v>14.810565160067855</v>
      </c>
      <c r="AD79" s="35">
        <f t="shared" si="74"/>
        <v>14.514618255669008</v>
      </c>
      <c r="AE79" s="35">
        <f t="shared" si="74"/>
        <v>14.38673838042026</v>
      </c>
      <c r="AF79" s="35">
        <f t="shared" si="74"/>
        <v>14.307551446697266</v>
      </c>
      <c r="AG79" s="35">
        <f t="shared" si="74"/>
        <v>14.353484539693852</v>
      </c>
      <c r="AH79" s="35">
        <f t="shared" si="74"/>
        <v>14.431283948142397</v>
      </c>
      <c r="AI79" s="35">
        <f t="shared" ref="AI79:AJ79" si="75">(1-AI$76)*AI30+AI$76*AI57</f>
        <v>14.44646834415606</v>
      </c>
      <c r="AJ79" s="35">
        <f t="shared" si="75"/>
        <v>14.499536396908688</v>
      </c>
      <c r="AK79" s="35">
        <f t="shared" ref="AK79" si="76">(1-AK$76)*AK30+AK$76*AK57</f>
        <v>14.573604176324515</v>
      </c>
    </row>
    <row r="80" spans="1:37">
      <c r="A80" s="32"/>
      <c r="B80" s="34" t="str">
        <f t="shared" ref="B80:B85" si="77">B67</f>
        <v>Sydney</v>
      </c>
      <c r="C80" s="35">
        <f t="shared" ref="C80:AH80" si="78">(1-C$76)*C31+C$76*C58</f>
        <v>0</v>
      </c>
      <c r="D80" s="35">
        <f t="shared" si="78"/>
        <v>7.5967101940428083</v>
      </c>
      <c r="E80" s="35">
        <f t="shared" si="78"/>
        <v>10.450450084372049</v>
      </c>
      <c r="F80" s="35">
        <f t="shared" si="78"/>
        <v>16.024777948837947</v>
      </c>
      <c r="G80" s="35">
        <f t="shared" si="78"/>
        <v>19.293169871314984</v>
      </c>
      <c r="H80" s="35">
        <f t="shared" si="78"/>
        <v>21.508899313037588</v>
      </c>
      <c r="I80" s="35">
        <f t="shared" si="78"/>
        <v>20.716136985719199</v>
      </c>
      <c r="J80" s="35">
        <f t="shared" si="78"/>
        <v>17.491249938558973</v>
      </c>
      <c r="K80" s="35">
        <f t="shared" si="78"/>
        <v>14.778336008617973</v>
      </c>
      <c r="L80" s="35">
        <f t="shared" si="78"/>
        <v>13.136121453610308</v>
      </c>
      <c r="M80" s="35">
        <f t="shared" si="78"/>
        <v>12.819543687374454</v>
      </c>
      <c r="N80" s="35">
        <f t="shared" si="78"/>
        <v>12.903388056330805</v>
      </c>
      <c r="O80" s="35">
        <f t="shared" si="78"/>
        <v>12.970699001977174</v>
      </c>
      <c r="P80" s="35">
        <f t="shared" si="78"/>
        <v>13.044057775606698</v>
      </c>
      <c r="Q80" s="35">
        <f t="shared" si="78"/>
        <v>13.091728336470402</v>
      </c>
      <c r="R80" s="35">
        <f t="shared" si="78"/>
        <v>13.137191165883486</v>
      </c>
      <c r="S80" s="35">
        <f t="shared" si="78"/>
        <v>13.194620568787444</v>
      </c>
      <c r="T80" s="35">
        <f t="shared" si="78"/>
        <v>13.253164648689049</v>
      </c>
      <c r="U80" s="35">
        <f t="shared" si="78"/>
        <v>13.351311483983451</v>
      </c>
      <c r="V80" s="35">
        <f t="shared" si="78"/>
        <v>13.456869947494827</v>
      </c>
      <c r="W80" s="35">
        <f t="shared" si="78"/>
        <v>13.357906680172183</v>
      </c>
      <c r="X80" s="35">
        <f t="shared" si="78"/>
        <v>13.068728957159614</v>
      </c>
      <c r="Y80" s="35">
        <f t="shared" si="78"/>
        <v>12.981512053968194</v>
      </c>
      <c r="Z80" s="35">
        <f t="shared" si="78"/>
        <v>13.240639306187543</v>
      </c>
      <c r="AA80" s="35">
        <f t="shared" si="78"/>
        <v>13.641791328100222</v>
      </c>
      <c r="AB80" s="35">
        <f t="shared" si="78"/>
        <v>13.585024191195005</v>
      </c>
      <c r="AC80" s="35">
        <f t="shared" si="78"/>
        <v>13.011057265090329</v>
      </c>
      <c r="AD80" s="35">
        <f t="shared" si="78"/>
        <v>12.618090797231856</v>
      </c>
      <c r="AE80" s="35">
        <f t="shared" si="78"/>
        <v>12.462572452816099</v>
      </c>
      <c r="AF80" s="35">
        <f t="shared" si="78"/>
        <v>12.357182730707997</v>
      </c>
      <c r="AG80" s="35">
        <f t="shared" si="78"/>
        <v>12.433385164125818</v>
      </c>
      <c r="AH80" s="35">
        <f t="shared" si="78"/>
        <v>12.543739585617701</v>
      </c>
      <c r="AI80" s="35">
        <f t="shared" ref="AI80:AJ80" si="79">(1-AI$76)*AI31+AI$76*AI58</f>
        <v>12.57794487309217</v>
      </c>
      <c r="AJ80" s="35">
        <f t="shared" si="79"/>
        <v>12.648183579365462</v>
      </c>
      <c r="AK80" s="35">
        <f t="shared" ref="AK80" si="80">(1-AK$76)*AK31+AK$76*AK58</f>
        <v>12.693913459131977</v>
      </c>
    </row>
    <row r="81" spans="1:37">
      <c r="A81" s="32"/>
      <c r="B81" s="34" t="str">
        <f t="shared" si="77"/>
        <v>Adelaide</v>
      </c>
      <c r="C81" s="35">
        <f t="shared" ref="C81:AH81" si="81">(1-C$76)*C32+C$76*C59</f>
        <v>0</v>
      </c>
      <c r="D81" s="35">
        <f t="shared" si="81"/>
        <v>8.034684669619768</v>
      </c>
      <c r="E81" s="35">
        <f t="shared" si="81"/>
        <v>10.64929585345593</v>
      </c>
      <c r="F81" s="35">
        <f t="shared" si="81"/>
        <v>15.312561245746227</v>
      </c>
      <c r="G81" s="35">
        <f t="shared" si="81"/>
        <v>18.002186632695039</v>
      </c>
      <c r="H81" s="35">
        <f t="shared" si="81"/>
        <v>19.601234633672671</v>
      </c>
      <c r="I81" s="35">
        <f t="shared" si="81"/>
        <v>18.053243836322601</v>
      </c>
      <c r="J81" s="35">
        <f t="shared" si="81"/>
        <v>14.63784151075976</v>
      </c>
      <c r="K81" s="35">
        <f t="shared" si="81"/>
        <v>12.374458579813115</v>
      </c>
      <c r="L81" s="35">
        <f t="shared" si="81"/>
        <v>11.545074361515184</v>
      </c>
      <c r="M81" s="35">
        <f t="shared" si="81"/>
        <v>11.708900008274803</v>
      </c>
      <c r="N81" s="35">
        <f t="shared" si="81"/>
        <v>11.822849067460346</v>
      </c>
      <c r="O81" s="35">
        <f t="shared" si="81"/>
        <v>11.910192855892328</v>
      </c>
      <c r="P81" s="35">
        <f t="shared" si="81"/>
        <v>12.032260387989259</v>
      </c>
      <c r="Q81" s="35">
        <f t="shared" si="81"/>
        <v>12.077525841969569</v>
      </c>
      <c r="R81" s="35">
        <f t="shared" si="81"/>
        <v>12.089901093213914</v>
      </c>
      <c r="S81" s="35">
        <f t="shared" si="81"/>
        <v>12.260729105893798</v>
      </c>
      <c r="T81" s="35">
        <f t="shared" si="81"/>
        <v>12.540987541560732</v>
      </c>
      <c r="U81" s="35">
        <f t="shared" si="81"/>
        <v>12.79785157216465</v>
      </c>
      <c r="V81" s="35">
        <f t="shared" si="81"/>
        <v>12.986697025528791</v>
      </c>
      <c r="W81" s="35">
        <f t="shared" si="81"/>
        <v>12.883274073696169</v>
      </c>
      <c r="X81" s="35">
        <f t="shared" si="81"/>
        <v>12.55887108106651</v>
      </c>
      <c r="Y81" s="35">
        <f t="shared" si="81"/>
        <v>12.498472530447167</v>
      </c>
      <c r="Z81" s="35">
        <f t="shared" si="81"/>
        <v>12.802386082071033</v>
      </c>
      <c r="AA81" s="35">
        <f t="shared" si="81"/>
        <v>13.267289824962113</v>
      </c>
      <c r="AB81" s="35">
        <f t="shared" si="81"/>
        <v>13.224041866417924</v>
      </c>
      <c r="AC81" s="35">
        <f t="shared" si="81"/>
        <v>12.639132781879182</v>
      </c>
      <c r="AD81" s="35">
        <f t="shared" si="81"/>
        <v>12.348669484826837</v>
      </c>
      <c r="AE81" s="35">
        <f t="shared" si="81"/>
        <v>12.318869176546812</v>
      </c>
      <c r="AF81" s="35">
        <f t="shared" si="81"/>
        <v>12.238976278806199</v>
      </c>
      <c r="AG81" s="35">
        <f t="shared" si="81"/>
        <v>12.250957736480082</v>
      </c>
      <c r="AH81" s="35">
        <f t="shared" si="81"/>
        <v>12.32061578234347</v>
      </c>
      <c r="AI81" s="35">
        <f t="shared" ref="AI81:AJ81" si="82">(1-AI$76)*AI32+AI$76*AI59</f>
        <v>12.369501970099062</v>
      </c>
      <c r="AJ81" s="35">
        <f t="shared" si="82"/>
        <v>12.425453259139447</v>
      </c>
      <c r="AK81" s="35">
        <f t="shared" ref="AK81" si="83">(1-AK$76)*AK32+AK$76*AK59</f>
        <v>12.44099621019507</v>
      </c>
    </row>
    <row r="82" spans="1:37">
      <c r="A82" s="32"/>
      <c r="B82" s="34" t="str">
        <f t="shared" si="77"/>
        <v>Brisbane</v>
      </c>
      <c r="C82" s="35">
        <f t="shared" ref="C82:AH82" si="84">(1-C$75)*C33+C$75*C60</f>
        <v>0</v>
      </c>
      <c r="D82" s="35">
        <f t="shared" si="84"/>
        <v>8.5634585583315133</v>
      </c>
      <c r="E82" s="35">
        <f t="shared" si="84"/>
        <v>10.767793629346887</v>
      </c>
      <c r="F82" s="35">
        <f t="shared" si="84"/>
        <v>14.649934545025928</v>
      </c>
      <c r="G82" s="35">
        <f t="shared" si="84"/>
        <v>17.254317229736163</v>
      </c>
      <c r="H82" s="35">
        <f t="shared" si="84"/>
        <v>19.086069760754157</v>
      </c>
      <c r="I82" s="35">
        <f t="shared" si="84"/>
        <v>17.059109384895713</v>
      </c>
      <c r="J82" s="35">
        <f t="shared" si="84"/>
        <v>12.8620863809528</v>
      </c>
      <c r="K82" s="35">
        <f t="shared" si="84"/>
        <v>10.781077089986596</v>
      </c>
      <c r="L82" s="35">
        <f t="shared" si="84"/>
        <v>10.624368355565551</v>
      </c>
      <c r="M82" s="35">
        <f t="shared" si="84"/>
        <v>10.945998333872867</v>
      </c>
      <c r="N82" s="35">
        <f t="shared" si="84"/>
        <v>11.202942481683845</v>
      </c>
      <c r="O82" s="35">
        <f t="shared" si="84"/>
        <v>11.289484851668178</v>
      </c>
      <c r="P82" s="35">
        <f t="shared" si="84"/>
        <v>11.280387301621827</v>
      </c>
      <c r="Q82" s="35">
        <f t="shared" si="84"/>
        <v>11.313182838601094</v>
      </c>
      <c r="R82" s="35">
        <f t="shared" si="84"/>
        <v>11.344985991283401</v>
      </c>
      <c r="S82" s="35">
        <f t="shared" si="84"/>
        <v>11.354895956036589</v>
      </c>
      <c r="T82" s="35">
        <f t="shared" si="84"/>
        <v>11.353630439384908</v>
      </c>
      <c r="U82" s="35">
        <f t="shared" si="84"/>
        <v>11.339463800064248</v>
      </c>
      <c r="V82" s="35">
        <f t="shared" si="84"/>
        <v>11.337488892138573</v>
      </c>
      <c r="W82" s="35">
        <f t="shared" si="84"/>
        <v>11.202826691261224</v>
      </c>
      <c r="X82" s="35">
        <f t="shared" si="84"/>
        <v>11.000658194004014</v>
      </c>
      <c r="Y82" s="35">
        <f t="shared" si="84"/>
        <v>11.008703959761528</v>
      </c>
      <c r="Z82" s="35">
        <f t="shared" si="84"/>
        <v>11.247899108636254</v>
      </c>
      <c r="AA82" s="35">
        <f t="shared" si="84"/>
        <v>11.484849662913291</v>
      </c>
      <c r="AB82" s="35">
        <f t="shared" si="84"/>
        <v>11.211323053053947</v>
      </c>
      <c r="AC82" s="35">
        <f t="shared" si="84"/>
        <v>10.661730112058617</v>
      </c>
      <c r="AD82" s="35">
        <f t="shared" si="84"/>
        <v>10.468772911345127</v>
      </c>
      <c r="AE82" s="35">
        <f t="shared" si="84"/>
        <v>10.407362835730867</v>
      </c>
      <c r="AF82" s="35">
        <f t="shared" si="84"/>
        <v>10.27293319989996</v>
      </c>
      <c r="AG82" s="35">
        <f t="shared" si="84"/>
        <v>10.320868355343098</v>
      </c>
      <c r="AH82" s="35">
        <f t="shared" si="84"/>
        <v>10.377702999150541</v>
      </c>
      <c r="AI82" s="35">
        <f t="shared" ref="AI82:AJ82" si="85">(1-AI$75)*AI33+AI$75*AI60</f>
        <v>10.314706873670088</v>
      </c>
      <c r="AJ82" s="35">
        <f t="shared" si="85"/>
        <v>10.354403776516383</v>
      </c>
      <c r="AK82" s="35">
        <f t="shared" ref="AK82" si="86">(1-AK$75)*AK33+AK$75*AK60</f>
        <v>10.41355916020099</v>
      </c>
    </row>
    <row r="83" spans="1:37">
      <c r="A83" s="32"/>
      <c r="B83" s="34" t="str">
        <f t="shared" si="77"/>
        <v>Canberra</v>
      </c>
      <c r="C83" s="35">
        <f t="shared" ref="C83:AH83" si="87">(1-C$76)*C34+C$76*C61</f>
        <v>0</v>
      </c>
      <c r="D83" s="35">
        <f t="shared" si="87"/>
        <v>7.5967101940428083</v>
      </c>
      <c r="E83" s="35">
        <f t="shared" si="87"/>
        <v>10.450450084372049</v>
      </c>
      <c r="F83" s="35">
        <f t="shared" si="87"/>
        <v>16.024777948837947</v>
      </c>
      <c r="G83" s="35">
        <f t="shared" si="87"/>
        <v>19.293169871314984</v>
      </c>
      <c r="H83" s="35">
        <f t="shared" si="87"/>
        <v>21.508899313037588</v>
      </c>
      <c r="I83" s="35">
        <f t="shared" si="87"/>
        <v>20.716136985719199</v>
      </c>
      <c r="J83" s="35">
        <f t="shared" si="87"/>
        <v>17.491249938558973</v>
      </c>
      <c r="K83" s="35">
        <f t="shared" si="87"/>
        <v>14.778336008617973</v>
      </c>
      <c r="L83" s="35">
        <f t="shared" si="87"/>
        <v>13.136121453610308</v>
      </c>
      <c r="M83" s="35">
        <f t="shared" si="87"/>
        <v>12.819543687374454</v>
      </c>
      <c r="N83" s="35">
        <f t="shared" si="87"/>
        <v>12.903388056330805</v>
      </c>
      <c r="O83" s="35">
        <f t="shared" si="87"/>
        <v>12.970699001977174</v>
      </c>
      <c r="P83" s="35">
        <f t="shared" si="87"/>
        <v>13.044057775606698</v>
      </c>
      <c r="Q83" s="35">
        <f t="shared" si="87"/>
        <v>13.091728336470402</v>
      </c>
      <c r="R83" s="35">
        <f t="shared" si="87"/>
        <v>13.137191165883486</v>
      </c>
      <c r="S83" s="35">
        <f t="shared" si="87"/>
        <v>13.194620568787444</v>
      </c>
      <c r="T83" s="35">
        <f t="shared" si="87"/>
        <v>13.253164648689049</v>
      </c>
      <c r="U83" s="35">
        <f t="shared" si="87"/>
        <v>13.351311483983451</v>
      </c>
      <c r="V83" s="35">
        <f t="shared" si="87"/>
        <v>13.456869947494827</v>
      </c>
      <c r="W83" s="35">
        <f t="shared" si="87"/>
        <v>13.357906680172183</v>
      </c>
      <c r="X83" s="35">
        <f t="shared" si="87"/>
        <v>13.068728957159614</v>
      </c>
      <c r="Y83" s="35">
        <f t="shared" si="87"/>
        <v>12.981512053968194</v>
      </c>
      <c r="Z83" s="35">
        <f t="shared" si="87"/>
        <v>13.240639306187543</v>
      </c>
      <c r="AA83" s="35">
        <f t="shared" si="87"/>
        <v>13.641791328100222</v>
      </c>
      <c r="AB83" s="35">
        <f t="shared" si="87"/>
        <v>13.585024191195005</v>
      </c>
      <c r="AC83" s="35">
        <f t="shared" si="87"/>
        <v>13.011057265090329</v>
      </c>
      <c r="AD83" s="35">
        <f t="shared" si="87"/>
        <v>12.618090797231856</v>
      </c>
      <c r="AE83" s="35">
        <f t="shared" si="87"/>
        <v>12.462572452816099</v>
      </c>
      <c r="AF83" s="35">
        <f t="shared" si="87"/>
        <v>12.357182730707997</v>
      </c>
      <c r="AG83" s="35">
        <f t="shared" si="87"/>
        <v>12.433385164125818</v>
      </c>
      <c r="AH83" s="35">
        <f t="shared" si="87"/>
        <v>12.543739585617701</v>
      </c>
      <c r="AI83" s="35">
        <f t="shared" ref="AI83:AJ83" si="88">(1-AI$76)*AI34+AI$76*AI61</f>
        <v>12.57794487309217</v>
      </c>
      <c r="AJ83" s="35">
        <f t="shared" si="88"/>
        <v>12.648183579365462</v>
      </c>
      <c r="AK83" s="35">
        <f t="shared" ref="AK83" si="89">(1-AK$76)*AK34+AK$76*AK61</f>
        <v>12.693913459131977</v>
      </c>
    </row>
    <row r="84" spans="1:37">
      <c r="A84" s="32"/>
      <c r="B84" s="34" t="str">
        <f t="shared" si="77"/>
        <v>Hobart</v>
      </c>
      <c r="C84" s="35">
        <f t="shared" ref="C84:AH84" si="90">(1-C$76)*C35+C$76*C62</f>
        <v>0</v>
      </c>
      <c r="D84" s="35">
        <f t="shared" si="90"/>
        <v>8.2808279298122027</v>
      </c>
      <c r="E84" s="35">
        <f t="shared" si="90"/>
        <v>11.161628979878508</v>
      </c>
      <c r="F84" s="35">
        <f t="shared" si="90"/>
        <v>16.218595112611847</v>
      </c>
      <c r="G84" s="35">
        <f t="shared" si="90"/>
        <v>18.803578743097617</v>
      </c>
      <c r="H84" s="35">
        <f t="shared" si="90"/>
        <v>20.835966756913081</v>
      </c>
      <c r="I84" s="35">
        <f t="shared" si="90"/>
        <v>20.601344233054085</v>
      </c>
      <c r="J84" s="35">
        <f t="shared" si="90"/>
        <v>17.941683082600402</v>
      </c>
      <c r="K84" s="35">
        <f t="shared" si="90"/>
        <v>15.806710671782133</v>
      </c>
      <c r="L84" s="35">
        <f t="shared" si="90"/>
        <v>15.230459110195167</v>
      </c>
      <c r="M84" s="35">
        <f t="shared" si="90"/>
        <v>15.553669155185815</v>
      </c>
      <c r="N84" s="35">
        <f t="shared" si="90"/>
        <v>15.777808100625343</v>
      </c>
      <c r="O84" s="35">
        <f t="shared" si="90"/>
        <v>16.001624944875818</v>
      </c>
      <c r="P84" s="35">
        <f t="shared" si="90"/>
        <v>16.145117432056701</v>
      </c>
      <c r="Q84" s="35">
        <f t="shared" si="90"/>
        <v>16.15482770435964</v>
      </c>
      <c r="R84" s="35">
        <f t="shared" si="90"/>
        <v>16.162135672305745</v>
      </c>
      <c r="S84" s="35">
        <f t="shared" si="90"/>
        <v>16.268782187947181</v>
      </c>
      <c r="T84" s="35">
        <f t="shared" si="90"/>
        <v>16.404378556699125</v>
      </c>
      <c r="U84" s="35">
        <f t="shared" si="90"/>
        <v>16.693062865567452</v>
      </c>
      <c r="V84" s="35">
        <f t="shared" si="90"/>
        <v>17.00960781565152</v>
      </c>
      <c r="W84" s="35">
        <f t="shared" si="90"/>
        <v>16.890125710901135</v>
      </c>
      <c r="X84" s="35">
        <f t="shared" si="90"/>
        <v>16.598153638578125</v>
      </c>
      <c r="Y84" s="35">
        <f t="shared" si="90"/>
        <v>16.580030680091916</v>
      </c>
      <c r="Z84" s="35">
        <f t="shared" si="90"/>
        <v>16.885047951432135</v>
      </c>
      <c r="AA84" s="35">
        <f t="shared" si="90"/>
        <v>17.326001404114496</v>
      </c>
      <c r="AB84" s="35">
        <f t="shared" si="90"/>
        <v>17.414119126867764</v>
      </c>
      <c r="AC84" s="35">
        <f t="shared" si="90"/>
        <v>17.040755677428166</v>
      </c>
      <c r="AD84" s="35">
        <f t="shared" si="90"/>
        <v>16.74480877302932</v>
      </c>
      <c r="AE84" s="35">
        <f t="shared" si="90"/>
        <v>16.616928897780571</v>
      </c>
      <c r="AF84" s="35">
        <f t="shared" si="90"/>
        <v>16.537741964057577</v>
      </c>
      <c r="AG84" s="35">
        <f t="shared" si="90"/>
        <v>16.583675057054165</v>
      </c>
      <c r="AH84" s="35">
        <f t="shared" si="90"/>
        <v>16.66147446550271</v>
      </c>
      <c r="AI84" s="35">
        <f t="shared" ref="AI84:AJ84" si="91">(1-AI$76)*AI35+AI$76*AI62</f>
        <v>16.676658861516373</v>
      </c>
      <c r="AJ84" s="35">
        <f t="shared" si="91"/>
        <v>16.729726914269001</v>
      </c>
      <c r="AK84" s="35">
        <f t="shared" ref="AK84" si="92">(1-AK$76)*AK35+AK$76*AK62</f>
        <v>16.803794693684829</v>
      </c>
    </row>
    <row r="85" spans="1:37">
      <c r="A85" s="32"/>
      <c r="B85" s="34" t="str">
        <f t="shared" si="77"/>
        <v>Townsville</v>
      </c>
      <c r="C85" s="35">
        <f t="shared" ref="C85:AH85" si="93">(1-C$75)*C36+C$75*C63</f>
        <v>0</v>
      </c>
      <c r="D85" s="35">
        <f t="shared" si="93"/>
        <v>7.9155874068304888</v>
      </c>
      <c r="E85" s="35">
        <f t="shared" si="93"/>
        <v>9.5047510735953402</v>
      </c>
      <c r="F85" s="35">
        <f t="shared" si="93"/>
        <v>11.318725556551026</v>
      </c>
      <c r="G85" s="35">
        <f t="shared" si="93"/>
        <v>10.987958880642047</v>
      </c>
      <c r="H85" s="35">
        <f t="shared" si="93"/>
        <v>12.800612599292535</v>
      </c>
      <c r="I85" s="35">
        <f t="shared" si="93"/>
        <v>13.095174124836319</v>
      </c>
      <c r="J85" s="35">
        <f t="shared" si="93"/>
        <v>15.614321635075559</v>
      </c>
      <c r="K85" s="35">
        <f t="shared" si="93"/>
        <v>15.460430671776372</v>
      </c>
      <c r="L85" s="35">
        <f t="shared" si="93"/>
        <v>15.286023759955418</v>
      </c>
      <c r="M85" s="35">
        <f t="shared" si="93"/>
        <v>15.111458755975395</v>
      </c>
      <c r="N85" s="35">
        <f t="shared" si="93"/>
        <v>15.115067495378188</v>
      </c>
      <c r="O85" s="35">
        <f t="shared" si="93"/>
        <v>15.084517105652704</v>
      </c>
      <c r="P85" s="35">
        <f t="shared" si="93"/>
        <v>15.082237486814979</v>
      </c>
      <c r="Q85" s="35">
        <f t="shared" si="93"/>
        <v>15.078299599720756</v>
      </c>
      <c r="R85" s="35">
        <f t="shared" si="93"/>
        <v>15.075091554097941</v>
      </c>
      <c r="S85" s="35">
        <f t="shared" si="93"/>
        <v>15.072439694999767</v>
      </c>
      <c r="T85" s="35">
        <f t="shared" si="93"/>
        <v>15.024166694569651</v>
      </c>
      <c r="U85" s="35">
        <f t="shared" si="93"/>
        <v>15.024166694569651</v>
      </c>
      <c r="V85" s="35">
        <f t="shared" si="93"/>
        <v>15.024166694569653</v>
      </c>
      <c r="W85" s="35">
        <f t="shared" si="93"/>
        <v>15.024166694569651</v>
      </c>
      <c r="X85" s="35">
        <f t="shared" si="93"/>
        <v>15.024166694569651</v>
      </c>
      <c r="Y85" s="35">
        <f t="shared" si="93"/>
        <v>15.024166694569649</v>
      </c>
      <c r="Z85" s="35">
        <f t="shared" si="93"/>
        <v>15.024166694569653</v>
      </c>
      <c r="AA85" s="35">
        <f t="shared" si="93"/>
        <v>15.024166694569651</v>
      </c>
      <c r="AB85" s="35">
        <f t="shared" si="93"/>
        <v>15.024166694569651</v>
      </c>
      <c r="AC85" s="35">
        <f t="shared" si="93"/>
        <v>15.024166694569651</v>
      </c>
      <c r="AD85" s="35">
        <f t="shared" si="93"/>
        <v>15.024166694569651</v>
      </c>
      <c r="AE85" s="35">
        <f t="shared" si="93"/>
        <v>15.024166694569651</v>
      </c>
      <c r="AF85" s="35">
        <f t="shared" si="93"/>
        <v>15.024166694569651</v>
      </c>
      <c r="AG85" s="35">
        <f t="shared" si="93"/>
        <v>15.024166694569651</v>
      </c>
      <c r="AH85" s="35">
        <f t="shared" si="93"/>
        <v>15.024166694569651</v>
      </c>
      <c r="AI85" s="35">
        <f t="shared" ref="AI85:AJ85" si="94">(1-AI$75)*AI36+AI$75*AI63</f>
        <v>15.024166694569651</v>
      </c>
      <c r="AJ85" s="35">
        <f t="shared" si="94"/>
        <v>15.024166694569651</v>
      </c>
      <c r="AK85" s="35">
        <f t="shared" ref="AK85" si="95">(1-AK$75)*AK36+AK$75*AK63</f>
        <v>15.024166694569651</v>
      </c>
    </row>
    <row r="86" spans="1:37">
      <c r="A86" s="27"/>
      <c r="B86" s="28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</row>
    <row r="87" spans="1:37">
      <c r="A87" s="27" t="s">
        <v>90</v>
      </c>
      <c r="B87" s="29" t="s">
        <v>78</v>
      </c>
      <c r="C87" s="30">
        <f>C78</f>
        <v>2019</v>
      </c>
      <c r="D87" s="30">
        <f t="shared" ref="D87:AH87" si="96">D78</f>
        <v>2020</v>
      </c>
      <c r="E87" s="30">
        <f t="shared" si="96"/>
        <v>2021</v>
      </c>
      <c r="F87" s="30">
        <f t="shared" si="96"/>
        <v>2022</v>
      </c>
      <c r="G87" s="30">
        <f t="shared" si="96"/>
        <v>2023</v>
      </c>
      <c r="H87" s="30">
        <f t="shared" si="96"/>
        <v>2024</v>
      </c>
      <c r="I87" s="30">
        <f t="shared" si="96"/>
        <v>2025</v>
      </c>
      <c r="J87" s="30">
        <f t="shared" si="96"/>
        <v>2026</v>
      </c>
      <c r="K87" s="30">
        <f t="shared" si="96"/>
        <v>2027</v>
      </c>
      <c r="L87" s="30">
        <f t="shared" si="96"/>
        <v>2028</v>
      </c>
      <c r="M87" s="30">
        <f t="shared" si="96"/>
        <v>2029</v>
      </c>
      <c r="N87" s="30">
        <f t="shared" si="96"/>
        <v>2030</v>
      </c>
      <c r="O87" s="30">
        <f t="shared" si="96"/>
        <v>2031</v>
      </c>
      <c r="P87" s="30">
        <f t="shared" si="96"/>
        <v>2032</v>
      </c>
      <c r="Q87" s="30">
        <f t="shared" si="96"/>
        <v>2033</v>
      </c>
      <c r="R87" s="30">
        <f t="shared" si="96"/>
        <v>2034</v>
      </c>
      <c r="S87" s="30">
        <f t="shared" si="96"/>
        <v>2035</v>
      </c>
      <c r="T87" s="30">
        <f t="shared" si="96"/>
        <v>2036</v>
      </c>
      <c r="U87" s="30">
        <f t="shared" si="96"/>
        <v>2037</v>
      </c>
      <c r="V87" s="30">
        <f t="shared" si="96"/>
        <v>2038</v>
      </c>
      <c r="W87" s="30">
        <f t="shared" si="96"/>
        <v>2039</v>
      </c>
      <c r="X87" s="30">
        <f t="shared" si="96"/>
        <v>2040</v>
      </c>
      <c r="Y87" s="30">
        <f t="shared" si="96"/>
        <v>2041</v>
      </c>
      <c r="Z87" s="30">
        <f t="shared" si="96"/>
        <v>2042</v>
      </c>
      <c r="AA87" s="30">
        <f t="shared" si="96"/>
        <v>2043</v>
      </c>
      <c r="AB87" s="30">
        <f t="shared" si="96"/>
        <v>2044</v>
      </c>
      <c r="AC87" s="30">
        <f t="shared" si="96"/>
        <v>2045</v>
      </c>
      <c r="AD87" s="30">
        <f t="shared" si="96"/>
        <v>2046</v>
      </c>
      <c r="AE87" s="30">
        <f t="shared" si="96"/>
        <v>2047</v>
      </c>
      <c r="AF87" s="30">
        <f t="shared" si="96"/>
        <v>2048</v>
      </c>
      <c r="AG87" s="30">
        <f t="shared" si="96"/>
        <v>2049</v>
      </c>
      <c r="AH87" s="30">
        <f t="shared" si="96"/>
        <v>2050</v>
      </c>
      <c r="AI87" s="30">
        <f t="shared" ref="AI87:AJ87" si="97">AI78</f>
        <v>2051</v>
      </c>
      <c r="AJ87" s="30">
        <f t="shared" si="97"/>
        <v>2052</v>
      </c>
      <c r="AK87" s="30">
        <f t="shared" ref="AK87" si="98">AK78</f>
        <v>2053</v>
      </c>
    </row>
    <row r="88" spans="1:37">
      <c r="A88" s="31">
        <f>C88-C79</f>
        <v>0.56009876843116646</v>
      </c>
      <c r="B88" s="28" t="str">
        <f>B79</f>
        <v>Melbourne</v>
      </c>
      <c r="C88" s="31">
        <f t="shared" ref="C88:D88" si="99">(1-C$76)*C39+C$76*C66</f>
        <v>0.56009876843116646</v>
      </c>
      <c r="D88" s="31">
        <f t="shared" si="99"/>
        <v>7.6022908108913541</v>
      </c>
      <c r="E88" s="31">
        <f t="shared" ref="E88:AH93" si="100">(1-E$76)*E39+E$76*E66</f>
        <v>10.399052566811744</v>
      </c>
      <c r="F88" s="31">
        <f t="shared" si="100"/>
        <v>15.515346426723918</v>
      </c>
      <c r="G88" s="31">
        <f t="shared" si="100"/>
        <v>18.051033142178888</v>
      </c>
      <c r="H88" s="31">
        <f t="shared" si="100"/>
        <v>19.993778563519086</v>
      </c>
      <c r="I88" s="31">
        <f t="shared" si="100"/>
        <v>19.770824541331333</v>
      </c>
      <c r="J88" s="31">
        <f t="shared" si="100"/>
        <v>17.175285959999886</v>
      </c>
      <c r="K88" s="31">
        <f t="shared" si="100"/>
        <v>15.297478667229747</v>
      </c>
      <c r="L88" s="31">
        <f t="shared" si="100"/>
        <v>15.27653189240209</v>
      </c>
      <c r="M88" s="31">
        <f t="shared" si="100"/>
        <v>15.962478044213803</v>
      </c>
      <c r="N88" s="31">
        <f t="shared" si="100"/>
        <v>16.214540174176385</v>
      </c>
      <c r="O88" s="31">
        <f t="shared" si="100"/>
        <v>16.468955927736673</v>
      </c>
      <c r="P88" s="31">
        <f t="shared" si="100"/>
        <v>16.730447890658869</v>
      </c>
      <c r="Q88" s="31">
        <f t="shared" si="100"/>
        <v>16.81186951195421</v>
      </c>
      <c r="R88" s="31">
        <f t="shared" si="100"/>
        <v>16.844663521523767</v>
      </c>
      <c r="S88" s="31">
        <f t="shared" si="100"/>
        <v>17.130779040027445</v>
      </c>
      <c r="T88" s="31">
        <f t="shared" si="100"/>
        <v>17.52947641441342</v>
      </c>
      <c r="U88" s="31">
        <f t="shared" si="100"/>
        <v>17.968533474131942</v>
      </c>
      <c r="V88" s="31">
        <f t="shared" si="100"/>
        <v>18.452940420696955</v>
      </c>
      <c r="W88" s="31">
        <f t="shared" si="100"/>
        <v>18.590489685346963</v>
      </c>
      <c r="X88" s="31">
        <f t="shared" si="100"/>
        <v>18.461012516535021</v>
      </c>
      <c r="Y88" s="31">
        <f t="shared" si="100"/>
        <v>18.521608941952419</v>
      </c>
      <c r="Z88" s="31">
        <f t="shared" si="100"/>
        <v>18.886594610841119</v>
      </c>
      <c r="AA88" s="31">
        <f t="shared" si="100"/>
        <v>19.524508746298661</v>
      </c>
      <c r="AB88" s="31">
        <f t="shared" si="100"/>
        <v>19.869229146965406</v>
      </c>
      <c r="AC88" s="31">
        <f t="shared" si="100"/>
        <v>19.633085017583223</v>
      </c>
      <c r="AD88" s="31">
        <f t="shared" si="100"/>
        <v>19.393392026488435</v>
      </c>
      <c r="AE88" s="31">
        <f t="shared" si="100"/>
        <v>19.300923997565324</v>
      </c>
      <c r="AF88" s="31">
        <f t="shared" si="100"/>
        <v>19.288426425807053</v>
      </c>
      <c r="AG88" s="31">
        <f t="shared" si="100"/>
        <v>19.453802062399021</v>
      </c>
      <c r="AH88" s="31">
        <f t="shared" si="100"/>
        <v>19.575944717433632</v>
      </c>
      <c r="AI88" s="31">
        <f t="shared" ref="AI88:AJ88" si="101">(1-AI$76)*AI39+AI$76*AI66</f>
        <v>19.589251050959309</v>
      </c>
      <c r="AJ88" s="31">
        <f t="shared" si="101"/>
        <v>19.670304335798161</v>
      </c>
      <c r="AK88" s="31">
        <f t="shared" ref="AK88" si="102">(1-AK$76)*AK39+AK$76*AK66</f>
        <v>19.752832416499118</v>
      </c>
    </row>
    <row r="89" spans="1:37">
      <c r="A89" s="31">
        <f t="shared" ref="A89:A94" si="103">C89-C80</f>
        <v>0.45991791845654678</v>
      </c>
      <c r="B89" s="28" t="str">
        <f t="shared" ref="B89:B94" si="104">B80</f>
        <v>Sydney</v>
      </c>
      <c r="C89" s="31">
        <f t="shared" ref="C89:D89" si="105">(1-C$76)*C40+C$76*C67</f>
        <v>0.45991791845654678</v>
      </c>
      <c r="D89" s="31">
        <f t="shared" si="105"/>
        <v>9.1131093647083485</v>
      </c>
      <c r="E89" s="31">
        <f t="shared" ref="E89:R89" si="106">(1-E$76)*E40+E$76*E67</f>
        <v>11.960204265651408</v>
      </c>
      <c r="F89" s="31">
        <f t="shared" si="106"/>
        <v>17.510384268910403</v>
      </c>
      <c r="G89" s="31">
        <f t="shared" si="106"/>
        <v>20.767197429034894</v>
      </c>
      <c r="H89" s="31">
        <f t="shared" si="106"/>
        <v>23.008782873929199</v>
      </c>
      <c r="I89" s="31">
        <f t="shared" si="106"/>
        <v>22.30848078640053</v>
      </c>
      <c r="J89" s="31">
        <f t="shared" si="106"/>
        <v>19.223684949741937</v>
      </c>
      <c r="K89" s="31">
        <f t="shared" si="106"/>
        <v>16.65037806653476</v>
      </c>
      <c r="L89" s="31">
        <f t="shared" si="106"/>
        <v>15.134829057419358</v>
      </c>
      <c r="M89" s="31">
        <f t="shared" si="106"/>
        <v>14.883323294590099</v>
      </c>
      <c r="N89" s="31">
        <f t="shared" si="106"/>
        <v>14.988249928535982</v>
      </c>
      <c r="O89" s="31">
        <f t="shared" si="106"/>
        <v>15.072857700082443</v>
      </c>
      <c r="P89" s="31">
        <f t="shared" si="106"/>
        <v>15.149124271883641</v>
      </c>
      <c r="Q89" s="31">
        <f t="shared" si="106"/>
        <v>15.194963416930349</v>
      </c>
      <c r="R89" s="31">
        <f t="shared" si="106"/>
        <v>15.25740813068276</v>
      </c>
      <c r="S89" s="31">
        <f t="shared" si="100"/>
        <v>15.353789346142104</v>
      </c>
      <c r="T89" s="31">
        <f t="shared" si="100"/>
        <v>15.462013781733161</v>
      </c>
      <c r="U89" s="31">
        <f t="shared" si="100"/>
        <v>15.624516166763717</v>
      </c>
      <c r="V89" s="31">
        <f t="shared" si="100"/>
        <v>15.772829271963014</v>
      </c>
      <c r="W89" s="31">
        <f t="shared" si="100"/>
        <v>15.689683765779185</v>
      </c>
      <c r="X89" s="31">
        <f t="shared" si="100"/>
        <v>15.418559309616013</v>
      </c>
      <c r="Y89" s="31">
        <f t="shared" si="100"/>
        <v>15.332219147912319</v>
      </c>
      <c r="Z89" s="31">
        <f t="shared" si="100"/>
        <v>15.574675334856989</v>
      </c>
      <c r="AA89" s="31">
        <f t="shared" si="100"/>
        <v>15.965023056452106</v>
      </c>
      <c r="AB89" s="31">
        <f t="shared" si="100"/>
        <v>15.890476404558118</v>
      </c>
      <c r="AC89" s="31">
        <f t="shared" si="100"/>
        <v>15.266480383141579</v>
      </c>
      <c r="AD89" s="31">
        <f t="shared" si="100"/>
        <v>14.814270156928727</v>
      </c>
      <c r="AE89" s="31">
        <f t="shared" si="100"/>
        <v>14.620447894028155</v>
      </c>
      <c r="AF89" s="31">
        <f t="shared" si="100"/>
        <v>14.507885903405191</v>
      </c>
      <c r="AG89" s="31">
        <f t="shared" si="100"/>
        <v>14.594442390303106</v>
      </c>
      <c r="AH89" s="31">
        <f t="shared" si="100"/>
        <v>14.70089835366567</v>
      </c>
      <c r="AI89" s="31">
        <f t="shared" ref="AI89:AJ89" si="107">(1-AI$76)*AI40+AI$76*AI67</f>
        <v>14.734418298752866</v>
      </c>
      <c r="AJ89" s="31">
        <f t="shared" si="107"/>
        <v>14.819881576008175</v>
      </c>
      <c r="AK89" s="31">
        <f t="shared" ref="AK89" si="108">(1-AK$76)*AK40+AK$76*AK67</f>
        <v>14.871220649220676</v>
      </c>
    </row>
    <row r="90" spans="1:37">
      <c r="A90" s="31">
        <f t="shared" si="103"/>
        <v>0.81848843743437227</v>
      </c>
      <c r="B90" s="28" t="str">
        <f t="shared" si="104"/>
        <v>Adelaide</v>
      </c>
      <c r="C90" s="31">
        <f t="shared" ref="C90:D90" si="109">(1-C$76)*C41+C$76*C68</f>
        <v>0.81848843743437227</v>
      </c>
      <c r="D90" s="31">
        <f t="shared" si="109"/>
        <v>10.968562281546195</v>
      </c>
      <c r="E90" s="31">
        <f t="shared" ref="E90" si="110">(1-E$76)*E41+E$76*E68</f>
        <v>13.571290804433325</v>
      </c>
      <c r="F90" s="31">
        <f t="shared" si="100"/>
        <v>18.169069749428061</v>
      </c>
      <c r="G90" s="31">
        <f t="shared" si="100"/>
        <v>20.794152542572238</v>
      </c>
      <c r="H90" s="31">
        <f t="shared" si="100"/>
        <v>22.413259137306536</v>
      </c>
      <c r="I90" s="31">
        <f t="shared" si="100"/>
        <v>20.968262736593996</v>
      </c>
      <c r="J90" s="31">
        <f t="shared" si="100"/>
        <v>17.685589286768788</v>
      </c>
      <c r="K90" s="31">
        <f t="shared" si="100"/>
        <v>15.556782889242717</v>
      </c>
      <c r="L90" s="31">
        <f t="shared" si="100"/>
        <v>14.86603701900605</v>
      </c>
      <c r="M90" s="31">
        <f t="shared" si="100"/>
        <v>15.09852907391301</v>
      </c>
      <c r="N90" s="31">
        <f t="shared" si="100"/>
        <v>15.189060608849591</v>
      </c>
      <c r="O90" s="31">
        <f t="shared" si="100"/>
        <v>15.241619912264438</v>
      </c>
      <c r="P90" s="31">
        <f t="shared" si="100"/>
        <v>15.351929623980199</v>
      </c>
      <c r="Q90" s="31">
        <f t="shared" si="100"/>
        <v>15.377012749915657</v>
      </c>
      <c r="R90" s="31">
        <f t="shared" si="100"/>
        <v>15.3686725277996</v>
      </c>
      <c r="S90" s="31">
        <f t="shared" si="100"/>
        <v>15.622785468761247</v>
      </c>
      <c r="T90" s="31">
        <f t="shared" si="100"/>
        <v>16.090489801163713</v>
      </c>
      <c r="U90" s="31">
        <f t="shared" si="100"/>
        <v>16.495384228722152</v>
      </c>
      <c r="V90" s="31">
        <f t="shared" si="100"/>
        <v>16.730831182955942</v>
      </c>
      <c r="W90" s="31">
        <f t="shared" si="100"/>
        <v>16.737269185207111</v>
      </c>
      <c r="X90" s="31">
        <f t="shared" si="100"/>
        <v>16.595281555919321</v>
      </c>
      <c r="Y90" s="31">
        <f t="shared" si="100"/>
        <v>16.556874406504157</v>
      </c>
      <c r="Z90" s="31">
        <f t="shared" si="100"/>
        <v>16.700034202975818</v>
      </c>
      <c r="AA90" s="31">
        <f t="shared" si="100"/>
        <v>16.940092294094054</v>
      </c>
      <c r="AB90" s="31">
        <f t="shared" si="100"/>
        <v>16.831691243661655</v>
      </c>
      <c r="AC90" s="31">
        <f t="shared" si="100"/>
        <v>16.309794546713867</v>
      </c>
      <c r="AD90" s="31">
        <f t="shared" si="100"/>
        <v>15.950006737331563</v>
      </c>
      <c r="AE90" s="31">
        <f t="shared" si="100"/>
        <v>15.83974073218435</v>
      </c>
      <c r="AF90" s="31">
        <f t="shared" si="100"/>
        <v>15.803308638272718</v>
      </c>
      <c r="AG90" s="31">
        <f t="shared" si="100"/>
        <v>15.838730464364854</v>
      </c>
      <c r="AH90" s="31">
        <f t="shared" si="100"/>
        <v>15.884427495599095</v>
      </c>
      <c r="AI90" s="31">
        <f t="shared" ref="AI90:AJ90" si="111">(1-AI$76)*AI41+AI$76*AI68</f>
        <v>15.954021711650789</v>
      </c>
      <c r="AJ90" s="31">
        <f t="shared" si="111"/>
        <v>16.03970328981427</v>
      </c>
      <c r="AK90" s="31">
        <f t="shared" ref="AK90" si="112">(1-AK$76)*AK41+AK$76*AK68</f>
        <v>16.061433725655693</v>
      </c>
    </row>
    <row r="91" spans="1:37">
      <c r="A91" s="31">
        <f t="shared" si="103"/>
        <v>0.4893894295283362</v>
      </c>
      <c r="B91" s="28" t="str">
        <f t="shared" si="104"/>
        <v>Brisbane</v>
      </c>
      <c r="C91" s="31">
        <f t="shared" ref="C91:D91" si="113">(1-C$76)*C42+C$76*C69</f>
        <v>0.4893894295283362</v>
      </c>
      <c r="D91" s="31">
        <f t="shared" si="113"/>
        <v>8.3235950242140042</v>
      </c>
      <c r="E91" s="31">
        <f t="shared" ref="E91" si="114">(1-E$76)*E42+E$76*E69</f>
        <v>11.498078178984658</v>
      </c>
      <c r="F91" s="31">
        <f t="shared" ref="F91:AH91" si="115">(1-F$75)*F42+F$75*F69</f>
        <v>16.046221560518724</v>
      </c>
      <c r="G91" s="31">
        <f t="shared" si="115"/>
        <v>18.570608447911042</v>
      </c>
      <c r="H91" s="31">
        <f t="shared" si="115"/>
        <v>20.355381494176953</v>
      </c>
      <c r="I91" s="31">
        <f t="shared" si="115"/>
        <v>18.279988297610927</v>
      </c>
      <c r="J91" s="31">
        <f t="shared" si="115"/>
        <v>14.043080634228664</v>
      </c>
      <c r="K91" s="31">
        <f t="shared" si="115"/>
        <v>11.944463231617487</v>
      </c>
      <c r="L91" s="31">
        <f t="shared" si="115"/>
        <v>11.790948665680368</v>
      </c>
      <c r="M91" s="31">
        <f t="shared" si="115"/>
        <v>12.113629787165747</v>
      </c>
      <c r="N91" s="31">
        <f t="shared" si="115"/>
        <v>12.358662914484148</v>
      </c>
      <c r="O91" s="31">
        <f t="shared" si="115"/>
        <v>12.435064431618541</v>
      </c>
      <c r="P91" s="31">
        <f t="shared" si="115"/>
        <v>12.41518553867032</v>
      </c>
      <c r="Q91" s="31">
        <f t="shared" si="115"/>
        <v>12.439556915799269</v>
      </c>
      <c r="R91" s="31">
        <f t="shared" si="115"/>
        <v>12.466595337800458</v>
      </c>
      <c r="S91" s="31">
        <f t="shared" si="115"/>
        <v>12.474044026809196</v>
      </c>
      <c r="T91" s="31">
        <f t="shared" si="115"/>
        <v>12.486206865328521</v>
      </c>
      <c r="U91" s="31">
        <f t="shared" si="115"/>
        <v>12.494868537356307</v>
      </c>
      <c r="V91" s="31">
        <f t="shared" si="115"/>
        <v>12.507043405902401</v>
      </c>
      <c r="W91" s="31">
        <f t="shared" si="115"/>
        <v>12.372395872686896</v>
      </c>
      <c r="X91" s="31">
        <f t="shared" si="115"/>
        <v>12.162045983584102</v>
      </c>
      <c r="Y91" s="31">
        <f t="shared" si="115"/>
        <v>12.167168956107965</v>
      </c>
      <c r="Z91" s="31">
        <f t="shared" si="115"/>
        <v>12.411944968732367</v>
      </c>
      <c r="AA91" s="31">
        <f t="shared" si="115"/>
        <v>12.652840267868076</v>
      </c>
      <c r="AB91" s="31">
        <f t="shared" si="115"/>
        <v>12.379873813995861</v>
      </c>
      <c r="AC91" s="31">
        <f t="shared" si="115"/>
        <v>11.829250459524854</v>
      </c>
      <c r="AD91" s="31">
        <f t="shared" si="115"/>
        <v>11.637495525145733</v>
      </c>
      <c r="AE91" s="31">
        <f t="shared" si="115"/>
        <v>11.581596837654935</v>
      </c>
      <c r="AF91" s="31">
        <f t="shared" si="115"/>
        <v>11.451506186052498</v>
      </c>
      <c r="AG91" s="31">
        <f t="shared" si="115"/>
        <v>11.49532742541181</v>
      </c>
      <c r="AH91" s="31">
        <f t="shared" si="115"/>
        <v>11.547434215575313</v>
      </c>
      <c r="AI91" s="31">
        <f t="shared" ref="AI91:AJ91" si="116">(1-AI$75)*AI42+AI$75*AI69</f>
        <v>11.48706111172063</v>
      </c>
      <c r="AJ91" s="31">
        <f t="shared" si="116"/>
        <v>11.52380923778678</v>
      </c>
      <c r="AK91" s="31">
        <f t="shared" ref="AK91" si="117">(1-AK$75)*AK42+AK$75*AK69</f>
        <v>11.577100263219128</v>
      </c>
    </row>
    <row r="92" spans="1:37">
      <c r="A92" s="31">
        <f t="shared" si="103"/>
        <v>0.45991791845654678</v>
      </c>
      <c r="B92" s="28" t="str">
        <f t="shared" si="104"/>
        <v>Canberra</v>
      </c>
      <c r="C92" s="31">
        <f t="shared" ref="C92:D92" si="118">(1-C$76)*C43+C$76*C70</f>
        <v>0.45991791845654678</v>
      </c>
      <c r="D92" s="31">
        <f t="shared" si="118"/>
        <v>9.1131093647083485</v>
      </c>
      <c r="E92" s="31">
        <f t="shared" ref="E92" si="119">(1-E$76)*E43+E$76*E70</f>
        <v>11.960204265651408</v>
      </c>
      <c r="F92" s="31">
        <f t="shared" si="100"/>
        <v>17.510384268910403</v>
      </c>
      <c r="G92" s="31">
        <f t="shared" si="100"/>
        <v>20.767197429034894</v>
      </c>
      <c r="H92" s="31">
        <f t="shared" si="100"/>
        <v>23.008782873929199</v>
      </c>
      <c r="I92" s="31">
        <f t="shared" si="100"/>
        <v>22.30848078640053</v>
      </c>
      <c r="J92" s="31">
        <f t="shared" si="100"/>
        <v>19.223684949741937</v>
      </c>
      <c r="K92" s="31">
        <f t="shared" si="100"/>
        <v>16.65037806653476</v>
      </c>
      <c r="L92" s="31">
        <f t="shared" si="100"/>
        <v>15.134829057419358</v>
      </c>
      <c r="M92" s="31">
        <f t="shared" si="100"/>
        <v>14.883323294590099</v>
      </c>
      <c r="N92" s="31">
        <f t="shared" si="100"/>
        <v>14.988249928535982</v>
      </c>
      <c r="O92" s="31">
        <f t="shared" si="100"/>
        <v>15.072857700082443</v>
      </c>
      <c r="P92" s="31">
        <f t="shared" si="100"/>
        <v>15.149124271883641</v>
      </c>
      <c r="Q92" s="31">
        <f t="shared" si="100"/>
        <v>15.194963416930349</v>
      </c>
      <c r="R92" s="31">
        <f t="shared" si="100"/>
        <v>15.25740813068276</v>
      </c>
      <c r="S92" s="31">
        <f t="shared" si="100"/>
        <v>15.353789346142104</v>
      </c>
      <c r="T92" s="31">
        <f t="shared" si="100"/>
        <v>15.462013781733161</v>
      </c>
      <c r="U92" s="31">
        <f t="shared" si="100"/>
        <v>15.624516166763717</v>
      </c>
      <c r="V92" s="31">
        <f t="shared" si="100"/>
        <v>15.772829271963014</v>
      </c>
      <c r="W92" s="31">
        <f t="shared" si="100"/>
        <v>15.689683765779185</v>
      </c>
      <c r="X92" s="31">
        <f t="shared" si="100"/>
        <v>15.418559309616013</v>
      </c>
      <c r="Y92" s="31">
        <f t="shared" si="100"/>
        <v>15.332219147912319</v>
      </c>
      <c r="Z92" s="31">
        <f t="shared" si="100"/>
        <v>15.574675334856989</v>
      </c>
      <c r="AA92" s="31">
        <f t="shared" si="100"/>
        <v>15.965023056452106</v>
      </c>
      <c r="AB92" s="31">
        <f t="shared" si="100"/>
        <v>15.890476404558118</v>
      </c>
      <c r="AC92" s="31">
        <f t="shared" si="100"/>
        <v>15.266480383141579</v>
      </c>
      <c r="AD92" s="31">
        <f t="shared" si="100"/>
        <v>14.814270156928727</v>
      </c>
      <c r="AE92" s="31">
        <f t="shared" si="100"/>
        <v>14.620447894028155</v>
      </c>
      <c r="AF92" s="31">
        <f t="shared" si="100"/>
        <v>14.507885903405191</v>
      </c>
      <c r="AG92" s="31">
        <f t="shared" si="100"/>
        <v>14.594442390303106</v>
      </c>
      <c r="AH92" s="31">
        <f t="shared" si="100"/>
        <v>14.70089835366567</v>
      </c>
      <c r="AI92" s="31">
        <f t="shared" ref="AI92:AJ92" si="120">(1-AI$76)*AI43+AI$76*AI70</f>
        <v>14.734418298752866</v>
      </c>
      <c r="AJ92" s="31">
        <f t="shared" si="120"/>
        <v>14.819881576008175</v>
      </c>
      <c r="AK92" s="31">
        <f t="shared" ref="AK92" si="121">(1-AK$76)*AK43+AK$76*AK70</f>
        <v>14.871220649220676</v>
      </c>
    </row>
    <row r="93" spans="1:37">
      <c r="A93" s="31">
        <f t="shared" si="103"/>
        <v>1.2294309988018803</v>
      </c>
      <c r="B93" s="28" t="str">
        <f t="shared" si="104"/>
        <v>Hobart</v>
      </c>
      <c r="C93" s="31">
        <f t="shared" ref="C93:D93" si="122">(1-C$76)*C44+C$76*C71</f>
        <v>1.2294309988018803</v>
      </c>
      <c r="D93" s="31">
        <f t="shared" si="122"/>
        <v>10.931164106188318</v>
      </c>
      <c r="E93" s="31">
        <f t="shared" ref="E93" si="123">(1-E$76)*E44+E$76*E71</f>
        <v>13.854842059329236</v>
      </c>
      <c r="F93" s="31">
        <f t="shared" si="100"/>
        <v>18.859081945158785</v>
      </c>
      <c r="G93" s="31">
        <f t="shared" si="100"/>
        <v>21.439635230834021</v>
      </c>
      <c r="H93" s="31">
        <f t="shared" si="100"/>
        <v>23.53301016248129</v>
      </c>
      <c r="I93" s="31">
        <f t="shared" si="100"/>
        <v>23.363236075441662</v>
      </c>
      <c r="J93" s="31">
        <f t="shared" si="100"/>
        <v>20.7308746892469</v>
      </c>
      <c r="K93" s="31">
        <f t="shared" si="100"/>
        <v>18.747866099775067</v>
      </c>
      <c r="L93" s="31">
        <f t="shared" si="100"/>
        <v>18.499037025747207</v>
      </c>
      <c r="M93" s="31">
        <f t="shared" si="100"/>
        <v>18.970773288318849</v>
      </c>
      <c r="N93" s="31">
        <f t="shared" si="100"/>
        <v>19.170154649338254</v>
      </c>
      <c r="O93" s="31">
        <f t="shared" si="100"/>
        <v>19.436991478591967</v>
      </c>
      <c r="P93" s="31">
        <f t="shared" si="100"/>
        <v>19.630476988575456</v>
      </c>
      <c r="Q93" s="31">
        <f t="shared" si="100"/>
        <v>19.624269611475963</v>
      </c>
      <c r="R93" s="31">
        <f t="shared" si="100"/>
        <v>19.636586320539394</v>
      </c>
      <c r="S93" s="31">
        <f t="shared" si="100"/>
        <v>19.871142857101063</v>
      </c>
      <c r="T93" s="31">
        <f t="shared" si="100"/>
        <v>20.172574117503931</v>
      </c>
      <c r="U93" s="31">
        <f t="shared" si="100"/>
        <v>20.642391570312057</v>
      </c>
      <c r="V93" s="31">
        <f t="shared" si="100"/>
        <v>21.133846074706248</v>
      </c>
      <c r="W93" s="31">
        <f t="shared" si="100"/>
        <v>21.105675746371205</v>
      </c>
      <c r="X93" s="31">
        <f t="shared" si="100"/>
        <v>20.89580914055589</v>
      </c>
      <c r="Y93" s="31">
        <f t="shared" si="100"/>
        <v>20.917461532551137</v>
      </c>
      <c r="Z93" s="31">
        <f t="shared" si="100"/>
        <v>21.252779651179782</v>
      </c>
      <c r="AA93" s="31">
        <f t="shared" si="100"/>
        <v>21.793253448152988</v>
      </c>
      <c r="AB93" s="31">
        <f t="shared" si="100"/>
        <v>22.011027437792031</v>
      </c>
      <c r="AC93" s="31">
        <f t="shared" si="100"/>
        <v>21.706998201572318</v>
      </c>
      <c r="AD93" s="31">
        <f t="shared" si="100"/>
        <v>21.439475288910536</v>
      </c>
      <c r="AE93" s="31">
        <f t="shared" si="100"/>
        <v>21.329488320452349</v>
      </c>
      <c r="AF93" s="31">
        <f t="shared" si="100"/>
        <v>21.283998204641193</v>
      </c>
      <c r="AG93" s="31">
        <f t="shared" si="100"/>
        <v>21.390283256689195</v>
      </c>
      <c r="AH93" s="31">
        <f t="shared" si="100"/>
        <v>21.490488432141788</v>
      </c>
      <c r="AI93" s="31">
        <f t="shared" ref="AI93:AJ93" si="124">(1-AI$76)*AI44+AI$76*AI71</f>
        <v>21.504723880260013</v>
      </c>
      <c r="AJ93" s="31">
        <f t="shared" si="124"/>
        <v>21.571932318256223</v>
      </c>
      <c r="AK93" s="31">
        <f t="shared" ref="AK93" si="125">(1-AK$76)*AK44+AK$76*AK71</f>
        <v>21.650274920874516</v>
      </c>
    </row>
    <row r="94" spans="1:37">
      <c r="A94" s="31">
        <f t="shared" si="103"/>
        <v>0</v>
      </c>
      <c r="B94" s="28" t="str">
        <f t="shared" si="104"/>
        <v>Townsville</v>
      </c>
      <c r="C94" s="31">
        <f t="shared" ref="C94:D94" si="126">(1-C$76)*C45+C$76*C72</f>
        <v>0</v>
      </c>
      <c r="D94" s="31">
        <f t="shared" si="126"/>
        <v>7.2041990439369901</v>
      </c>
      <c r="E94" s="31">
        <f t="shared" ref="E94" si="127">(1-E$76)*E45+E$76*E72</f>
        <v>9.6781058581441819</v>
      </c>
      <c r="F94" s="31">
        <f t="shared" ref="F94:AH94" si="128">(1-F$75)*F45+F$75*F72</f>
        <v>11.318725556551026</v>
      </c>
      <c r="G94" s="31">
        <f t="shared" si="128"/>
        <v>10.987958880642047</v>
      </c>
      <c r="H94" s="31">
        <f t="shared" si="128"/>
        <v>12.800612599292535</v>
      </c>
      <c r="I94" s="31">
        <f t="shared" si="128"/>
        <v>13.095174124836319</v>
      </c>
      <c r="J94" s="31">
        <f t="shared" si="128"/>
        <v>15.614321635075559</v>
      </c>
      <c r="K94" s="31">
        <f t="shared" si="128"/>
        <v>15.460430671776372</v>
      </c>
      <c r="L94" s="31">
        <f t="shared" si="128"/>
        <v>15.286023759955418</v>
      </c>
      <c r="M94" s="31">
        <f t="shared" si="128"/>
        <v>15.111458755975395</v>
      </c>
      <c r="N94" s="31">
        <f t="shared" si="128"/>
        <v>15.115067495378188</v>
      </c>
      <c r="O94" s="31">
        <f t="shared" si="128"/>
        <v>15.084517105652704</v>
      </c>
      <c r="P94" s="31">
        <f t="shared" si="128"/>
        <v>15.082237486814979</v>
      </c>
      <c r="Q94" s="31">
        <f t="shared" si="128"/>
        <v>15.078299599720756</v>
      </c>
      <c r="R94" s="31">
        <f t="shared" si="128"/>
        <v>15.075091554097941</v>
      </c>
      <c r="S94" s="31">
        <f t="shared" si="128"/>
        <v>15.072439694999767</v>
      </c>
      <c r="T94" s="31">
        <f t="shared" si="128"/>
        <v>15.024166694569651</v>
      </c>
      <c r="U94" s="31">
        <f t="shared" si="128"/>
        <v>15.024166694569651</v>
      </c>
      <c r="V94" s="31">
        <f t="shared" si="128"/>
        <v>15.024166694569653</v>
      </c>
      <c r="W94" s="31">
        <f t="shared" si="128"/>
        <v>15.024166694569651</v>
      </c>
      <c r="X94" s="31">
        <f t="shared" si="128"/>
        <v>15.024166694569651</v>
      </c>
      <c r="Y94" s="31">
        <f t="shared" si="128"/>
        <v>15.024166694569649</v>
      </c>
      <c r="Z94" s="31">
        <f t="shared" si="128"/>
        <v>15.024166694569653</v>
      </c>
      <c r="AA94" s="31">
        <f t="shared" si="128"/>
        <v>15.024166694569651</v>
      </c>
      <c r="AB94" s="31">
        <f t="shared" si="128"/>
        <v>15.024166694569651</v>
      </c>
      <c r="AC94" s="31">
        <f t="shared" si="128"/>
        <v>15.024166694569651</v>
      </c>
      <c r="AD94" s="31">
        <f t="shared" si="128"/>
        <v>15.024166694569651</v>
      </c>
      <c r="AE94" s="31">
        <f t="shared" si="128"/>
        <v>15.024166694569651</v>
      </c>
      <c r="AF94" s="31">
        <f t="shared" si="128"/>
        <v>15.024166694569651</v>
      </c>
      <c r="AG94" s="31">
        <f t="shared" si="128"/>
        <v>15.024166694569651</v>
      </c>
      <c r="AH94" s="31">
        <f t="shared" si="128"/>
        <v>15.024166694569651</v>
      </c>
      <c r="AI94" s="31">
        <f t="shared" ref="AI94:AJ94" si="129">(1-AI$75)*AI45+AI$75*AI72</f>
        <v>15.024166694569651</v>
      </c>
      <c r="AJ94" s="31">
        <f t="shared" si="129"/>
        <v>15.024166694569651</v>
      </c>
      <c r="AK94" s="31">
        <f t="shared" ref="AK94" si="130">(1-AK$75)*AK45+AK$75*AK72</f>
        <v>15.024166694569651</v>
      </c>
    </row>
    <row r="95" spans="1:37"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1:37">
      <c r="A96" s="47"/>
      <c r="B96" s="50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</row>
    <row r="97" spans="1:37">
      <c r="A97" s="47"/>
      <c r="B97" s="48" t="s">
        <v>91</v>
      </c>
      <c r="C97" s="49">
        <f>C87</f>
        <v>2019</v>
      </c>
      <c r="D97" s="49">
        <f t="shared" ref="D97:AJ97" si="131">D87</f>
        <v>2020</v>
      </c>
      <c r="E97" s="49">
        <f t="shared" si="131"/>
        <v>2021</v>
      </c>
      <c r="F97" s="49">
        <f t="shared" si="131"/>
        <v>2022</v>
      </c>
      <c r="G97" s="49">
        <f t="shared" si="131"/>
        <v>2023</v>
      </c>
      <c r="H97" s="49">
        <f t="shared" si="131"/>
        <v>2024</v>
      </c>
      <c r="I97" s="49">
        <f t="shared" si="131"/>
        <v>2025</v>
      </c>
      <c r="J97" s="49">
        <f t="shared" si="131"/>
        <v>2026</v>
      </c>
      <c r="K97" s="49">
        <f t="shared" si="131"/>
        <v>2027</v>
      </c>
      <c r="L97" s="49">
        <f t="shared" si="131"/>
        <v>2028</v>
      </c>
      <c r="M97" s="49">
        <f t="shared" si="131"/>
        <v>2029</v>
      </c>
      <c r="N97" s="49">
        <f t="shared" si="131"/>
        <v>2030</v>
      </c>
      <c r="O97" s="49">
        <f t="shared" si="131"/>
        <v>2031</v>
      </c>
      <c r="P97" s="49">
        <f t="shared" si="131"/>
        <v>2032</v>
      </c>
      <c r="Q97" s="49">
        <f t="shared" si="131"/>
        <v>2033</v>
      </c>
      <c r="R97" s="49">
        <f t="shared" si="131"/>
        <v>2034</v>
      </c>
      <c r="S97" s="49">
        <f t="shared" si="131"/>
        <v>2035</v>
      </c>
      <c r="T97" s="49">
        <f t="shared" si="131"/>
        <v>2036</v>
      </c>
      <c r="U97" s="49">
        <f t="shared" si="131"/>
        <v>2037</v>
      </c>
      <c r="V97" s="49">
        <f t="shared" si="131"/>
        <v>2038</v>
      </c>
      <c r="W97" s="49">
        <f t="shared" si="131"/>
        <v>2039</v>
      </c>
      <c r="X97" s="49">
        <f t="shared" si="131"/>
        <v>2040</v>
      </c>
      <c r="Y97" s="49">
        <f t="shared" si="131"/>
        <v>2041</v>
      </c>
      <c r="Z97" s="49">
        <f t="shared" si="131"/>
        <v>2042</v>
      </c>
      <c r="AA97" s="49">
        <f t="shared" si="131"/>
        <v>2043</v>
      </c>
      <c r="AB97" s="49">
        <f t="shared" si="131"/>
        <v>2044</v>
      </c>
      <c r="AC97" s="49">
        <f t="shared" si="131"/>
        <v>2045</v>
      </c>
      <c r="AD97" s="49">
        <f t="shared" si="131"/>
        <v>2046</v>
      </c>
      <c r="AE97" s="49">
        <f t="shared" si="131"/>
        <v>2047</v>
      </c>
      <c r="AF97" s="49">
        <f t="shared" si="131"/>
        <v>2048</v>
      </c>
      <c r="AG97" s="49">
        <f t="shared" si="131"/>
        <v>2049</v>
      </c>
      <c r="AH97" s="49">
        <f t="shared" si="131"/>
        <v>2050</v>
      </c>
      <c r="AI97" s="49">
        <f t="shared" si="131"/>
        <v>2051</v>
      </c>
      <c r="AJ97" s="49">
        <f t="shared" si="131"/>
        <v>2052</v>
      </c>
      <c r="AK97" s="49">
        <f t="shared" ref="AK97" si="132">AK87</f>
        <v>2053</v>
      </c>
    </row>
    <row r="98" spans="1:37">
      <c r="A98" s="51">
        <f>C98-C88</f>
        <v>-0.56009876843116646</v>
      </c>
      <c r="B98" s="50" t="str">
        <f>B88</f>
        <v>Melbourne</v>
      </c>
      <c r="C98" s="51">
        <f>C79+('R&amp;C Load Factor Adjustments'!$I41-1)*C17</f>
        <v>0</v>
      </c>
      <c r="D98" s="51">
        <f>D79+('R&amp;C Load Factor Adjustments'!$I41-1)*D17</f>
        <v>6.7482373689517292</v>
      </c>
      <c r="E98" s="51">
        <f>E79+('R&amp;C Load Factor Adjustments'!$I41-1)*E17</f>
        <v>9.5446879159750377</v>
      </c>
      <c r="F98" s="51">
        <f>F79+('R&amp;C Load Factor Adjustments'!$I41-1)*F17</f>
        <v>14.669367457780497</v>
      </c>
      <c r="G98" s="51">
        <f>G79+('R&amp;C Load Factor Adjustments'!$I41-1)*G17</f>
        <v>17.215635355023267</v>
      </c>
      <c r="H98" s="51">
        <f>H79+('R&amp;C Load Factor Adjustments'!$I41-1)*H17</f>
        <v>19.152556399502902</v>
      </c>
      <c r="I98" s="51">
        <f>I79+('R&amp;C Load Factor Adjustments'!$I41-1)*I17</f>
        <v>18.903871036012003</v>
      </c>
      <c r="J98" s="51">
        <f>J79+('R&amp;C Load Factor Adjustments'!$I41-1)*J17</f>
        <v>16.28680872735244</v>
      </c>
      <c r="K98" s="51">
        <f>K79+('R&amp;C Load Factor Adjustments'!$I41-1)*K17</f>
        <v>14.306720094009872</v>
      </c>
      <c r="L98" s="51">
        <f>L79+('R&amp;C Load Factor Adjustments'!$I41-1)*L17</f>
        <v>14.065184421832152</v>
      </c>
      <c r="M98" s="51">
        <f>M79+('R&amp;C Load Factor Adjustments'!$I41-1)*M17</f>
        <v>14.630859592284541</v>
      </c>
      <c r="N98" s="51">
        <f>N79+('R&amp;C Load Factor Adjustments'!$I41-1)*N17</f>
        <v>14.886852127123904</v>
      </c>
      <c r="O98" s="51">
        <f>O79+('R&amp;C Load Factor Adjustments'!$I41-1)*O17</f>
        <v>15.120011212047638</v>
      </c>
      <c r="P98" s="51">
        <f>P79+('R&amp;C Load Factor Adjustments'!$I41-1)*P17</f>
        <v>15.341758976003126</v>
      </c>
      <c r="Q98" s="51">
        <f>Q79+('R&amp;C Load Factor Adjustments'!$I41-1)*Q17</f>
        <v>15.41590283186726</v>
      </c>
      <c r="R98" s="51">
        <f>R79+('R&amp;C Load Factor Adjustments'!$I41-1)*R17</f>
        <v>15.44222322255783</v>
      </c>
      <c r="S98" s="51">
        <f>S79+('R&amp;C Load Factor Adjustments'!$I41-1)*S17</f>
        <v>15.648982991977606</v>
      </c>
      <c r="T98" s="51">
        <f>T79+('R&amp;C Load Factor Adjustments'!$I41-1)*T17</f>
        <v>15.939251736898289</v>
      </c>
      <c r="U98" s="51">
        <f>U79+('R&amp;C Load Factor Adjustments'!$I41-1)*U17</f>
        <v>16.284860748595918</v>
      </c>
      <c r="V98" s="51">
        <f>V79+('R&amp;C Load Factor Adjustments'!$I41-1)*V17</f>
        <v>16.674897965792677</v>
      </c>
      <c r="W98" s="51">
        <f>W79+('R&amp;C Load Factor Adjustments'!$I41-1)*W17</f>
        <v>16.732282750979547</v>
      </c>
      <c r="X98" s="51">
        <f>X79+('R&amp;C Load Factor Adjustments'!$I41-1)*X17</f>
        <v>16.543240253393808</v>
      </c>
      <c r="Y98" s="51">
        <f>Y79+('R&amp;C Load Factor Adjustments'!$I41-1)*Y17</f>
        <v>16.574980721597939</v>
      </c>
      <c r="Z98" s="51">
        <f>Z79+('R&amp;C Load Factor Adjustments'!$I41-1)*Z17</f>
        <v>16.91798393295209</v>
      </c>
      <c r="AA98" s="51">
        <f>AA79+('R&amp;C Load Factor Adjustments'!$I41-1)*AA17</f>
        <v>17.483698709712719</v>
      </c>
      <c r="AB98" s="51">
        <f>AB79+('R&amp;C Load Factor Adjustments'!$I41-1)*AB17</f>
        <v>17.734356942619772</v>
      </c>
      <c r="AC98" s="51">
        <f>AC79+('R&amp;C Load Factor Adjustments'!$I41-1)*AC17</f>
        <v>17.447912688515338</v>
      </c>
      <c r="AD98" s="51">
        <f>AD79+('R&amp;C Load Factor Adjustments'!$I41-1)*AD17</f>
        <v>17.187598848591644</v>
      </c>
      <c r="AE98" s="51">
        <f>AE79+('R&amp;C Load Factor Adjustments'!$I41-1)*AE17</f>
        <v>17.082149992434591</v>
      </c>
      <c r="AF98" s="51">
        <f>AF79+('R&amp;C Load Factor Adjustments'!$I41-1)*AF17</f>
        <v>17.045206276918506</v>
      </c>
      <c r="AG98" s="51">
        <f>AG79+('R&amp;C Load Factor Adjustments'!$I41-1)*AG17</f>
        <v>17.166798174912461</v>
      </c>
      <c r="AH98" s="51">
        <f>AH79+('R&amp;C Load Factor Adjustments'!$I41-1)*AH17</f>
        <v>17.272686042844679</v>
      </c>
      <c r="AI98" s="51">
        <f>AI79+('R&amp;C Load Factor Adjustments'!$I41-1)*AI17</f>
        <v>17.286680812789822</v>
      </c>
      <c r="AJ98" s="51">
        <f>AJ79+('R&amp;C Load Factor Adjustments'!$I41-1)*AJ17</f>
        <v>17.357475624815009</v>
      </c>
      <c r="AK98" s="51">
        <f>AK79+('R&amp;C Load Factor Adjustments'!$I41-1)*AK17</f>
        <v>17.436902435158032</v>
      </c>
    </row>
    <row r="99" spans="1:37">
      <c r="A99" s="51">
        <f t="shared" ref="A99:A104" si="133">C99-C89</f>
        <v>-0.45991791845654678</v>
      </c>
      <c r="B99" s="50" t="str">
        <f t="shared" ref="B99:B104" si="134">B89</f>
        <v>Sydney</v>
      </c>
      <c r="C99" s="51">
        <f>C80+('R&amp;C Load Factor Adjustments'!$I42-1)*C18</f>
        <v>0</v>
      </c>
      <c r="D99" s="51">
        <f>D80+('R&amp;C Load Factor Adjustments'!$I42-1)*D18</f>
        <v>9.3731114766660841</v>
      </c>
      <c r="E99" s="51">
        <f>E80+('R&amp;C Load Factor Adjustments'!$I42-1)*E18</f>
        <v>12.214748491482782</v>
      </c>
      <c r="F99" s="51">
        <f>F80+('R&amp;C Load Factor Adjustments'!$I42-1)*F18</f>
        <v>17.745094561381936</v>
      </c>
      <c r="G99" s="51">
        <f>G80+('R&amp;C Load Factor Adjustments'!$I42-1)*G18</f>
        <v>20.992397463064812</v>
      </c>
      <c r="H99" s="51">
        <f>H80+('R&amp;C Load Factor Adjustments'!$I42-1)*H18</f>
        <v>23.255219829915298</v>
      </c>
      <c r="I99" s="51">
        <f>I80+('R&amp;C Load Factor Adjustments'!$I42-1)*I18</f>
        <v>22.630860295588832</v>
      </c>
      <c r="J99" s="51">
        <f>J80+('R&amp;C Load Factor Adjustments'!$I42-1)*J18</f>
        <v>19.661128882631484</v>
      </c>
      <c r="K99" s="51">
        <f>K80+('R&amp;C Load Factor Adjustments'!$I42-1)*K18</f>
        <v>17.20248875345932</v>
      </c>
      <c r="L99" s="51">
        <f>L80+('R&amp;C Load Factor Adjustments'!$I42-1)*L18</f>
        <v>15.790976949738219</v>
      </c>
      <c r="M99" s="51">
        <f>M80+('R&amp;C Load Factor Adjustments'!$I42-1)*M18</f>
        <v>15.592918312851081</v>
      </c>
      <c r="N99" s="51">
        <f>N80+('R&amp;C Load Factor Adjustments'!$I42-1)*N18</f>
        <v>15.715160941588152</v>
      </c>
      <c r="O99" s="51">
        <f>O80+('R&amp;C Load Factor Adjustments'!$I42-1)*O18</f>
        <v>15.813975523804093</v>
      </c>
      <c r="P99" s="51">
        <f>P80+('R&amp;C Load Factor Adjustments'!$I42-1)*P18</f>
        <v>15.892630426176963</v>
      </c>
      <c r="Q99" s="51">
        <f>Q80+('R&amp;C Load Factor Adjustments'!$I42-1)*Q18</f>
        <v>15.936965331201861</v>
      </c>
      <c r="R99" s="51">
        <f>R80+('R&amp;C Load Factor Adjustments'!$I42-1)*R18</f>
        <v>16.013358177230867</v>
      </c>
      <c r="S99" s="51">
        <f>S80+('R&amp;C Load Factor Adjustments'!$I42-1)*S18</f>
        <v>16.141732605167679</v>
      </c>
      <c r="T99" s="51">
        <f>T80+('R&amp;C Load Factor Adjustments'!$I42-1)*T18</f>
        <v>16.290762181039913</v>
      </c>
      <c r="U99" s="51">
        <f>U80+('R&amp;C Load Factor Adjustments'!$I42-1)*U18</f>
        <v>16.506123230192586</v>
      </c>
      <c r="V99" s="51">
        <f>V80+('R&amp;C Load Factor Adjustments'!$I42-1)*V18</f>
        <v>16.689553015366009</v>
      </c>
      <c r="W99" s="51">
        <f>W80+('R&amp;C Load Factor Adjustments'!$I42-1)*W18</f>
        <v>16.619399484647047</v>
      </c>
      <c r="X99" s="51">
        <f>X80+('R&amp;C Load Factor Adjustments'!$I42-1)*X18</f>
        <v>16.363103144669847</v>
      </c>
      <c r="Y99" s="51">
        <f>Y80+('R&amp;C Load Factor Adjustments'!$I42-1)*Y18</f>
        <v>16.277483097766066</v>
      </c>
      <c r="Z99" s="51">
        <f>Z80+('R&amp;C Load Factor Adjustments'!$I42-1)*Z18</f>
        <v>16.506246444799881</v>
      </c>
      <c r="AA99" s="51">
        <f>AA80+('R&amp;C Load Factor Adjustments'!$I42-1)*AA18</f>
        <v>16.887720015153935</v>
      </c>
      <c r="AB99" s="51">
        <f>AB80+('R&amp;C Load Factor Adjustments'!$I42-1)*AB18</f>
        <v>16.798570094157302</v>
      </c>
      <c r="AC99" s="51">
        <f>AC80+('R&amp;C Load Factor Adjustments'!$I42-1)*AC18</f>
        <v>16.133482493906225</v>
      </c>
      <c r="AD99" s="51">
        <f>AD80+('R&amp;C Load Factor Adjustments'!$I42-1)*AD18</f>
        <v>15.632612191957485</v>
      </c>
      <c r="AE99" s="51">
        <f>AE80+('R&amp;C Load Factor Adjustments'!$I42-1)*AE18</f>
        <v>15.407328866723503</v>
      </c>
      <c r="AF99" s="51">
        <f>AF80+('R&amp;C Load Factor Adjustments'!$I42-1)*AF18</f>
        <v>15.288875907349977</v>
      </c>
      <c r="AG99" s="51">
        <f>AG80+('R&amp;C Load Factor Adjustments'!$I42-1)*AG18</f>
        <v>15.383936733616459</v>
      </c>
      <c r="AH99" s="51">
        <f>AH80+('R&amp;C Load Factor Adjustments'!$I42-1)*AH18</f>
        <v>15.487190684259112</v>
      </c>
      <c r="AI99" s="51">
        <f>AI80+('R&amp;C Load Factor Adjustments'!$I42-1)*AI18</f>
        <v>15.520147720891551</v>
      </c>
      <c r="AJ99" s="51">
        <f>AJ80+('R&amp;C Load Factor Adjustments'!$I42-1)*AJ18</f>
        <v>15.618115754725599</v>
      </c>
      <c r="AK99" s="51">
        <f>AK80+('R&amp;C Load Factor Adjustments'!$I42-1)*AK18</f>
        <v>15.674061959313295</v>
      </c>
    </row>
    <row r="100" spans="1:37">
      <c r="A100" s="51">
        <f t="shared" si="133"/>
        <v>-0.81848843743437227</v>
      </c>
      <c r="B100" s="50" t="str">
        <f t="shared" si="134"/>
        <v>Adelaide</v>
      </c>
      <c r="C100" s="51">
        <f>C81+('R&amp;C Load Factor Adjustments'!$I43-1)*C19</f>
        <v>0</v>
      </c>
      <c r="D100" s="51">
        <f>D81+('R&amp;C Load Factor Adjustments'!$I43-1)*D19</f>
        <v>9.5564089773557992</v>
      </c>
      <c r="E100" s="51">
        <f>E81+('R&amp;C Load Factor Adjustments'!$I43-1)*E19</f>
        <v>12.161845837310711</v>
      </c>
      <c r="F100" s="51">
        <f>F81+('R&amp;C Load Factor Adjustments'!$I43-1)*F19</f>
        <v>16.774550679241205</v>
      </c>
      <c r="G100" s="51">
        <f>G81+('R&amp;C Load Factor Adjustments'!$I43-1)*G19</f>
        <v>19.414344242978064</v>
      </c>
      <c r="H100" s="51">
        <f>H81+('R&amp;C Load Factor Adjustments'!$I43-1)*H19</f>
        <v>21.028879013839596</v>
      </c>
      <c r="I100" s="51">
        <f>I81+('R&amp;C Load Factor Adjustments'!$I43-1)*I19</f>
        <v>19.560407775009267</v>
      </c>
      <c r="J100" s="51">
        <f>J81+('R&amp;C Load Factor Adjustments'!$I43-1)*J19</f>
        <v>16.247482302033106</v>
      </c>
      <c r="K100" s="51">
        <f>K81+('R&amp;C Load Factor Adjustments'!$I43-1)*K19</f>
        <v>14.088002756844261</v>
      </c>
      <c r="L100" s="51">
        <f>L81+('R&amp;C Load Factor Adjustments'!$I43-1)*L19</f>
        <v>13.36565795614238</v>
      </c>
      <c r="M100" s="51">
        <f>M81+('R&amp;C Load Factor Adjustments'!$I43-1)*M19</f>
        <v>13.582499326468296</v>
      </c>
      <c r="N100" s="51">
        <f>N81+('R&amp;C Load Factor Adjustments'!$I43-1)*N19</f>
        <v>13.678368264300671</v>
      </c>
      <c r="O100" s="51">
        <f>O81+('R&amp;C Load Factor Adjustments'!$I43-1)*O19</f>
        <v>13.738855767515179</v>
      </c>
      <c r="P100" s="51">
        <f>P81+('R&amp;C Load Factor Adjustments'!$I43-1)*P19</f>
        <v>13.851845362205907</v>
      </c>
      <c r="Q100" s="51">
        <f>Q81+('R&amp;C Load Factor Adjustments'!$I43-1)*Q19</f>
        <v>13.881528513959863</v>
      </c>
      <c r="R100" s="51">
        <f>R81+('R&amp;C Load Factor Adjustments'!$I43-1)*R19</f>
        <v>13.877909833981484</v>
      </c>
      <c r="S100" s="51">
        <f>S81+('R&amp;C Load Factor Adjustments'!$I43-1)*S19</f>
        <v>14.113040186832571</v>
      </c>
      <c r="T100" s="51">
        <f>T81+('R&amp;C Load Factor Adjustments'!$I43-1)*T19</f>
        <v>14.538021203934724</v>
      </c>
      <c r="U100" s="51">
        <f>U81+('R&amp;C Load Factor Adjustments'!$I43-1)*U19</f>
        <v>14.909176032850247</v>
      </c>
      <c r="V100" s="51">
        <f>V81+('R&amp;C Load Factor Adjustments'!$I43-1)*V19</f>
        <v>15.13400141227341</v>
      </c>
      <c r="W100" s="51">
        <f>W81+('R&amp;C Load Factor Adjustments'!$I43-1)*W19</f>
        <v>15.115399526950315</v>
      </c>
      <c r="X100" s="51">
        <f>X81+('R&amp;C Load Factor Adjustments'!$I43-1)*X19</f>
        <v>14.93183515888402</v>
      </c>
      <c r="Y100" s="51">
        <f>Y81+('R&amp;C Load Factor Adjustments'!$I43-1)*Y19</f>
        <v>14.888415653456244</v>
      </c>
      <c r="Z100" s="51">
        <f>Z81+('R&amp;C Load Factor Adjustments'!$I43-1)*Z19</f>
        <v>15.068215000255149</v>
      </c>
      <c r="AA100" s="51">
        <f>AA81+('R&amp;C Load Factor Adjustments'!$I43-1)*AA19</f>
        <v>15.359520687836637</v>
      </c>
      <c r="AB100" s="51">
        <f>AB81+('R&amp;C Load Factor Adjustments'!$I43-1)*AB19</f>
        <v>15.265969554825785</v>
      </c>
      <c r="AC100" s="51">
        <f>AC81+('R&amp;C Load Factor Adjustments'!$I43-1)*AC19</f>
        <v>14.729710857163345</v>
      </c>
      <c r="AD100" s="51">
        <f>AD81+('R&amp;C Load Factor Adjustments'!$I43-1)*AD19</f>
        <v>14.385723729737245</v>
      </c>
      <c r="AE100" s="51">
        <f>AE81+('R&amp;C Load Factor Adjustments'!$I43-1)*AE19</f>
        <v>14.293797743752823</v>
      </c>
      <c r="AF100" s="51">
        <f>AF81+('R&amp;C Load Factor Adjustments'!$I43-1)*AF19</f>
        <v>14.247459913532593</v>
      </c>
      <c r="AG100" s="51">
        <f>AG81+('R&amp;C Load Factor Adjustments'!$I43-1)*AG19</f>
        <v>14.277539130007078</v>
      </c>
      <c r="AH100" s="51">
        <f>AH81+('R&amp;C Load Factor Adjustments'!$I43-1)*AH19</f>
        <v>14.328697438339109</v>
      </c>
      <c r="AI100" s="51">
        <f>AI81+('R&amp;C Load Factor Adjustments'!$I43-1)*AI19</f>
        <v>14.393571809157859</v>
      </c>
      <c r="AJ100" s="51">
        <f>AJ81+('R&amp;C Load Factor Adjustments'!$I43-1)*AJ19</f>
        <v>14.472477157282185</v>
      </c>
      <c r="AK100" s="51">
        <f>AK81+('R&amp;C Load Factor Adjustments'!$I43-1)*AK19</f>
        <v>14.492797320250085</v>
      </c>
    </row>
    <row r="101" spans="1:37">
      <c r="A101" s="51">
        <f t="shared" si="133"/>
        <v>-0.4893894295283362</v>
      </c>
      <c r="B101" s="50" t="str">
        <f t="shared" si="134"/>
        <v>Brisbane</v>
      </c>
      <c r="C101" s="51">
        <f>C82+('R&amp;C Load Factor Adjustments'!$I44-1)*C20</f>
        <v>0</v>
      </c>
      <c r="D101" s="51">
        <f>D82+('R&amp;C Load Factor Adjustments'!$I44-1)*D20</f>
        <v>9.3766714969447325</v>
      </c>
      <c r="E101" s="51">
        <f>E82+('R&amp;C Load Factor Adjustments'!$I44-1)*E20</f>
        <v>11.77073626733246</v>
      </c>
      <c r="F101" s="51">
        <f>F82+('R&amp;C Load Factor Adjustments'!$I44-1)*F20</f>
        <v>15.673841359304296</v>
      </c>
      <c r="G101" s="51">
        <f>G82+('R&amp;C Load Factor Adjustments'!$I44-1)*G20</f>
        <v>18.178401041465651</v>
      </c>
      <c r="H101" s="51">
        <f>H82+('R&amp;C Load Factor Adjustments'!$I44-1)*H20</f>
        <v>19.951530077457839</v>
      </c>
      <c r="I101" s="51">
        <f>I82+('R&amp;C Load Factor Adjustments'!$I44-1)*I20</f>
        <v>17.864132656816544</v>
      </c>
      <c r="J101" s="51">
        <f>J82+('R&amp;C Load Factor Adjustments'!$I44-1)*J20</f>
        <v>13.617339457508836</v>
      </c>
      <c r="K101" s="51">
        <f>K82+('R&amp;C Load Factor Adjustments'!$I44-1)*K20</f>
        <v>11.514357830088104</v>
      </c>
      <c r="L101" s="51">
        <f>L82+('R&amp;C Load Factor Adjustments'!$I44-1)*L20</f>
        <v>11.361634948666881</v>
      </c>
      <c r="M101" s="51">
        <f>M82+('R&amp;C Load Factor Adjustments'!$I44-1)*M20</f>
        <v>11.68457659923275</v>
      </c>
      <c r="N101" s="51">
        <f>N82+('R&amp;C Load Factor Adjustments'!$I44-1)*N20</f>
        <v>11.926657543364856</v>
      </c>
      <c r="O101" s="51">
        <f>O82+('R&amp;C Load Factor Adjustments'!$I44-1)*O20</f>
        <v>12.000545618825878</v>
      </c>
      <c r="P101" s="51">
        <f>P82+('R&amp;C Load Factor Adjustments'!$I44-1)*P20</f>
        <v>11.977994536768383</v>
      </c>
      <c r="Q101" s="51">
        <f>Q82+('R&amp;C Load Factor Adjustments'!$I44-1)*Q20</f>
        <v>12.000277959881611</v>
      </c>
      <c r="R101" s="51">
        <f>R82+('R&amp;C Load Factor Adjustments'!$I44-1)*R20</f>
        <v>12.026135428679609</v>
      </c>
      <c r="S101" s="51">
        <f>S82+('R&amp;C Load Factor Adjustments'!$I44-1)*S20</f>
        <v>12.032974082899628</v>
      </c>
      <c r="T101" s="51">
        <f>T82+('R&amp;C Load Factor Adjustments'!$I44-1)*T20</f>
        <v>12.048465180687771</v>
      </c>
      <c r="U101" s="51">
        <f>U82+('R&amp;C Load Factor Adjustments'!$I44-1)*U20</f>
        <v>12.062784920131065</v>
      </c>
      <c r="V101" s="51">
        <f>V82+('R&amp;C Load Factor Adjustments'!$I44-1)*V20</f>
        <v>12.078466854441663</v>
      </c>
      <c r="W101" s="51">
        <f>W82+('R&amp;C Load Factor Adjustments'!$I44-1)*W20</f>
        <v>11.94382295665141</v>
      </c>
      <c r="X101" s="51">
        <f>X82+('R&amp;C Load Factor Adjustments'!$I44-1)*X20</f>
        <v>11.731445284332047</v>
      </c>
      <c r="Y101" s="51">
        <f>Y82+('R&amp;C Load Factor Adjustments'!$I44-1)*Y20</f>
        <v>11.735843833533256</v>
      </c>
      <c r="Z101" s="51">
        <f>Z82+('R&amp;C Load Factor Adjustments'!$I44-1)*Z20</f>
        <v>11.982003080460471</v>
      </c>
      <c r="AA101" s="51">
        <f>AA82+('R&amp;C Load Factor Adjustments'!$I44-1)*AA20</f>
        <v>12.223876096782819</v>
      </c>
      <c r="AB101" s="51">
        <f>AB82+('R&amp;C Load Factor Adjustments'!$I44-1)*AB20</f>
        <v>11.951048479300647</v>
      </c>
      <c r="AC101" s="51">
        <f>AC82+('R&amp;C Load Factor Adjustments'!$I44-1)*AC20</f>
        <v>11.400169733669854</v>
      </c>
      <c r="AD101" s="51">
        <f>AD82+('R&amp;C Load Factor Adjustments'!$I44-1)*AD20</f>
        <v>11.208712784711881</v>
      </c>
      <c r="AE101" s="51">
        <f>AE82+('R&amp;C Load Factor Adjustments'!$I44-1)*AE20</f>
        <v>11.154180111775537</v>
      </c>
      <c r="AF101" s="51">
        <f>AF82+('R&amp;C Load Factor Adjustments'!$I44-1)*AF20</f>
        <v>11.025164890804161</v>
      </c>
      <c r="AG101" s="51">
        <f>AG82+('R&amp;C Load Factor Adjustments'!$I44-1)*AG20</f>
        <v>11.067966483366618</v>
      </c>
      <c r="AH101" s="51">
        <f>AH82+('R&amp;C Load Factor Adjustments'!$I44-1)*AH20</f>
        <v>11.118901460414392</v>
      </c>
      <c r="AI101" s="51">
        <f>AI82+('R&amp;C Load Factor Adjustments'!$I44-1)*AI20</f>
        <v>11.059178480564256</v>
      </c>
      <c r="AJ101" s="51">
        <f>AJ82+('R&amp;C Load Factor Adjustments'!$I44-1)*AJ20</f>
        <v>11.09519574320557</v>
      </c>
      <c r="AK101" s="51">
        <f>AK82+('R&amp;C Load Factor Adjustments'!$I44-1)*AK20</f>
        <v>11.147033269347782</v>
      </c>
    </row>
    <row r="102" spans="1:37">
      <c r="A102" s="51">
        <f t="shared" si="133"/>
        <v>-0.45991791845654678</v>
      </c>
      <c r="B102" s="50" t="str">
        <f t="shared" si="134"/>
        <v>Canberra</v>
      </c>
      <c r="C102" s="51">
        <f>C83+('R&amp;C Load Factor Adjustments'!$I45-1)*C21</f>
        <v>0</v>
      </c>
      <c r="D102" s="51">
        <f>D83+('R&amp;C Load Factor Adjustments'!$I45-1)*D21</f>
        <v>9.3731114766660841</v>
      </c>
      <c r="E102" s="51">
        <f>E83+('R&amp;C Load Factor Adjustments'!$I45-1)*E21</f>
        <v>12.214748491482782</v>
      </c>
      <c r="F102" s="51">
        <f>F83+('R&amp;C Load Factor Adjustments'!$I45-1)*F21</f>
        <v>17.745094561381936</v>
      </c>
      <c r="G102" s="51">
        <f>G83+('R&amp;C Load Factor Adjustments'!$I45-1)*G21</f>
        <v>20.992397463064812</v>
      </c>
      <c r="H102" s="51">
        <f>H83+('R&amp;C Load Factor Adjustments'!$I45-1)*H21</f>
        <v>23.255219829915298</v>
      </c>
      <c r="I102" s="51">
        <f>I83+('R&amp;C Load Factor Adjustments'!$I45-1)*I21</f>
        <v>22.630860295588832</v>
      </c>
      <c r="J102" s="51">
        <f>J83+('R&amp;C Load Factor Adjustments'!$I45-1)*J21</f>
        <v>19.661128882631484</v>
      </c>
      <c r="K102" s="51">
        <f>K83+('R&amp;C Load Factor Adjustments'!$I45-1)*K21</f>
        <v>17.20248875345932</v>
      </c>
      <c r="L102" s="51">
        <f>L83+('R&amp;C Load Factor Adjustments'!$I45-1)*L21</f>
        <v>15.790976949738219</v>
      </c>
      <c r="M102" s="51">
        <f>M83+('R&amp;C Load Factor Adjustments'!$I45-1)*M21</f>
        <v>15.592918312851081</v>
      </c>
      <c r="N102" s="51">
        <f>N83+('R&amp;C Load Factor Adjustments'!$I45-1)*N21</f>
        <v>15.715160941588152</v>
      </c>
      <c r="O102" s="51">
        <f>O83+('R&amp;C Load Factor Adjustments'!$I45-1)*O21</f>
        <v>15.813975523804093</v>
      </c>
      <c r="P102" s="51">
        <f>P83+('R&amp;C Load Factor Adjustments'!$I45-1)*P21</f>
        <v>15.892630426176963</v>
      </c>
      <c r="Q102" s="51">
        <f>Q83+('R&amp;C Load Factor Adjustments'!$I45-1)*Q21</f>
        <v>15.936965331201861</v>
      </c>
      <c r="R102" s="51">
        <f>R83+('R&amp;C Load Factor Adjustments'!$I45-1)*R21</f>
        <v>16.013358177230867</v>
      </c>
      <c r="S102" s="51">
        <f>S83+('R&amp;C Load Factor Adjustments'!$I45-1)*S21</f>
        <v>16.141732605167679</v>
      </c>
      <c r="T102" s="51">
        <f>T83+('R&amp;C Load Factor Adjustments'!$I45-1)*T21</f>
        <v>16.290762181039913</v>
      </c>
      <c r="U102" s="51">
        <f>U83+('R&amp;C Load Factor Adjustments'!$I45-1)*U21</f>
        <v>16.506123230192586</v>
      </c>
      <c r="V102" s="51">
        <f>V83+('R&amp;C Load Factor Adjustments'!$I45-1)*V21</f>
        <v>16.689553015366009</v>
      </c>
      <c r="W102" s="51">
        <f>W83+('R&amp;C Load Factor Adjustments'!$I45-1)*W21</f>
        <v>16.619399484647047</v>
      </c>
      <c r="X102" s="51">
        <f>X83+('R&amp;C Load Factor Adjustments'!$I45-1)*X21</f>
        <v>16.363103144669847</v>
      </c>
      <c r="Y102" s="51">
        <f>Y83+('R&amp;C Load Factor Adjustments'!$I45-1)*Y21</f>
        <v>16.277483097766066</v>
      </c>
      <c r="Z102" s="51">
        <f>Z83+('R&amp;C Load Factor Adjustments'!$I45-1)*Z21</f>
        <v>16.506246444799881</v>
      </c>
      <c r="AA102" s="51">
        <f>AA83+('R&amp;C Load Factor Adjustments'!$I45-1)*AA21</f>
        <v>16.887720015153935</v>
      </c>
      <c r="AB102" s="51">
        <f>AB83+('R&amp;C Load Factor Adjustments'!$I45-1)*AB21</f>
        <v>16.798570094157302</v>
      </c>
      <c r="AC102" s="51">
        <f>AC83+('R&amp;C Load Factor Adjustments'!$I45-1)*AC21</f>
        <v>16.133482493906225</v>
      </c>
      <c r="AD102" s="51">
        <f>AD83+('R&amp;C Load Factor Adjustments'!$I45-1)*AD21</f>
        <v>15.632612191957485</v>
      </c>
      <c r="AE102" s="51">
        <f>AE83+('R&amp;C Load Factor Adjustments'!$I45-1)*AE21</f>
        <v>15.407328866723503</v>
      </c>
      <c r="AF102" s="51">
        <f>AF83+('R&amp;C Load Factor Adjustments'!$I45-1)*AF21</f>
        <v>15.288875907349977</v>
      </c>
      <c r="AG102" s="51">
        <f>AG83+('R&amp;C Load Factor Adjustments'!$I45-1)*AG21</f>
        <v>15.383936733616459</v>
      </c>
      <c r="AH102" s="51">
        <f>AH83+('R&amp;C Load Factor Adjustments'!$I45-1)*AH21</f>
        <v>15.487190684259112</v>
      </c>
      <c r="AI102" s="51">
        <f>AI83+('R&amp;C Load Factor Adjustments'!$I45-1)*AI21</f>
        <v>15.520147720891551</v>
      </c>
      <c r="AJ102" s="51">
        <f>AJ83+('R&amp;C Load Factor Adjustments'!$I45-1)*AJ21</f>
        <v>15.618115754725599</v>
      </c>
      <c r="AK102" s="51">
        <f>AK83+('R&amp;C Load Factor Adjustments'!$I45-1)*AK21</f>
        <v>15.674061959313295</v>
      </c>
    </row>
    <row r="103" spans="1:37">
      <c r="A103" s="51">
        <f t="shared" si="133"/>
        <v>-1.2294309988018803</v>
      </c>
      <c r="B103" s="50" t="str">
        <f t="shared" si="134"/>
        <v>Hobart</v>
      </c>
      <c r="C103" s="51">
        <f>C84+('R&amp;C Load Factor Adjustments'!$I46-1)*C22</f>
        <v>0</v>
      </c>
      <c r="D103" s="51">
        <f>D84+('R&amp;C Load Factor Adjustments'!$I46-1)*D22</f>
        <v>10.639886980412664</v>
      </c>
      <c r="E103" s="51">
        <f>E84+('R&amp;C Load Factor Adjustments'!$I46-1)*E22</f>
        <v>13.604702663945025</v>
      </c>
      <c r="F103" s="51">
        <f>F84+('R&amp;C Load Factor Adjustments'!$I46-1)*F22</f>
        <v>18.558354984578784</v>
      </c>
      <c r="G103" s="51">
        <f>G84+('R&amp;C Load Factor Adjustments'!$I46-1)*G22</f>
        <v>21.134657629062904</v>
      </c>
      <c r="H103" s="51">
        <f>H84+('R&amp;C Load Factor Adjustments'!$I46-1)*H22</f>
        <v>23.286545727549754</v>
      </c>
      <c r="I103" s="51">
        <f>I84+('R&amp;C Load Factor Adjustments'!$I46-1)*I22</f>
        <v>23.178989695427443</v>
      </c>
      <c r="J103" s="51">
        <f>J84+('R&amp;C Load Factor Adjustments'!$I46-1)*J22</f>
        <v>20.572820740618855</v>
      </c>
      <c r="K103" s="51">
        <f>K84+('R&amp;C Load Factor Adjustments'!$I46-1)*K22</f>
        <v>18.735612016891128</v>
      </c>
      <c r="L103" s="51">
        <f>L84+('R&amp;C Load Factor Adjustments'!$I46-1)*L22</f>
        <v>18.800924521462374</v>
      </c>
      <c r="M103" s="51">
        <f>M84+('R&amp;C Load Factor Adjustments'!$I46-1)*M22</f>
        <v>19.415162482075825</v>
      </c>
      <c r="N103" s="51">
        <f>N84+('R&amp;C Load Factor Adjustments'!$I46-1)*N22</f>
        <v>19.590790475664615</v>
      </c>
      <c r="O103" s="51">
        <f>O84+('R&amp;C Load Factor Adjustments'!$I46-1)*O22</f>
        <v>19.89890231355006</v>
      </c>
      <c r="P103" s="51">
        <f>P84+('R&amp;C Load Factor Adjustments'!$I46-1)*P22</f>
        <v>20.140353029647613</v>
      </c>
      <c r="Q103" s="51">
        <f>Q84+('R&amp;C Load Factor Adjustments'!$I46-1)*Q22</f>
        <v>20.118873654744473</v>
      </c>
      <c r="R103" s="51">
        <f>R84+('R&amp;C Load Factor Adjustments'!$I46-1)*R22</f>
        <v>20.135995940398317</v>
      </c>
      <c r="S103" s="51">
        <f>S84+('R&amp;C Load Factor Adjustments'!$I46-1)*S22</f>
        <v>20.493274212385302</v>
      </c>
      <c r="T103" s="51">
        <f>T84+('R&amp;C Load Factor Adjustments'!$I46-1)*T22</f>
        <v>20.953813770566974</v>
      </c>
      <c r="U103" s="51">
        <f>U84+('R&amp;C Load Factor Adjustments'!$I46-1)*U22</f>
        <v>21.597417245825977</v>
      </c>
      <c r="V103" s="51">
        <f>V84+('R&amp;C Load Factor Adjustments'!$I46-1)*V22</f>
        <v>22.256686624246274</v>
      </c>
      <c r="W103" s="51">
        <f>W84+('R&amp;C Load Factor Adjustments'!$I46-1)*W22</f>
        <v>22.316124284603902</v>
      </c>
      <c r="X103" s="51">
        <f>X84+('R&amp;C Load Factor Adjustments'!$I46-1)*X22</f>
        <v>22.18503278386039</v>
      </c>
      <c r="Y103" s="51">
        <f>Y84+('R&amp;C Load Factor Adjustments'!$I46-1)*Y22</f>
        <v>22.244847158811439</v>
      </c>
      <c r="Z103" s="51">
        <f>Z84+('R&amp;C Load Factor Adjustments'!$I46-1)*Z22</f>
        <v>22.609237061944071</v>
      </c>
      <c r="AA103" s="51">
        <f>AA84+('R&amp;C Load Factor Adjustments'!$I46-1)*AA22</f>
        <v>23.245194459604935</v>
      </c>
      <c r="AB103" s="51">
        <f>AB84+('R&amp;C Load Factor Adjustments'!$I46-1)*AB22</f>
        <v>23.587365599416529</v>
      </c>
      <c r="AC103" s="51">
        <f>AC84+('R&amp;C Load Factor Adjustments'!$I46-1)*AC22</f>
        <v>23.349858242479442</v>
      </c>
      <c r="AD103" s="51">
        <f>AD84+('R&amp;C Load Factor Adjustments'!$I46-1)*AD22</f>
        <v>23.109606387773795</v>
      </c>
      <c r="AE103" s="51">
        <f>AE84+('R&amp;C Load Factor Adjustments'!$I46-1)*AE22</f>
        <v>23.016786554129155</v>
      </c>
      <c r="AF103" s="51">
        <f>AF84+('R&amp;C Load Factor Adjustments'!$I46-1)*AF22</f>
        <v>23.003626446105507</v>
      </c>
      <c r="AG103" s="51">
        <f>AG84+('R&amp;C Load Factor Adjustments'!$I46-1)*AG22</f>
        <v>23.16781546140691</v>
      </c>
      <c r="AH103" s="51">
        <f>AH84+('R&amp;C Load Factor Adjustments'!$I46-1)*AH22</f>
        <v>23.289517581277856</v>
      </c>
      <c r="AI103" s="51">
        <f>AI84+('R&amp;C Load Factor Adjustments'!$I46-1)*AI22</f>
        <v>23.302842572719435</v>
      </c>
      <c r="AJ103" s="51">
        <f>AJ84+('R&amp;C Load Factor Adjustments'!$I46-1)*AJ22</f>
        <v>23.383617833738501</v>
      </c>
      <c r="AK103" s="51">
        <f>AK84+('R&amp;C Load Factor Adjustments'!$I46-1)*AK22</f>
        <v>23.466061864206374</v>
      </c>
    </row>
    <row r="104" spans="1:37">
      <c r="A104" s="51">
        <f t="shared" si="133"/>
        <v>0</v>
      </c>
      <c r="B104" s="50" t="str">
        <f t="shared" si="134"/>
        <v>Townsville</v>
      </c>
      <c r="C104" s="51">
        <f>C85+('R&amp;C Load Factor Adjustments'!$I47-1)*C23</f>
        <v>0</v>
      </c>
      <c r="D104" s="51">
        <f>D85+('R&amp;C Load Factor Adjustments'!$I47-1)*D23</f>
        <v>7.9155874068304888</v>
      </c>
      <c r="E104" s="51">
        <f>E85+('R&amp;C Load Factor Adjustments'!$I47-1)*E23</f>
        <v>9.5047510735953402</v>
      </c>
      <c r="F104" s="51">
        <f>F85+('R&amp;C Load Factor Adjustments'!$I47-1)*F23</f>
        <v>11.318725556551026</v>
      </c>
      <c r="G104" s="51">
        <f>G85+('R&amp;C Load Factor Adjustments'!$I47-1)*G23</f>
        <v>10.987958880642047</v>
      </c>
      <c r="H104" s="51">
        <f>H85+('R&amp;C Load Factor Adjustments'!$I47-1)*H23</f>
        <v>12.800612599292535</v>
      </c>
      <c r="I104" s="51">
        <f>I85+('R&amp;C Load Factor Adjustments'!$I47-1)*I23</f>
        <v>13.095174124836319</v>
      </c>
      <c r="J104" s="51">
        <f>J85+('R&amp;C Load Factor Adjustments'!$I47-1)*J23</f>
        <v>15.614321635075559</v>
      </c>
      <c r="K104" s="51">
        <f>K85+('R&amp;C Load Factor Adjustments'!$I47-1)*K23</f>
        <v>15.460430671776372</v>
      </c>
      <c r="L104" s="51">
        <f>L85+('R&amp;C Load Factor Adjustments'!$I47-1)*L23</f>
        <v>15.286023759955418</v>
      </c>
      <c r="M104" s="51">
        <f>M85+('R&amp;C Load Factor Adjustments'!$I47-1)*M23</f>
        <v>15.111458755975395</v>
      </c>
      <c r="N104" s="51">
        <f>N85+('R&amp;C Load Factor Adjustments'!$I47-1)*N23</f>
        <v>15.115067495378188</v>
      </c>
      <c r="O104" s="51">
        <f>O85+('R&amp;C Load Factor Adjustments'!$I47-1)*O23</f>
        <v>15.084517105652704</v>
      </c>
      <c r="P104" s="51">
        <f>P85+('R&amp;C Load Factor Adjustments'!$I47-1)*P23</f>
        <v>15.082237486814979</v>
      </c>
      <c r="Q104" s="51">
        <f>Q85+('R&amp;C Load Factor Adjustments'!$I47-1)*Q23</f>
        <v>15.078299599720756</v>
      </c>
      <c r="R104" s="51">
        <f>R85+('R&amp;C Load Factor Adjustments'!$I47-1)*R23</f>
        <v>15.075091554097941</v>
      </c>
      <c r="S104" s="51">
        <f>S85+('R&amp;C Load Factor Adjustments'!$I47-1)*S23</f>
        <v>15.072439694999767</v>
      </c>
      <c r="T104" s="51">
        <f>T85+('R&amp;C Load Factor Adjustments'!$I47-1)*T23</f>
        <v>15.024166694569651</v>
      </c>
      <c r="U104" s="51">
        <f>U85+('R&amp;C Load Factor Adjustments'!$I47-1)*U23</f>
        <v>15.024166694569651</v>
      </c>
      <c r="V104" s="51">
        <f>V85+('R&amp;C Load Factor Adjustments'!$I47-1)*V23</f>
        <v>15.024166694569653</v>
      </c>
      <c r="W104" s="51">
        <f>W85+('R&amp;C Load Factor Adjustments'!$I47-1)*W23</f>
        <v>15.024166694569651</v>
      </c>
      <c r="X104" s="51">
        <f>X85+('R&amp;C Load Factor Adjustments'!$I47-1)*X23</f>
        <v>15.024166694569651</v>
      </c>
      <c r="Y104" s="51">
        <f>Y85+('R&amp;C Load Factor Adjustments'!$I47-1)*Y23</f>
        <v>15.024166694569649</v>
      </c>
      <c r="Z104" s="51">
        <f>Z85+('R&amp;C Load Factor Adjustments'!$I47-1)*Z23</f>
        <v>15.024166694569653</v>
      </c>
      <c r="AA104" s="51">
        <f>AA85+('R&amp;C Load Factor Adjustments'!$I47-1)*AA23</f>
        <v>15.024166694569651</v>
      </c>
      <c r="AB104" s="51">
        <f>AB85+('R&amp;C Load Factor Adjustments'!$I47-1)*AB23</f>
        <v>15.024166694569651</v>
      </c>
      <c r="AC104" s="51">
        <f>AC85+('R&amp;C Load Factor Adjustments'!$I47-1)*AC23</f>
        <v>15.024166694569651</v>
      </c>
      <c r="AD104" s="51">
        <f>AD85+('R&amp;C Load Factor Adjustments'!$I47-1)*AD23</f>
        <v>15.024166694569651</v>
      </c>
      <c r="AE104" s="51">
        <f>AE85+('R&amp;C Load Factor Adjustments'!$I47-1)*AE23</f>
        <v>15.024166694569651</v>
      </c>
      <c r="AF104" s="51">
        <f>AF85+('R&amp;C Load Factor Adjustments'!$I47-1)*AF23</f>
        <v>15.024166694569651</v>
      </c>
      <c r="AG104" s="51">
        <f>AG85+('R&amp;C Load Factor Adjustments'!$I47-1)*AG23</f>
        <v>15.024166694569651</v>
      </c>
      <c r="AH104" s="51">
        <f>AH85+('R&amp;C Load Factor Adjustments'!$I47-1)*AH23</f>
        <v>15.024166694569651</v>
      </c>
      <c r="AI104" s="51">
        <f>AI85+('R&amp;C Load Factor Adjustments'!$I47-1)*AI23</f>
        <v>15.024166694569651</v>
      </c>
      <c r="AJ104" s="51">
        <f>AJ85+('R&amp;C Load Factor Adjustments'!$I47-1)*AJ23</f>
        <v>15.024166694569651</v>
      </c>
      <c r="AK104" s="51">
        <f>AK85+('R&amp;C Load Factor Adjustments'!$I47-1)*AK23</f>
        <v>15.024166694569651</v>
      </c>
    </row>
    <row r="105" spans="1:37">
      <c r="A105" s="47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</row>
    <row r="106" spans="1:37">
      <c r="A106" s="47"/>
      <c r="B106" s="48" t="s">
        <v>92</v>
      </c>
      <c r="C106" s="49">
        <f t="shared" ref="C106:AJ106" si="135">C87</f>
        <v>2019</v>
      </c>
      <c r="D106" s="49">
        <f t="shared" si="135"/>
        <v>2020</v>
      </c>
      <c r="E106" s="49">
        <f t="shared" si="135"/>
        <v>2021</v>
      </c>
      <c r="F106" s="49">
        <f t="shared" si="135"/>
        <v>2022</v>
      </c>
      <c r="G106" s="49">
        <f t="shared" si="135"/>
        <v>2023</v>
      </c>
      <c r="H106" s="49">
        <f t="shared" si="135"/>
        <v>2024</v>
      </c>
      <c r="I106" s="49">
        <f t="shared" si="135"/>
        <v>2025</v>
      </c>
      <c r="J106" s="49">
        <f t="shared" si="135"/>
        <v>2026</v>
      </c>
      <c r="K106" s="49">
        <f t="shared" si="135"/>
        <v>2027</v>
      </c>
      <c r="L106" s="49">
        <f t="shared" si="135"/>
        <v>2028</v>
      </c>
      <c r="M106" s="49">
        <f t="shared" si="135"/>
        <v>2029</v>
      </c>
      <c r="N106" s="49">
        <f t="shared" si="135"/>
        <v>2030</v>
      </c>
      <c r="O106" s="49">
        <f t="shared" si="135"/>
        <v>2031</v>
      </c>
      <c r="P106" s="49">
        <f t="shared" si="135"/>
        <v>2032</v>
      </c>
      <c r="Q106" s="49">
        <f t="shared" si="135"/>
        <v>2033</v>
      </c>
      <c r="R106" s="49">
        <f t="shared" si="135"/>
        <v>2034</v>
      </c>
      <c r="S106" s="49">
        <f t="shared" si="135"/>
        <v>2035</v>
      </c>
      <c r="T106" s="49">
        <f t="shared" si="135"/>
        <v>2036</v>
      </c>
      <c r="U106" s="49">
        <f t="shared" si="135"/>
        <v>2037</v>
      </c>
      <c r="V106" s="49">
        <f t="shared" si="135"/>
        <v>2038</v>
      </c>
      <c r="W106" s="49">
        <f t="shared" si="135"/>
        <v>2039</v>
      </c>
      <c r="X106" s="49">
        <f t="shared" si="135"/>
        <v>2040</v>
      </c>
      <c r="Y106" s="49">
        <f t="shared" si="135"/>
        <v>2041</v>
      </c>
      <c r="Z106" s="49">
        <f t="shared" si="135"/>
        <v>2042</v>
      </c>
      <c r="AA106" s="49">
        <f t="shared" si="135"/>
        <v>2043</v>
      </c>
      <c r="AB106" s="49">
        <f t="shared" si="135"/>
        <v>2044</v>
      </c>
      <c r="AC106" s="49">
        <f t="shared" si="135"/>
        <v>2045</v>
      </c>
      <c r="AD106" s="49">
        <f t="shared" si="135"/>
        <v>2046</v>
      </c>
      <c r="AE106" s="49">
        <f t="shared" si="135"/>
        <v>2047</v>
      </c>
      <c r="AF106" s="49">
        <f t="shared" si="135"/>
        <v>2048</v>
      </c>
      <c r="AG106" s="49">
        <f t="shared" si="135"/>
        <v>2049</v>
      </c>
      <c r="AH106" s="49">
        <f t="shared" si="135"/>
        <v>2050</v>
      </c>
      <c r="AI106" s="49">
        <f t="shared" si="135"/>
        <v>2051</v>
      </c>
      <c r="AJ106" s="49">
        <f t="shared" si="135"/>
        <v>2052</v>
      </c>
      <c r="AK106" s="49">
        <f t="shared" ref="AK106" si="136">AK87</f>
        <v>2053</v>
      </c>
    </row>
    <row r="107" spans="1:37">
      <c r="A107" s="47"/>
      <c r="B107" s="48" t="s">
        <v>93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</row>
    <row r="108" spans="1:37">
      <c r="A108" s="47"/>
      <c r="B108" s="50" t="s">
        <v>94</v>
      </c>
      <c r="C108" s="51">
        <v>0</v>
      </c>
      <c r="D108" s="51">
        <f>D$98+'GPG Margins'!$D4</f>
        <v>7.7482373689517292</v>
      </c>
      <c r="E108" s="51">
        <f>E$98+'GPG Margins'!$D4</f>
        <v>10.544687915975038</v>
      </c>
      <c r="F108" s="51">
        <f>F$98+'GPG Margins'!$D4</f>
        <v>15.669367457780497</v>
      </c>
      <c r="G108" s="51">
        <f>G$98+'GPG Margins'!$D4</f>
        <v>18.215635355023267</v>
      </c>
      <c r="H108" s="51">
        <f>H$98+'GPG Margins'!$D4</f>
        <v>20.152556399502902</v>
      </c>
      <c r="I108" s="51">
        <f>I$98+'GPG Margins'!$D4</f>
        <v>19.903871036012003</v>
      </c>
      <c r="J108" s="51">
        <f>J$98+'GPG Margins'!$D4</f>
        <v>17.28680872735244</v>
      </c>
      <c r="K108" s="51">
        <f>K$98+'GPG Margins'!$D4</f>
        <v>15.306720094009872</v>
      </c>
      <c r="L108" s="51">
        <f>L$98+'GPG Margins'!$D4</f>
        <v>15.065184421832152</v>
      </c>
      <c r="M108" s="51">
        <f>M$98+'GPG Margins'!$D4</f>
        <v>15.630859592284541</v>
      </c>
      <c r="N108" s="51">
        <f>N$98+'GPG Margins'!$D4</f>
        <v>15.886852127123904</v>
      </c>
      <c r="O108" s="51">
        <f>O$98+'GPG Margins'!$D4</f>
        <v>16.120011212047636</v>
      </c>
      <c r="P108" s="51">
        <f>P$98+'GPG Margins'!$D4</f>
        <v>16.341758976003128</v>
      </c>
      <c r="Q108" s="51">
        <f>Q$98+'GPG Margins'!$D4</f>
        <v>16.41590283186726</v>
      </c>
      <c r="R108" s="51">
        <f>R$98+'GPG Margins'!$D4</f>
        <v>16.442223222557828</v>
      </c>
      <c r="S108" s="51">
        <f>S$98+'GPG Margins'!$D4</f>
        <v>16.648982991977604</v>
      </c>
      <c r="T108" s="51">
        <f>T$98+'GPG Margins'!$D4</f>
        <v>16.939251736898289</v>
      </c>
      <c r="U108" s="51">
        <f>U$98+'GPG Margins'!$D4</f>
        <v>17.284860748595918</v>
      </c>
      <c r="V108" s="51">
        <f>V$98+'GPG Margins'!$D4</f>
        <v>17.674897965792677</v>
      </c>
      <c r="W108" s="51">
        <f>W$98+'GPG Margins'!$D4</f>
        <v>17.732282750979547</v>
      </c>
      <c r="X108" s="51">
        <f>X$98+'GPG Margins'!$D4</f>
        <v>17.543240253393808</v>
      </c>
      <c r="Y108" s="51">
        <f>Y$98+'GPG Margins'!$D4</f>
        <v>17.574980721597939</v>
      </c>
      <c r="Z108" s="51">
        <f>Z$98+'GPG Margins'!$D4</f>
        <v>17.91798393295209</v>
      </c>
      <c r="AA108" s="51">
        <f>AA$98+'GPG Margins'!$D4</f>
        <v>18.483698709712719</v>
      </c>
      <c r="AB108" s="51">
        <f>AB$98+'GPG Margins'!$D4</f>
        <v>18.734356942619772</v>
      </c>
      <c r="AC108" s="51">
        <f>AC$98+'GPG Margins'!$D4</f>
        <v>18.447912688515338</v>
      </c>
      <c r="AD108" s="51">
        <f>AD$98+'GPG Margins'!$D4</f>
        <v>18.187598848591644</v>
      </c>
      <c r="AE108" s="51">
        <f>AE$98+'GPG Margins'!$D4</f>
        <v>18.082149992434591</v>
      </c>
      <c r="AF108" s="51">
        <f>AF$98+'GPG Margins'!$D4</f>
        <v>18.045206276918506</v>
      </c>
      <c r="AG108" s="51">
        <f>AG$98+'GPG Margins'!$D4</f>
        <v>18.166798174912461</v>
      </c>
      <c r="AH108" s="51">
        <f>AH$98+'GPG Margins'!$D4</f>
        <v>18.272686042844679</v>
      </c>
      <c r="AI108" s="51">
        <f>AI$98+'GPG Margins'!$D4</f>
        <v>18.286680812789822</v>
      </c>
      <c r="AJ108" s="51">
        <f>AJ$98+'GPG Margins'!$D4</f>
        <v>18.357475624815009</v>
      </c>
      <c r="AK108" s="51">
        <f>AK$98+'GPG Margins'!$D4</f>
        <v>18.436902435158032</v>
      </c>
    </row>
    <row r="109" spans="1:37">
      <c r="A109" s="47"/>
      <c r="B109" s="50" t="s">
        <v>95</v>
      </c>
      <c r="C109" s="51">
        <v>0</v>
      </c>
      <c r="D109" s="51">
        <f>D$98+'GPG Margins'!$D5</f>
        <v>7.2482373689517292</v>
      </c>
      <c r="E109" s="51">
        <f>E$98+'GPG Margins'!$D5</f>
        <v>10.044687915975038</v>
      </c>
      <c r="F109" s="51">
        <f>F$98+'GPG Margins'!$D5</f>
        <v>15.169367457780497</v>
      </c>
      <c r="G109" s="51">
        <f>G$98+'GPG Margins'!$D5</f>
        <v>17.715635355023267</v>
      </c>
      <c r="H109" s="51">
        <f>H$98+'GPG Margins'!$D5</f>
        <v>19.652556399502902</v>
      </c>
      <c r="I109" s="51">
        <f>I$98+'GPG Margins'!$D5</f>
        <v>19.403871036012003</v>
      </c>
      <c r="J109" s="51">
        <f>J$98+'GPG Margins'!$D5</f>
        <v>16.78680872735244</v>
      </c>
      <c r="K109" s="51">
        <f>K$98+'GPG Margins'!$D5</f>
        <v>14.806720094009872</v>
      </c>
      <c r="L109" s="51">
        <f>L$98+'GPG Margins'!$D5</f>
        <v>14.565184421832152</v>
      </c>
      <c r="M109" s="51">
        <f>M$98+'GPG Margins'!$D5</f>
        <v>15.130859592284541</v>
      </c>
      <c r="N109" s="51">
        <f>N$98+'GPG Margins'!$D5</f>
        <v>15.386852127123904</v>
      </c>
      <c r="O109" s="51">
        <f>O$98+'GPG Margins'!$D5</f>
        <v>15.620011212047638</v>
      </c>
      <c r="P109" s="51">
        <f>P$98+'GPG Margins'!$D5</f>
        <v>15.841758976003126</v>
      </c>
      <c r="Q109" s="51">
        <f>Q$98+'GPG Margins'!$D5</f>
        <v>15.91590283186726</v>
      </c>
      <c r="R109" s="51">
        <f>R$98+'GPG Margins'!$D5</f>
        <v>15.94222322255783</v>
      </c>
      <c r="S109" s="51">
        <f>S$98+'GPG Margins'!$D5</f>
        <v>16.148982991977604</v>
      </c>
      <c r="T109" s="51">
        <f>T$98+'GPG Margins'!$D5</f>
        <v>16.439251736898289</v>
      </c>
      <c r="U109" s="51">
        <f>U$98+'GPG Margins'!$D5</f>
        <v>16.784860748595918</v>
      </c>
      <c r="V109" s="51">
        <f>V$98+'GPG Margins'!$D5</f>
        <v>17.174897965792677</v>
      </c>
      <c r="W109" s="51">
        <f>W$98+'GPG Margins'!$D5</f>
        <v>17.232282750979547</v>
      </c>
      <c r="X109" s="51">
        <f>X$98+'GPG Margins'!$D5</f>
        <v>17.043240253393808</v>
      </c>
      <c r="Y109" s="51">
        <f>Y$98+'GPG Margins'!$D5</f>
        <v>17.074980721597939</v>
      </c>
      <c r="Z109" s="51">
        <f>Z$98+'GPG Margins'!$D5</f>
        <v>17.41798393295209</v>
      </c>
      <c r="AA109" s="51">
        <f>AA$98+'GPG Margins'!$D5</f>
        <v>17.983698709712719</v>
      </c>
      <c r="AB109" s="51">
        <f>AB$98+'GPG Margins'!$D5</f>
        <v>18.234356942619772</v>
      </c>
      <c r="AC109" s="51">
        <f>AC$98+'GPG Margins'!$D5</f>
        <v>17.947912688515338</v>
      </c>
      <c r="AD109" s="51">
        <f>AD$98+'GPG Margins'!$D5</f>
        <v>17.687598848591644</v>
      </c>
      <c r="AE109" s="51">
        <f>AE$98+'GPG Margins'!$D5</f>
        <v>17.582149992434591</v>
      </c>
      <c r="AF109" s="51">
        <f>AF$98+'GPG Margins'!$D5</f>
        <v>17.545206276918506</v>
      </c>
      <c r="AG109" s="51">
        <f>AG$98+'GPG Margins'!$D5</f>
        <v>17.666798174912461</v>
      </c>
      <c r="AH109" s="51">
        <f>AH$98+'GPG Margins'!$D5</f>
        <v>17.772686042844679</v>
      </c>
      <c r="AI109" s="51">
        <f>AI$98+'GPG Margins'!$D5</f>
        <v>17.786680812789822</v>
      </c>
      <c r="AJ109" s="51">
        <f>AJ$98+'GPG Margins'!$D5</f>
        <v>17.857475624815009</v>
      </c>
      <c r="AK109" s="51">
        <f>AK$98+'GPG Margins'!$D5</f>
        <v>17.936902435158032</v>
      </c>
    </row>
    <row r="110" spans="1:37">
      <c r="A110" s="47"/>
      <c r="B110" s="50" t="s">
        <v>96</v>
      </c>
      <c r="C110" s="51">
        <v>0</v>
      </c>
      <c r="D110" s="51">
        <f>D$98+'GPG Margins'!$D6</f>
        <v>6.7482373689517292</v>
      </c>
      <c r="E110" s="51">
        <f>E$98+'GPG Margins'!$D6</f>
        <v>9.5446879159750377</v>
      </c>
      <c r="F110" s="51">
        <f>F$98+'GPG Margins'!$D6</f>
        <v>14.669367457780497</v>
      </c>
      <c r="G110" s="51">
        <f>G$98+'GPG Margins'!$D6</f>
        <v>17.215635355023267</v>
      </c>
      <c r="H110" s="51">
        <f>H$98+'GPG Margins'!$D6</f>
        <v>19.152556399502902</v>
      </c>
      <c r="I110" s="51">
        <f>I$98+'GPG Margins'!$D6</f>
        <v>18.903871036012003</v>
      </c>
      <c r="J110" s="51">
        <f>J$98+'GPG Margins'!$D6</f>
        <v>16.28680872735244</v>
      </c>
      <c r="K110" s="51">
        <f>K$98+'GPG Margins'!$D6</f>
        <v>14.306720094009872</v>
      </c>
      <c r="L110" s="51">
        <f>L$98+'GPG Margins'!$D6</f>
        <v>14.065184421832152</v>
      </c>
      <c r="M110" s="51">
        <f>M$98+'GPG Margins'!$D6</f>
        <v>14.630859592284541</v>
      </c>
      <c r="N110" s="51">
        <f>N$98+'GPG Margins'!$D6</f>
        <v>14.886852127123904</v>
      </c>
      <c r="O110" s="51">
        <f>O$98+'GPG Margins'!$D6</f>
        <v>15.120011212047638</v>
      </c>
      <c r="P110" s="51">
        <f>P$98+'GPG Margins'!$D6</f>
        <v>15.341758976003126</v>
      </c>
      <c r="Q110" s="51">
        <f>Q$98+'GPG Margins'!$D6</f>
        <v>15.41590283186726</v>
      </c>
      <c r="R110" s="51">
        <f>R$98+'GPG Margins'!$D6</f>
        <v>15.44222322255783</v>
      </c>
      <c r="S110" s="51">
        <f>S$98+'GPG Margins'!$D6</f>
        <v>15.648982991977606</v>
      </c>
      <c r="T110" s="51">
        <f>T$98+'GPG Margins'!$D6</f>
        <v>15.939251736898289</v>
      </c>
      <c r="U110" s="51">
        <f>U$98+'GPG Margins'!$D6</f>
        <v>16.284860748595918</v>
      </c>
      <c r="V110" s="51">
        <f>V$98+'GPG Margins'!$D6</f>
        <v>16.674897965792677</v>
      </c>
      <c r="W110" s="51">
        <f>W$98+'GPG Margins'!$D6</f>
        <v>16.732282750979547</v>
      </c>
      <c r="X110" s="51">
        <f>X$98+'GPG Margins'!$D6</f>
        <v>16.543240253393808</v>
      </c>
      <c r="Y110" s="51">
        <f>Y$98+'GPG Margins'!$D6</f>
        <v>16.574980721597939</v>
      </c>
      <c r="Z110" s="51">
        <f>Z$98+'GPG Margins'!$D6</f>
        <v>16.91798393295209</v>
      </c>
      <c r="AA110" s="51">
        <f>AA$98+'GPG Margins'!$D6</f>
        <v>17.483698709712719</v>
      </c>
      <c r="AB110" s="51">
        <f>AB$98+'GPG Margins'!$D6</f>
        <v>17.734356942619772</v>
      </c>
      <c r="AC110" s="51">
        <f>AC$98+'GPG Margins'!$D6</f>
        <v>17.447912688515338</v>
      </c>
      <c r="AD110" s="51">
        <f>AD$98+'GPG Margins'!$D6</f>
        <v>17.187598848591644</v>
      </c>
      <c r="AE110" s="51">
        <f>AE$98+'GPG Margins'!$D6</f>
        <v>17.082149992434591</v>
      </c>
      <c r="AF110" s="51">
        <f>AF$98+'GPG Margins'!$D6</f>
        <v>17.045206276918506</v>
      </c>
      <c r="AG110" s="51">
        <f>AG$98+'GPG Margins'!$D6</f>
        <v>17.166798174912461</v>
      </c>
      <c r="AH110" s="51">
        <f>AH$98+'GPG Margins'!$D6</f>
        <v>17.272686042844679</v>
      </c>
      <c r="AI110" s="51">
        <f>AI$98+'GPG Margins'!$D6</f>
        <v>17.286680812789822</v>
      </c>
      <c r="AJ110" s="51">
        <f>AJ$98+'GPG Margins'!$D6</f>
        <v>17.357475624815009</v>
      </c>
      <c r="AK110" s="51">
        <f>AK$98+'GPG Margins'!$D6</f>
        <v>17.436902435158032</v>
      </c>
    </row>
    <row r="111" spans="1:37">
      <c r="A111" s="47"/>
      <c r="B111" s="50" t="s">
        <v>97</v>
      </c>
      <c r="C111" s="51">
        <v>0</v>
      </c>
      <c r="D111" s="51">
        <f>D$98+'GPG Margins'!$D7</f>
        <v>6.7482373689517292</v>
      </c>
      <c r="E111" s="51">
        <f>E$98+'GPG Margins'!$D7</f>
        <v>9.5446879159750377</v>
      </c>
      <c r="F111" s="51">
        <f>F$98+'GPG Margins'!$D7</f>
        <v>14.669367457780497</v>
      </c>
      <c r="G111" s="51">
        <f>G$98+'GPG Margins'!$D7</f>
        <v>17.215635355023267</v>
      </c>
      <c r="H111" s="51">
        <f>H$98+'GPG Margins'!$D7</f>
        <v>19.152556399502902</v>
      </c>
      <c r="I111" s="51">
        <f>I$98+'GPG Margins'!$D7</f>
        <v>18.903871036012003</v>
      </c>
      <c r="J111" s="51">
        <f>J$98+'GPG Margins'!$D7</f>
        <v>16.28680872735244</v>
      </c>
      <c r="K111" s="51">
        <f>K$98+'GPG Margins'!$D7</f>
        <v>14.306720094009872</v>
      </c>
      <c r="L111" s="51">
        <f>L$98+'GPG Margins'!$D7</f>
        <v>14.065184421832152</v>
      </c>
      <c r="M111" s="51">
        <f>M$98+'GPG Margins'!$D7</f>
        <v>14.630859592284541</v>
      </c>
      <c r="N111" s="51">
        <f>N$98+'GPG Margins'!$D7</f>
        <v>14.886852127123904</v>
      </c>
      <c r="O111" s="51">
        <f>O$98+'GPG Margins'!$D7</f>
        <v>15.120011212047638</v>
      </c>
      <c r="P111" s="51">
        <f>P$98+'GPG Margins'!$D7</f>
        <v>15.341758976003126</v>
      </c>
      <c r="Q111" s="51">
        <f>Q$98+'GPG Margins'!$D7</f>
        <v>15.41590283186726</v>
      </c>
      <c r="R111" s="51">
        <f>R$98+'GPG Margins'!$D7</f>
        <v>15.44222322255783</v>
      </c>
      <c r="S111" s="51">
        <f>S$98+'GPG Margins'!$D7</f>
        <v>15.648982991977606</v>
      </c>
      <c r="T111" s="51">
        <f>T$98+'GPG Margins'!$D7</f>
        <v>15.939251736898289</v>
      </c>
      <c r="U111" s="51">
        <f>U$98+'GPG Margins'!$D7</f>
        <v>16.284860748595918</v>
      </c>
      <c r="V111" s="51">
        <f>V$98+'GPG Margins'!$D7</f>
        <v>16.674897965792677</v>
      </c>
      <c r="W111" s="51">
        <f>W$98+'GPG Margins'!$D7</f>
        <v>16.732282750979547</v>
      </c>
      <c r="X111" s="51">
        <f>X$98+'GPG Margins'!$D7</f>
        <v>16.543240253393808</v>
      </c>
      <c r="Y111" s="51">
        <f>Y$98+'GPG Margins'!$D7</f>
        <v>16.574980721597939</v>
      </c>
      <c r="Z111" s="51">
        <f>Z$98+'GPG Margins'!$D7</f>
        <v>16.91798393295209</v>
      </c>
      <c r="AA111" s="51">
        <f>AA$98+'GPG Margins'!$D7</f>
        <v>17.483698709712719</v>
      </c>
      <c r="AB111" s="51">
        <f>AB$98+'GPG Margins'!$D7</f>
        <v>17.734356942619772</v>
      </c>
      <c r="AC111" s="51">
        <f>AC$98+'GPG Margins'!$D7</f>
        <v>17.447912688515338</v>
      </c>
      <c r="AD111" s="51">
        <f>AD$98+'GPG Margins'!$D7</f>
        <v>17.187598848591644</v>
      </c>
      <c r="AE111" s="51">
        <f>AE$98+'GPG Margins'!$D7</f>
        <v>17.082149992434591</v>
      </c>
      <c r="AF111" s="51">
        <f>AF$98+'GPG Margins'!$D7</f>
        <v>17.045206276918506</v>
      </c>
      <c r="AG111" s="51">
        <f>AG$98+'GPG Margins'!$D7</f>
        <v>17.166798174912461</v>
      </c>
      <c r="AH111" s="51">
        <f>AH$98+'GPG Margins'!$D7</f>
        <v>17.272686042844679</v>
      </c>
      <c r="AI111" s="51">
        <f>AI$98+'GPG Margins'!$D7</f>
        <v>17.286680812789822</v>
      </c>
      <c r="AJ111" s="51">
        <f>AJ$98+'GPG Margins'!$D7</f>
        <v>17.357475624815009</v>
      </c>
      <c r="AK111" s="51">
        <f>AK$98+'GPG Margins'!$D7</f>
        <v>17.436902435158032</v>
      </c>
    </row>
    <row r="112" spans="1:37">
      <c r="A112" s="47"/>
      <c r="B112" s="50" t="s">
        <v>98</v>
      </c>
      <c r="C112" s="51">
        <v>0</v>
      </c>
      <c r="D112" s="51">
        <f>D$98+'GPG Margins'!$D8</f>
        <v>6.7482373689517292</v>
      </c>
      <c r="E112" s="51">
        <f>E$98+'GPG Margins'!$D8</f>
        <v>9.5446879159750377</v>
      </c>
      <c r="F112" s="51">
        <f>F$98+'GPG Margins'!$D8</f>
        <v>14.669367457780497</v>
      </c>
      <c r="G112" s="51">
        <f>G$98+'GPG Margins'!$D8</f>
        <v>17.215635355023267</v>
      </c>
      <c r="H112" s="51">
        <f>H$98+'GPG Margins'!$D8</f>
        <v>19.152556399502902</v>
      </c>
      <c r="I112" s="51">
        <f>I$98+'GPG Margins'!$D8</f>
        <v>18.903871036012003</v>
      </c>
      <c r="J112" s="51">
        <f>J$98+'GPG Margins'!$D8</f>
        <v>16.28680872735244</v>
      </c>
      <c r="K112" s="51">
        <f>K$98+'GPG Margins'!$D8</f>
        <v>14.306720094009872</v>
      </c>
      <c r="L112" s="51">
        <f>L$98+'GPG Margins'!$D8</f>
        <v>14.065184421832152</v>
      </c>
      <c r="M112" s="51">
        <f>M$98+'GPG Margins'!$D8</f>
        <v>14.630859592284541</v>
      </c>
      <c r="N112" s="51">
        <f>N$98+'GPG Margins'!$D8</f>
        <v>14.886852127123904</v>
      </c>
      <c r="O112" s="51">
        <f>O$98+'GPG Margins'!$D8</f>
        <v>15.120011212047638</v>
      </c>
      <c r="P112" s="51">
        <f>P$98+'GPG Margins'!$D8</f>
        <v>15.341758976003126</v>
      </c>
      <c r="Q112" s="51">
        <f>Q$98+'GPG Margins'!$D8</f>
        <v>15.41590283186726</v>
      </c>
      <c r="R112" s="51">
        <f>R$98+'GPG Margins'!$D8</f>
        <v>15.44222322255783</v>
      </c>
      <c r="S112" s="51">
        <f>S$98+'GPG Margins'!$D8</f>
        <v>15.648982991977606</v>
      </c>
      <c r="T112" s="51">
        <f>T$98+'GPG Margins'!$D8</f>
        <v>15.939251736898289</v>
      </c>
      <c r="U112" s="51">
        <f>U$98+'GPG Margins'!$D8</f>
        <v>16.284860748595918</v>
      </c>
      <c r="V112" s="51">
        <f>V$98+'GPG Margins'!$D8</f>
        <v>16.674897965792677</v>
      </c>
      <c r="W112" s="51">
        <f>W$98+'GPG Margins'!$D8</f>
        <v>16.732282750979547</v>
      </c>
      <c r="X112" s="51">
        <f>X$98+'GPG Margins'!$D8</f>
        <v>16.543240253393808</v>
      </c>
      <c r="Y112" s="51">
        <f>Y$98+'GPG Margins'!$D8</f>
        <v>16.574980721597939</v>
      </c>
      <c r="Z112" s="51">
        <f>Z$98+'GPG Margins'!$D8</f>
        <v>16.91798393295209</v>
      </c>
      <c r="AA112" s="51">
        <f>AA$98+'GPG Margins'!$D8</f>
        <v>17.483698709712719</v>
      </c>
      <c r="AB112" s="51">
        <f>AB$98+'GPG Margins'!$D8</f>
        <v>17.734356942619772</v>
      </c>
      <c r="AC112" s="51">
        <f>AC$98+'GPG Margins'!$D8</f>
        <v>17.447912688515338</v>
      </c>
      <c r="AD112" s="51">
        <f>AD$98+'GPG Margins'!$D8</f>
        <v>17.187598848591644</v>
      </c>
      <c r="AE112" s="51">
        <f>AE$98+'GPG Margins'!$D8</f>
        <v>17.082149992434591</v>
      </c>
      <c r="AF112" s="51">
        <f>AF$98+'GPG Margins'!$D8</f>
        <v>17.045206276918506</v>
      </c>
      <c r="AG112" s="51">
        <f>AG$98+'GPG Margins'!$D8</f>
        <v>17.166798174912461</v>
      </c>
      <c r="AH112" s="51">
        <f>AH$98+'GPG Margins'!$D8</f>
        <v>17.272686042844679</v>
      </c>
      <c r="AI112" s="51">
        <f>AI$98+'GPG Margins'!$D8</f>
        <v>17.286680812789822</v>
      </c>
      <c r="AJ112" s="51">
        <f>AJ$98+'GPG Margins'!$D8</f>
        <v>17.357475624815009</v>
      </c>
      <c r="AK112" s="51">
        <f>AK$98+'GPG Margins'!$D8</f>
        <v>17.436902435158032</v>
      </c>
    </row>
    <row r="113" spans="1:37">
      <c r="A113" s="47"/>
      <c r="B113" s="50" t="s">
        <v>99</v>
      </c>
      <c r="C113" s="51">
        <v>0</v>
      </c>
      <c r="D113" s="51">
        <f>D$98+'GPG Margins'!$D9</f>
        <v>6.7482373689517292</v>
      </c>
      <c r="E113" s="51">
        <f>E$98+'GPG Margins'!$D9</f>
        <v>9.5446879159750377</v>
      </c>
      <c r="F113" s="51">
        <f>F$98+'GPG Margins'!$D9</f>
        <v>14.669367457780497</v>
      </c>
      <c r="G113" s="51">
        <f>G$98+'GPG Margins'!$D9</f>
        <v>17.215635355023267</v>
      </c>
      <c r="H113" s="51">
        <f>H$98+'GPG Margins'!$D9</f>
        <v>19.152556399502902</v>
      </c>
      <c r="I113" s="51">
        <f>I$98+'GPG Margins'!$D9</f>
        <v>18.903871036012003</v>
      </c>
      <c r="J113" s="51">
        <f>J$98+'GPG Margins'!$D9</f>
        <v>16.28680872735244</v>
      </c>
      <c r="K113" s="51">
        <f>K$98+'GPG Margins'!$D9</f>
        <v>14.306720094009872</v>
      </c>
      <c r="L113" s="51">
        <f>L$98+'GPG Margins'!$D9</f>
        <v>14.065184421832152</v>
      </c>
      <c r="M113" s="51">
        <f>M$98+'GPG Margins'!$D9</f>
        <v>14.630859592284541</v>
      </c>
      <c r="N113" s="51">
        <f>N$98+'GPG Margins'!$D9</f>
        <v>14.886852127123904</v>
      </c>
      <c r="O113" s="51">
        <f>O$98+'GPG Margins'!$D9</f>
        <v>15.120011212047638</v>
      </c>
      <c r="P113" s="51">
        <f>P$98+'GPG Margins'!$D9</f>
        <v>15.341758976003126</v>
      </c>
      <c r="Q113" s="51">
        <f>Q$98+'GPG Margins'!$D9</f>
        <v>15.41590283186726</v>
      </c>
      <c r="R113" s="51">
        <f>R$98+'GPG Margins'!$D9</f>
        <v>15.44222322255783</v>
      </c>
      <c r="S113" s="51">
        <f>S$98+'GPG Margins'!$D9</f>
        <v>15.648982991977606</v>
      </c>
      <c r="T113" s="51">
        <f>T$98+'GPG Margins'!$D9</f>
        <v>15.939251736898289</v>
      </c>
      <c r="U113" s="51">
        <f>U$98+'GPG Margins'!$D9</f>
        <v>16.284860748595918</v>
      </c>
      <c r="V113" s="51">
        <f>V$98+'GPG Margins'!$D9</f>
        <v>16.674897965792677</v>
      </c>
      <c r="W113" s="51">
        <f>W$98+'GPG Margins'!$D9</f>
        <v>16.732282750979547</v>
      </c>
      <c r="X113" s="51">
        <f>X$98+'GPG Margins'!$D9</f>
        <v>16.543240253393808</v>
      </c>
      <c r="Y113" s="51">
        <f>Y$98+'GPG Margins'!$D9</f>
        <v>16.574980721597939</v>
      </c>
      <c r="Z113" s="51">
        <f>Z$98+'GPG Margins'!$D9</f>
        <v>16.91798393295209</v>
      </c>
      <c r="AA113" s="51">
        <f>AA$98+'GPG Margins'!$D9</f>
        <v>17.483698709712719</v>
      </c>
      <c r="AB113" s="51">
        <f>AB$98+'GPG Margins'!$D9</f>
        <v>17.734356942619772</v>
      </c>
      <c r="AC113" s="51">
        <f>AC$98+'GPG Margins'!$D9</f>
        <v>17.447912688515338</v>
      </c>
      <c r="AD113" s="51">
        <f>AD$98+'GPG Margins'!$D9</f>
        <v>17.187598848591644</v>
      </c>
      <c r="AE113" s="51">
        <f>AE$98+'GPG Margins'!$D9</f>
        <v>17.082149992434591</v>
      </c>
      <c r="AF113" s="51">
        <f>AF$98+'GPG Margins'!$D9</f>
        <v>17.045206276918506</v>
      </c>
      <c r="AG113" s="51">
        <f>AG$98+'GPG Margins'!$D9</f>
        <v>17.166798174912461</v>
      </c>
      <c r="AH113" s="51">
        <f>AH$98+'GPG Margins'!$D9</f>
        <v>17.272686042844679</v>
      </c>
      <c r="AI113" s="51">
        <f>AI$98+'GPG Margins'!$D9</f>
        <v>17.286680812789822</v>
      </c>
      <c r="AJ113" s="51">
        <f>AJ$98+'GPG Margins'!$D9</f>
        <v>17.357475624815009</v>
      </c>
      <c r="AK113" s="51">
        <f>AK$98+'GPG Margins'!$D9</f>
        <v>17.436902435158032</v>
      </c>
    </row>
    <row r="114" spans="1:37">
      <c r="A114" s="47"/>
      <c r="B114" s="50" t="s">
        <v>59</v>
      </c>
      <c r="C114" s="51">
        <v>0</v>
      </c>
      <c r="D114" s="51">
        <f>D$98+'GPG Margins'!$D10</f>
        <v>6.4482373689517294</v>
      </c>
      <c r="E114" s="51">
        <f>E$98+'GPG Margins'!$D10</f>
        <v>9.2446879159750388</v>
      </c>
      <c r="F114" s="51">
        <f>F$98+'GPG Margins'!$D10</f>
        <v>14.369367457780498</v>
      </c>
      <c r="G114" s="51">
        <f>G$98+'GPG Margins'!$D10</f>
        <v>16.915635355023266</v>
      </c>
      <c r="H114" s="51">
        <f>H$98+'GPG Margins'!$D10</f>
        <v>18.852556399502902</v>
      </c>
      <c r="I114" s="51">
        <f>I$98+'GPG Margins'!$D10</f>
        <v>18.603871036012002</v>
      </c>
      <c r="J114" s="51">
        <f>J$98+'GPG Margins'!$D10</f>
        <v>15.98680872735244</v>
      </c>
      <c r="K114" s="51">
        <f>K$98+'GPG Margins'!$D10</f>
        <v>14.006720094009872</v>
      </c>
      <c r="L114" s="51">
        <f>L$98+'GPG Margins'!$D10</f>
        <v>13.765184421832153</v>
      </c>
      <c r="M114" s="51">
        <f>M$98+'GPG Margins'!$D10</f>
        <v>14.33085959228454</v>
      </c>
      <c r="N114" s="51">
        <f>N$98+'GPG Margins'!$D10</f>
        <v>14.586852127123905</v>
      </c>
      <c r="O114" s="51">
        <f>O$98+'GPG Margins'!$D10</f>
        <v>14.820011212047639</v>
      </c>
      <c r="P114" s="51">
        <f>P$98+'GPG Margins'!$D10</f>
        <v>15.041758976003127</v>
      </c>
      <c r="Q114" s="51">
        <f>Q$98+'GPG Margins'!$D10</f>
        <v>15.11590283186726</v>
      </c>
      <c r="R114" s="51">
        <f>R$98+'GPG Margins'!$D10</f>
        <v>15.142223222557831</v>
      </c>
      <c r="S114" s="51">
        <f>S$98+'GPG Margins'!$D10</f>
        <v>15.348982991977607</v>
      </c>
      <c r="T114" s="51">
        <f>T$98+'GPG Margins'!$D10</f>
        <v>15.639251736898288</v>
      </c>
      <c r="U114" s="51">
        <f>U$98+'GPG Margins'!$D10</f>
        <v>15.984860748595917</v>
      </c>
      <c r="V114" s="51">
        <f>V$98+'GPG Margins'!$D10</f>
        <v>16.374897965792677</v>
      </c>
      <c r="W114" s="51">
        <f>W$98+'GPG Margins'!$D10</f>
        <v>16.432282750979546</v>
      </c>
      <c r="X114" s="51">
        <f>X$98+'GPG Margins'!$D10</f>
        <v>16.243240253393807</v>
      </c>
      <c r="Y114" s="51">
        <f>Y$98+'GPG Margins'!$D10</f>
        <v>16.274980721597938</v>
      </c>
      <c r="Z114" s="51">
        <f>Z$98+'GPG Margins'!$D10</f>
        <v>16.61798393295209</v>
      </c>
      <c r="AA114" s="51">
        <f>AA$98+'GPG Margins'!$D10</f>
        <v>17.183698709712719</v>
      </c>
      <c r="AB114" s="51">
        <f>AB$98+'GPG Margins'!$D10</f>
        <v>17.434356942619772</v>
      </c>
      <c r="AC114" s="51">
        <f>AC$98+'GPG Margins'!$D10</f>
        <v>17.147912688515337</v>
      </c>
      <c r="AD114" s="51">
        <f>AD$98+'GPG Margins'!$D10</f>
        <v>16.887598848591644</v>
      </c>
      <c r="AE114" s="51">
        <f>AE$98+'GPG Margins'!$D10</f>
        <v>16.78214999243459</v>
      </c>
      <c r="AF114" s="51">
        <f>AF$98+'GPG Margins'!$D10</f>
        <v>16.745206276918505</v>
      </c>
      <c r="AG114" s="51">
        <f>AG$98+'GPG Margins'!$D10</f>
        <v>16.866798174912461</v>
      </c>
      <c r="AH114" s="51">
        <f>AH$98+'GPG Margins'!$D10</f>
        <v>16.972686042844678</v>
      </c>
      <c r="AI114" s="51">
        <f>AI$98+'GPG Margins'!$D10</f>
        <v>16.986680812789821</v>
      </c>
      <c r="AJ114" s="51">
        <f>AJ$98+'GPG Margins'!$D10</f>
        <v>17.057475624815009</v>
      </c>
      <c r="AK114" s="51">
        <f>AK$98+'GPG Margins'!$D10</f>
        <v>17.136902435158031</v>
      </c>
    </row>
    <row r="115" spans="1:37">
      <c r="A115" s="47"/>
      <c r="B115" s="50" t="s">
        <v>100</v>
      </c>
      <c r="C115" s="51">
        <v>0</v>
      </c>
      <c r="D115" s="51">
        <f>D$98+'GPG Margins'!$D11</f>
        <v>6.7482373689517292</v>
      </c>
      <c r="E115" s="51">
        <f>E$98+'GPG Margins'!$D11</f>
        <v>9.5446879159750377</v>
      </c>
      <c r="F115" s="51">
        <f>F$98+'GPG Margins'!$D11</f>
        <v>14.669367457780497</v>
      </c>
      <c r="G115" s="51">
        <f>G$98+'GPG Margins'!$D11</f>
        <v>17.215635355023267</v>
      </c>
      <c r="H115" s="51">
        <f>H$98+'GPG Margins'!$D11</f>
        <v>19.152556399502902</v>
      </c>
      <c r="I115" s="51">
        <f>I$98+'GPG Margins'!$D11</f>
        <v>18.903871036012003</v>
      </c>
      <c r="J115" s="51">
        <f>J$98+'GPG Margins'!$D11</f>
        <v>16.28680872735244</v>
      </c>
      <c r="K115" s="51">
        <f>K$98+'GPG Margins'!$D11</f>
        <v>14.306720094009872</v>
      </c>
      <c r="L115" s="51">
        <f>L$98+'GPG Margins'!$D11</f>
        <v>14.065184421832152</v>
      </c>
      <c r="M115" s="51">
        <f>M$98+'GPG Margins'!$D11</f>
        <v>14.630859592284541</v>
      </c>
      <c r="N115" s="51">
        <f>N$98+'GPG Margins'!$D11</f>
        <v>14.886852127123904</v>
      </c>
      <c r="O115" s="51">
        <f>O$98+'GPG Margins'!$D11</f>
        <v>15.120011212047638</v>
      </c>
      <c r="P115" s="51">
        <f>P$98+'GPG Margins'!$D11</f>
        <v>15.341758976003126</v>
      </c>
      <c r="Q115" s="51">
        <f>Q$98+'GPG Margins'!$D11</f>
        <v>15.41590283186726</v>
      </c>
      <c r="R115" s="51">
        <f>R$98+'GPG Margins'!$D11</f>
        <v>15.44222322255783</v>
      </c>
      <c r="S115" s="51">
        <f>S$98+'GPG Margins'!$D11</f>
        <v>15.648982991977606</v>
      </c>
      <c r="T115" s="51">
        <f>T$98+'GPG Margins'!$D11</f>
        <v>15.939251736898289</v>
      </c>
      <c r="U115" s="51">
        <f>U$98+'GPG Margins'!$D11</f>
        <v>16.284860748595918</v>
      </c>
      <c r="V115" s="51">
        <f>V$98+'GPG Margins'!$D11</f>
        <v>16.674897965792677</v>
      </c>
      <c r="W115" s="51">
        <f>W$98+'GPG Margins'!$D11</f>
        <v>16.732282750979547</v>
      </c>
      <c r="X115" s="51">
        <f>X$98+'GPG Margins'!$D11</f>
        <v>16.543240253393808</v>
      </c>
      <c r="Y115" s="51">
        <f>Y$98+'GPG Margins'!$D11</f>
        <v>16.574980721597939</v>
      </c>
      <c r="Z115" s="51">
        <f>Z$98+'GPG Margins'!$D11</f>
        <v>16.91798393295209</v>
      </c>
      <c r="AA115" s="51">
        <f>AA$98+'GPG Margins'!$D11</f>
        <v>17.483698709712719</v>
      </c>
      <c r="AB115" s="51">
        <f>AB$98+'GPG Margins'!$D11</f>
        <v>17.734356942619772</v>
      </c>
      <c r="AC115" s="51">
        <f>AC$98+'GPG Margins'!$D11</f>
        <v>17.447912688515338</v>
      </c>
      <c r="AD115" s="51">
        <f>AD$98+'GPG Margins'!$D11</f>
        <v>17.187598848591644</v>
      </c>
      <c r="AE115" s="51">
        <f>AE$98+'GPG Margins'!$D11</f>
        <v>17.082149992434591</v>
      </c>
      <c r="AF115" s="51">
        <f>AF$98+'GPG Margins'!$D11</f>
        <v>17.045206276918506</v>
      </c>
      <c r="AG115" s="51">
        <f>AG$98+'GPG Margins'!$D11</f>
        <v>17.166798174912461</v>
      </c>
      <c r="AH115" s="51">
        <f>AH$98+'GPG Margins'!$D11</f>
        <v>17.272686042844679</v>
      </c>
      <c r="AI115" s="51">
        <f>AI$98+'GPG Margins'!$D11</f>
        <v>17.286680812789822</v>
      </c>
      <c r="AJ115" s="51">
        <f>AJ$98+'GPG Margins'!$D11</f>
        <v>17.357475624815009</v>
      </c>
      <c r="AK115" s="51">
        <f>AK$98+'GPG Margins'!$D11</f>
        <v>17.436902435158032</v>
      </c>
    </row>
    <row r="116" spans="1:37">
      <c r="A116" s="47"/>
      <c r="B116" s="50" t="s">
        <v>101</v>
      </c>
      <c r="C116" s="51">
        <v>0</v>
      </c>
      <c r="D116" s="51">
        <f>D$98+'GPG Margins'!$D12</f>
        <v>6.7482373689517292</v>
      </c>
      <c r="E116" s="51">
        <f>E$98+'GPG Margins'!$D12</f>
        <v>9.5446879159750377</v>
      </c>
      <c r="F116" s="51">
        <f>F$98+'GPG Margins'!$D12</f>
        <v>14.669367457780497</v>
      </c>
      <c r="G116" s="51">
        <f>G$98+'GPG Margins'!$D12</f>
        <v>17.215635355023267</v>
      </c>
      <c r="H116" s="51">
        <f>H$98+'GPG Margins'!$D12</f>
        <v>19.152556399502902</v>
      </c>
      <c r="I116" s="51">
        <f>I$98+'GPG Margins'!$D12</f>
        <v>18.903871036012003</v>
      </c>
      <c r="J116" s="51">
        <f>J$98+'GPG Margins'!$D12</f>
        <v>16.28680872735244</v>
      </c>
      <c r="K116" s="51">
        <f>K$98+'GPG Margins'!$D12</f>
        <v>14.306720094009872</v>
      </c>
      <c r="L116" s="51">
        <f>L$98+'GPG Margins'!$D12</f>
        <v>14.065184421832152</v>
      </c>
      <c r="M116" s="51">
        <f>M$98+'GPG Margins'!$D12</f>
        <v>14.630859592284541</v>
      </c>
      <c r="N116" s="51">
        <f>N$98+'GPG Margins'!$D12</f>
        <v>14.886852127123904</v>
      </c>
      <c r="O116" s="51">
        <f>O$98+'GPG Margins'!$D12</f>
        <v>15.120011212047638</v>
      </c>
      <c r="P116" s="51">
        <f>P$98+'GPG Margins'!$D12</f>
        <v>15.341758976003126</v>
      </c>
      <c r="Q116" s="51">
        <f>Q$98+'GPG Margins'!$D12</f>
        <v>15.41590283186726</v>
      </c>
      <c r="R116" s="51">
        <f>R$98+'GPG Margins'!$D12</f>
        <v>15.44222322255783</v>
      </c>
      <c r="S116" s="51">
        <f>S$98+'GPG Margins'!$D12</f>
        <v>15.648982991977606</v>
      </c>
      <c r="T116" s="51">
        <f>T$98+'GPG Margins'!$D12</f>
        <v>15.939251736898289</v>
      </c>
      <c r="U116" s="51">
        <f>U$98+'GPG Margins'!$D12</f>
        <v>16.284860748595918</v>
      </c>
      <c r="V116" s="51">
        <f>V$98+'GPG Margins'!$D12</f>
        <v>16.674897965792677</v>
      </c>
      <c r="W116" s="51">
        <f>W$98+'GPG Margins'!$D12</f>
        <v>16.732282750979547</v>
      </c>
      <c r="X116" s="51">
        <f>X$98+'GPG Margins'!$D12</f>
        <v>16.543240253393808</v>
      </c>
      <c r="Y116" s="51">
        <f>Y$98+'GPG Margins'!$D12</f>
        <v>16.574980721597939</v>
      </c>
      <c r="Z116" s="51">
        <f>Z$98+'GPG Margins'!$D12</f>
        <v>16.91798393295209</v>
      </c>
      <c r="AA116" s="51">
        <f>AA$98+'GPG Margins'!$D12</f>
        <v>17.483698709712719</v>
      </c>
      <c r="AB116" s="51">
        <f>AB$98+'GPG Margins'!$D12</f>
        <v>17.734356942619772</v>
      </c>
      <c r="AC116" s="51">
        <f>AC$98+'GPG Margins'!$D12</f>
        <v>17.447912688515338</v>
      </c>
      <c r="AD116" s="51">
        <f>AD$98+'GPG Margins'!$D12</f>
        <v>17.187598848591644</v>
      </c>
      <c r="AE116" s="51">
        <f>AE$98+'GPG Margins'!$D12</f>
        <v>17.082149992434591</v>
      </c>
      <c r="AF116" s="51">
        <f>AF$98+'GPG Margins'!$D12</f>
        <v>17.045206276918506</v>
      </c>
      <c r="AG116" s="51">
        <f>AG$98+'GPG Margins'!$D12</f>
        <v>17.166798174912461</v>
      </c>
      <c r="AH116" s="51">
        <f>AH$98+'GPG Margins'!$D12</f>
        <v>17.272686042844679</v>
      </c>
      <c r="AI116" s="51">
        <f>AI$98+'GPG Margins'!$D12</f>
        <v>17.286680812789822</v>
      </c>
      <c r="AJ116" s="51">
        <f>AJ$98+'GPG Margins'!$D12</f>
        <v>17.357475624815009</v>
      </c>
      <c r="AK116" s="51">
        <f>AK$98+'GPG Margins'!$D12</f>
        <v>17.436902435158032</v>
      </c>
    </row>
    <row r="117" spans="1:37">
      <c r="A117" s="47"/>
      <c r="B117" s="50" t="s">
        <v>102</v>
      </c>
      <c r="C117" s="51">
        <v>0</v>
      </c>
      <c r="D117" s="51">
        <f>D$98+'GPG Margins'!$D13</f>
        <v>6.7482373689517292</v>
      </c>
      <c r="E117" s="51">
        <f>E$98+'GPG Margins'!$D13</f>
        <v>9.5446879159750377</v>
      </c>
      <c r="F117" s="51">
        <f>F$98+'GPG Margins'!$D13</f>
        <v>14.669367457780497</v>
      </c>
      <c r="G117" s="51">
        <f>G$98+'GPG Margins'!$D13</f>
        <v>17.215635355023267</v>
      </c>
      <c r="H117" s="51">
        <f>H$98+'GPG Margins'!$D13</f>
        <v>19.152556399502902</v>
      </c>
      <c r="I117" s="51">
        <f>I$98+'GPG Margins'!$D13</f>
        <v>18.903871036012003</v>
      </c>
      <c r="J117" s="51">
        <f>J$98+'GPG Margins'!$D13</f>
        <v>16.28680872735244</v>
      </c>
      <c r="K117" s="51">
        <f>K$98+'GPG Margins'!$D13</f>
        <v>14.306720094009872</v>
      </c>
      <c r="L117" s="51">
        <f>L$98+'GPG Margins'!$D13</f>
        <v>14.065184421832152</v>
      </c>
      <c r="M117" s="51">
        <f>M$98+'GPG Margins'!$D13</f>
        <v>14.630859592284541</v>
      </c>
      <c r="N117" s="51">
        <f>N$98+'GPG Margins'!$D13</f>
        <v>14.886852127123904</v>
      </c>
      <c r="O117" s="51">
        <f>O$98+'GPG Margins'!$D13</f>
        <v>15.120011212047638</v>
      </c>
      <c r="P117" s="51">
        <f>P$98+'GPG Margins'!$D13</f>
        <v>15.341758976003126</v>
      </c>
      <c r="Q117" s="51">
        <f>Q$98+'GPG Margins'!$D13</f>
        <v>15.41590283186726</v>
      </c>
      <c r="R117" s="51">
        <f>R$98+'GPG Margins'!$D13</f>
        <v>15.44222322255783</v>
      </c>
      <c r="S117" s="51">
        <f>S$98+'GPG Margins'!$D13</f>
        <v>15.648982991977606</v>
      </c>
      <c r="T117" s="51">
        <f>T$98+'GPG Margins'!$D13</f>
        <v>15.939251736898289</v>
      </c>
      <c r="U117" s="51">
        <f>U$98+'GPG Margins'!$D13</f>
        <v>16.284860748595918</v>
      </c>
      <c r="V117" s="51">
        <f>V$98+'GPG Margins'!$D13</f>
        <v>16.674897965792677</v>
      </c>
      <c r="W117" s="51">
        <f>W$98+'GPG Margins'!$D13</f>
        <v>16.732282750979547</v>
      </c>
      <c r="X117" s="51">
        <f>X$98+'GPG Margins'!$D13</f>
        <v>16.543240253393808</v>
      </c>
      <c r="Y117" s="51">
        <f>Y$98+'GPG Margins'!$D13</f>
        <v>16.574980721597939</v>
      </c>
      <c r="Z117" s="51">
        <f>Z$98+'GPG Margins'!$D13</f>
        <v>16.91798393295209</v>
      </c>
      <c r="AA117" s="51">
        <f>AA$98+'GPG Margins'!$D13</f>
        <v>17.483698709712719</v>
      </c>
      <c r="AB117" s="51">
        <f>AB$98+'GPG Margins'!$D13</f>
        <v>17.734356942619772</v>
      </c>
      <c r="AC117" s="51">
        <f>AC$98+'GPG Margins'!$D13</f>
        <v>17.447912688515338</v>
      </c>
      <c r="AD117" s="51">
        <f>AD$98+'GPG Margins'!$D13</f>
        <v>17.187598848591644</v>
      </c>
      <c r="AE117" s="51">
        <f>AE$98+'GPG Margins'!$D13</f>
        <v>17.082149992434591</v>
      </c>
      <c r="AF117" s="51">
        <f>AF$98+'GPG Margins'!$D13</f>
        <v>17.045206276918506</v>
      </c>
      <c r="AG117" s="51">
        <f>AG$98+'GPG Margins'!$D13</f>
        <v>17.166798174912461</v>
      </c>
      <c r="AH117" s="51">
        <f>AH$98+'GPG Margins'!$D13</f>
        <v>17.272686042844679</v>
      </c>
      <c r="AI117" s="51">
        <f>AI$98+'GPG Margins'!$D13</f>
        <v>17.286680812789822</v>
      </c>
      <c r="AJ117" s="51">
        <f>AJ$98+'GPG Margins'!$D13</f>
        <v>17.357475624815009</v>
      </c>
      <c r="AK117" s="51">
        <f>AK$98+'GPG Margins'!$D13</f>
        <v>17.436902435158032</v>
      </c>
    </row>
    <row r="118" spans="1:37">
      <c r="A118" s="47"/>
      <c r="B118" s="48" t="s">
        <v>103</v>
      </c>
      <c r="C118" s="51" t="s">
        <v>104</v>
      </c>
      <c r="D118" s="51" t="s">
        <v>104</v>
      </c>
      <c r="E118" s="51" t="s">
        <v>104</v>
      </c>
      <c r="F118" s="51" t="s">
        <v>104</v>
      </c>
      <c r="G118" s="51" t="s">
        <v>104</v>
      </c>
      <c r="H118" s="51" t="s">
        <v>104</v>
      </c>
      <c r="I118" s="51" t="s">
        <v>104</v>
      </c>
      <c r="J118" s="51" t="s">
        <v>104</v>
      </c>
      <c r="K118" s="51" t="s">
        <v>104</v>
      </c>
      <c r="L118" s="51" t="s">
        <v>104</v>
      </c>
      <c r="M118" s="51" t="s">
        <v>104</v>
      </c>
      <c r="N118" s="51" t="s">
        <v>104</v>
      </c>
      <c r="O118" s="51" t="s">
        <v>104</v>
      </c>
      <c r="P118" s="51" t="s">
        <v>104</v>
      </c>
      <c r="Q118" s="51" t="s">
        <v>104</v>
      </c>
      <c r="R118" s="51" t="s">
        <v>104</v>
      </c>
      <c r="S118" s="51" t="s">
        <v>104</v>
      </c>
      <c r="T118" s="51" t="s">
        <v>104</v>
      </c>
      <c r="U118" s="51" t="s">
        <v>104</v>
      </c>
      <c r="V118" s="51" t="s">
        <v>104</v>
      </c>
      <c r="W118" s="51" t="s">
        <v>104</v>
      </c>
      <c r="X118" s="51" t="s">
        <v>104</v>
      </c>
      <c r="Y118" s="51" t="s">
        <v>104</v>
      </c>
      <c r="Z118" s="51" t="s">
        <v>104</v>
      </c>
      <c r="AA118" s="51" t="s">
        <v>104</v>
      </c>
      <c r="AB118" s="51" t="s">
        <v>104</v>
      </c>
      <c r="AC118" s="51" t="s">
        <v>104</v>
      </c>
      <c r="AD118" s="51" t="s">
        <v>104</v>
      </c>
      <c r="AE118" s="51" t="s">
        <v>104</v>
      </c>
      <c r="AF118" s="51" t="s">
        <v>104</v>
      </c>
      <c r="AG118" s="51" t="s">
        <v>104</v>
      </c>
      <c r="AH118" s="51" t="s">
        <v>104</v>
      </c>
      <c r="AI118" s="51" t="s">
        <v>104</v>
      </c>
      <c r="AJ118" s="51" t="s">
        <v>104</v>
      </c>
      <c r="AK118" s="51" t="s">
        <v>104</v>
      </c>
    </row>
    <row r="119" spans="1:37">
      <c r="A119" s="47"/>
      <c r="B119" s="50" t="s">
        <v>94</v>
      </c>
      <c r="C119" s="51">
        <v>0</v>
      </c>
      <c r="D119" s="51">
        <f>D$99+'GPG Margins'!$D15</f>
        <v>10.373111476666084</v>
      </c>
      <c r="E119" s="51">
        <f>E$99+'GPG Margins'!$D15</f>
        <v>13.214748491482782</v>
      </c>
      <c r="F119" s="51">
        <f>F$99+'GPG Margins'!$D15</f>
        <v>18.745094561381936</v>
      </c>
      <c r="G119" s="51">
        <f>G$99+'GPG Margins'!$D15</f>
        <v>21.992397463064812</v>
      </c>
      <c r="H119" s="51">
        <f>H$99+'GPG Margins'!$D15</f>
        <v>24.255219829915298</v>
      </c>
      <c r="I119" s="51">
        <f>I$99+'GPG Margins'!$D15</f>
        <v>23.630860295588832</v>
      </c>
      <c r="J119" s="51">
        <f>J$99+'GPG Margins'!$D15</f>
        <v>20.661128882631484</v>
      </c>
      <c r="K119" s="51">
        <f>K$99+'GPG Margins'!$D15</f>
        <v>18.20248875345932</v>
      </c>
      <c r="L119" s="51">
        <f>L$99+'GPG Margins'!$D15</f>
        <v>16.790976949738219</v>
      </c>
      <c r="M119" s="51">
        <f>M$99+'GPG Margins'!$D15</f>
        <v>16.592918312851083</v>
      </c>
      <c r="N119" s="51">
        <f>N$99+'GPG Margins'!$D15</f>
        <v>16.715160941588152</v>
      </c>
      <c r="O119" s="51">
        <f>O$99+'GPG Margins'!$D15</f>
        <v>16.813975523804093</v>
      </c>
      <c r="P119" s="51">
        <f>P$99+'GPG Margins'!$D15</f>
        <v>16.892630426176964</v>
      </c>
      <c r="Q119" s="51">
        <f>Q$99+'GPG Margins'!$D15</f>
        <v>16.936965331201861</v>
      </c>
      <c r="R119" s="51">
        <f>R$99+'GPG Margins'!$D15</f>
        <v>17.013358177230867</v>
      </c>
      <c r="S119" s="51">
        <f>S$99+'GPG Margins'!$D15</f>
        <v>17.141732605167679</v>
      </c>
      <c r="T119" s="51">
        <f>T$99+'GPG Margins'!$D15</f>
        <v>17.290762181039913</v>
      </c>
      <c r="U119" s="51">
        <f>U$99+'GPG Margins'!$D15</f>
        <v>17.506123230192586</v>
      </c>
      <c r="V119" s="51">
        <f>V$99+'GPG Margins'!$D15</f>
        <v>17.689553015366009</v>
      </c>
      <c r="W119" s="51">
        <f>W$99+'GPG Margins'!$D15</f>
        <v>17.619399484647047</v>
      </c>
      <c r="X119" s="51">
        <f>X$99+'GPG Margins'!$D15</f>
        <v>17.363103144669847</v>
      </c>
      <c r="Y119" s="51">
        <f>Y$99+'GPG Margins'!$D15</f>
        <v>17.277483097766066</v>
      </c>
      <c r="Z119" s="51">
        <f>Z$99+'GPG Margins'!$D15</f>
        <v>17.506246444799881</v>
      </c>
      <c r="AA119" s="51">
        <f>AA$99+'GPG Margins'!$D15</f>
        <v>17.887720015153935</v>
      </c>
      <c r="AB119" s="51">
        <f>AB$99+'GPG Margins'!$D15</f>
        <v>17.798570094157302</v>
      </c>
      <c r="AC119" s="51">
        <f>AC$99+'GPG Margins'!$D15</f>
        <v>17.133482493906225</v>
      </c>
      <c r="AD119" s="51">
        <f>AD$99+'GPG Margins'!$D15</f>
        <v>16.632612191957485</v>
      </c>
      <c r="AE119" s="51">
        <f>AE$99+'GPG Margins'!$D15</f>
        <v>16.407328866723503</v>
      </c>
      <c r="AF119" s="51">
        <f>AF$99+'GPG Margins'!$D15</f>
        <v>16.288875907349976</v>
      </c>
      <c r="AG119" s="51">
        <f>AG$99+'GPG Margins'!$D15</f>
        <v>16.383936733616459</v>
      </c>
      <c r="AH119" s="51">
        <f>AH$99+'GPG Margins'!$D15</f>
        <v>16.487190684259112</v>
      </c>
      <c r="AI119" s="51">
        <f>AI$99+'GPG Margins'!$D15</f>
        <v>16.520147720891551</v>
      </c>
      <c r="AJ119" s="51">
        <f>AJ$99+'GPG Margins'!$D15</f>
        <v>16.618115754725601</v>
      </c>
      <c r="AK119" s="51">
        <f>AK$99+'GPG Margins'!$D15</f>
        <v>16.674061959313295</v>
      </c>
    </row>
    <row r="120" spans="1:37">
      <c r="A120" s="47"/>
      <c r="B120" s="50" t="s">
        <v>95</v>
      </c>
      <c r="C120" s="51">
        <v>0</v>
      </c>
      <c r="D120" s="51">
        <f>D$99+'GPG Margins'!$D16</f>
        <v>9.8731114766660841</v>
      </c>
      <c r="E120" s="51">
        <f>E$99+'GPG Margins'!$D16</f>
        <v>12.714748491482782</v>
      </c>
      <c r="F120" s="51">
        <f>F$99+'GPG Margins'!$D16</f>
        <v>18.245094561381936</v>
      </c>
      <c r="G120" s="51">
        <f>G$99+'GPG Margins'!$D16</f>
        <v>21.492397463064812</v>
      </c>
      <c r="H120" s="51">
        <f>H$99+'GPG Margins'!$D16</f>
        <v>23.755219829915298</v>
      </c>
      <c r="I120" s="51">
        <f>I$99+'GPG Margins'!$D16</f>
        <v>23.130860295588832</v>
      </c>
      <c r="J120" s="51">
        <f>J$99+'GPG Margins'!$D16</f>
        <v>20.161128882631484</v>
      </c>
      <c r="K120" s="51">
        <f>K$99+'GPG Margins'!$D16</f>
        <v>17.70248875345932</v>
      </c>
      <c r="L120" s="51">
        <f>L$99+'GPG Margins'!$D16</f>
        <v>16.290976949738219</v>
      </c>
      <c r="M120" s="51">
        <f>M$99+'GPG Margins'!$D16</f>
        <v>16.092918312851083</v>
      </c>
      <c r="N120" s="51">
        <f>N$99+'GPG Margins'!$D16</f>
        <v>16.215160941588152</v>
      </c>
      <c r="O120" s="51">
        <f>O$99+'GPG Margins'!$D16</f>
        <v>16.313975523804093</v>
      </c>
      <c r="P120" s="51">
        <f>P$99+'GPG Margins'!$D16</f>
        <v>16.392630426176964</v>
      </c>
      <c r="Q120" s="51">
        <f>Q$99+'GPG Margins'!$D16</f>
        <v>16.436965331201861</v>
      </c>
      <c r="R120" s="51">
        <f>R$99+'GPG Margins'!$D16</f>
        <v>16.513358177230867</v>
      </c>
      <c r="S120" s="51">
        <f>S$99+'GPG Margins'!$D16</f>
        <v>16.641732605167679</v>
      </c>
      <c r="T120" s="51">
        <f>T$99+'GPG Margins'!$D16</f>
        <v>16.790762181039913</v>
      </c>
      <c r="U120" s="51">
        <f>U$99+'GPG Margins'!$D16</f>
        <v>17.006123230192586</v>
      </c>
      <c r="V120" s="51">
        <f>V$99+'GPG Margins'!$D16</f>
        <v>17.189553015366009</v>
      </c>
      <c r="W120" s="51">
        <f>W$99+'GPG Margins'!$D16</f>
        <v>17.119399484647047</v>
      </c>
      <c r="X120" s="51">
        <f>X$99+'GPG Margins'!$D16</f>
        <v>16.863103144669847</v>
      </c>
      <c r="Y120" s="51">
        <f>Y$99+'GPG Margins'!$D16</f>
        <v>16.777483097766066</v>
      </c>
      <c r="Z120" s="51">
        <f>Z$99+'GPG Margins'!$D16</f>
        <v>17.006246444799881</v>
      </c>
      <c r="AA120" s="51">
        <f>AA$99+'GPG Margins'!$D16</f>
        <v>17.387720015153935</v>
      </c>
      <c r="AB120" s="51">
        <f>AB$99+'GPG Margins'!$D16</f>
        <v>17.298570094157302</v>
      </c>
      <c r="AC120" s="51">
        <f>AC$99+'GPG Margins'!$D16</f>
        <v>16.633482493906225</v>
      </c>
      <c r="AD120" s="51">
        <f>AD$99+'GPG Margins'!$D16</f>
        <v>16.132612191957485</v>
      </c>
      <c r="AE120" s="51">
        <f>AE$99+'GPG Margins'!$D16</f>
        <v>15.907328866723503</v>
      </c>
      <c r="AF120" s="51">
        <f>AF$99+'GPG Margins'!$D16</f>
        <v>15.788875907349977</v>
      </c>
      <c r="AG120" s="51">
        <f>AG$99+'GPG Margins'!$D16</f>
        <v>15.883936733616459</v>
      </c>
      <c r="AH120" s="51">
        <f>AH$99+'GPG Margins'!$D16</f>
        <v>15.987190684259112</v>
      </c>
      <c r="AI120" s="51">
        <f>AI$99+'GPG Margins'!$D16</f>
        <v>16.020147720891551</v>
      </c>
      <c r="AJ120" s="51">
        <f>AJ$99+'GPG Margins'!$D16</f>
        <v>16.118115754725601</v>
      </c>
      <c r="AK120" s="51">
        <f>AK$99+'GPG Margins'!$D16</f>
        <v>16.174061959313295</v>
      </c>
    </row>
    <row r="121" spans="1:37">
      <c r="A121" s="47"/>
      <c r="B121" s="50" t="s">
        <v>105</v>
      </c>
      <c r="C121" s="51">
        <v>0</v>
      </c>
      <c r="D121" s="51">
        <f>D$99+'GPG Margins'!$D17</f>
        <v>9.6231114766660841</v>
      </c>
      <c r="E121" s="51">
        <f>E$99+'GPG Margins'!$D17</f>
        <v>12.464748491482782</v>
      </c>
      <c r="F121" s="51">
        <f>F$99+'GPG Margins'!$D17</f>
        <v>17.995094561381936</v>
      </c>
      <c r="G121" s="51">
        <f>G$99+'GPG Margins'!$D17</f>
        <v>21.242397463064812</v>
      </c>
      <c r="H121" s="51">
        <f>H$99+'GPG Margins'!$D17</f>
        <v>23.505219829915298</v>
      </c>
      <c r="I121" s="51">
        <f>I$99+'GPG Margins'!$D17</f>
        <v>22.880860295588832</v>
      </c>
      <c r="J121" s="51">
        <f>J$99+'GPG Margins'!$D17</f>
        <v>19.911128882631484</v>
      </c>
      <c r="K121" s="51">
        <f>K$99+'GPG Margins'!$D17</f>
        <v>17.45248875345932</v>
      </c>
      <c r="L121" s="51">
        <f>L$99+'GPG Margins'!$D17</f>
        <v>16.040976949738219</v>
      </c>
      <c r="M121" s="51">
        <f>M$99+'GPG Margins'!$D17</f>
        <v>15.842918312851081</v>
      </c>
      <c r="N121" s="51">
        <f>N$99+'GPG Margins'!$D17</f>
        <v>15.965160941588152</v>
      </c>
      <c r="O121" s="51">
        <f>O$99+'GPG Margins'!$D17</f>
        <v>16.063975523804093</v>
      </c>
      <c r="P121" s="51">
        <f>P$99+'GPG Margins'!$D17</f>
        <v>16.142630426176964</v>
      </c>
      <c r="Q121" s="51">
        <f>Q$99+'GPG Margins'!$D17</f>
        <v>16.186965331201861</v>
      </c>
      <c r="R121" s="51">
        <f>R$99+'GPG Margins'!$D17</f>
        <v>16.263358177230867</v>
      </c>
      <c r="S121" s="51">
        <f>S$99+'GPG Margins'!$D17</f>
        <v>16.391732605167679</v>
      </c>
      <c r="T121" s="51">
        <f>T$99+'GPG Margins'!$D17</f>
        <v>16.540762181039913</v>
      </c>
      <c r="U121" s="51">
        <f>U$99+'GPG Margins'!$D17</f>
        <v>16.756123230192586</v>
      </c>
      <c r="V121" s="51">
        <f>V$99+'GPG Margins'!$D17</f>
        <v>16.939553015366009</v>
      </c>
      <c r="W121" s="51">
        <f>W$99+'GPG Margins'!$D17</f>
        <v>16.869399484647047</v>
      </c>
      <c r="X121" s="51">
        <f>X$99+'GPG Margins'!$D17</f>
        <v>16.613103144669847</v>
      </c>
      <c r="Y121" s="51">
        <f>Y$99+'GPG Margins'!$D17</f>
        <v>16.527483097766066</v>
      </c>
      <c r="Z121" s="51">
        <f>Z$99+'GPG Margins'!$D17</f>
        <v>16.756246444799881</v>
      </c>
      <c r="AA121" s="51">
        <f>AA$99+'GPG Margins'!$D17</f>
        <v>17.137720015153935</v>
      </c>
      <c r="AB121" s="51">
        <f>AB$99+'GPG Margins'!$D17</f>
        <v>17.048570094157302</v>
      </c>
      <c r="AC121" s="51">
        <f>AC$99+'GPG Margins'!$D17</f>
        <v>16.383482493906225</v>
      </c>
      <c r="AD121" s="51">
        <f>AD$99+'GPG Margins'!$D17</f>
        <v>15.882612191957485</v>
      </c>
      <c r="AE121" s="51">
        <f>AE$99+'GPG Margins'!$D17</f>
        <v>15.657328866723503</v>
      </c>
      <c r="AF121" s="51">
        <f>AF$99+'GPG Margins'!$D17</f>
        <v>15.538875907349977</v>
      </c>
      <c r="AG121" s="51">
        <f>AG$99+'GPG Margins'!$D17</f>
        <v>15.633936733616459</v>
      </c>
      <c r="AH121" s="51">
        <f>AH$99+'GPG Margins'!$D17</f>
        <v>15.737190684259112</v>
      </c>
      <c r="AI121" s="51">
        <f>AI$99+'GPG Margins'!$D17</f>
        <v>15.770147720891551</v>
      </c>
      <c r="AJ121" s="51">
        <f>AJ$99+'GPG Margins'!$D17</f>
        <v>15.868115754725599</v>
      </c>
      <c r="AK121" s="51">
        <f>AK$99+'GPG Margins'!$D17</f>
        <v>15.924061959313295</v>
      </c>
    </row>
    <row r="122" spans="1:37">
      <c r="A122" s="47"/>
      <c r="B122" s="50" t="s">
        <v>106</v>
      </c>
      <c r="C122" s="51">
        <v>0</v>
      </c>
      <c r="D122" s="51">
        <f>D$99+'GPG Margins'!$D18</f>
        <v>9.6231114766660841</v>
      </c>
      <c r="E122" s="51">
        <f>E$99+'GPG Margins'!$D18</f>
        <v>12.464748491482782</v>
      </c>
      <c r="F122" s="51">
        <f>F$99+'GPG Margins'!$D18</f>
        <v>17.995094561381936</v>
      </c>
      <c r="G122" s="51">
        <f>G$99+'GPG Margins'!$D18</f>
        <v>21.242397463064812</v>
      </c>
      <c r="H122" s="51">
        <f>H$99+'GPG Margins'!$D18</f>
        <v>23.505219829915298</v>
      </c>
      <c r="I122" s="51">
        <f>I$99+'GPG Margins'!$D18</f>
        <v>22.880860295588832</v>
      </c>
      <c r="J122" s="51">
        <f>J$99+'GPG Margins'!$D18</f>
        <v>19.911128882631484</v>
      </c>
      <c r="K122" s="51">
        <f>K$99+'GPG Margins'!$D18</f>
        <v>17.45248875345932</v>
      </c>
      <c r="L122" s="51">
        <f>L$99+'GPG Margins'!$D18</f>
        <v>16.040976949738219</v>
      </c>
      <c r="M122" s="51">
        <f>M$99+'GPG Margins'!$D18</f>
        <v>15.842918312851081</v>
      </c>
      <c r="N122" s="51">
        <f>N$99+'GPG Margins'!$D18</f>
        <v>15.965160941588152</v>
      </c>
      <c r="O122" s="51">
        <f>O$99+'GPG Margins'!$D18</f>
        <v>16.063975523804093</v>
      </c>
      <c r="P122" s="51">
        <f>P$99+'GPG Margins'!$D18</f>
        <v>16.142630426176964</v>
      </c>
      <c r="Q122" s="51">
        <f>Q$99+'GPG Margins'!$D18</f>
        <v>16.186965331201861</v>
      </c>
      <c r="R122" s="51">
        <f>R$99+'GPG Margins'!$D18</f>
        <v>16.263358177230867</v>
      </c>
      <c r="S122" s="51">
        <f>S$99+'GPG Margins'!$D18</f>
        <v>16.391732605167679</v>
      </c>
      <c r="T122" s="51">
        <f>T$99+'GPG Margins'!$D18</f>
        <v>16.540762181039913</v>
      </c>
      <c r="U122" s="51">
        <f>U$99+'GPG Margins'!$D18</f>
        <v>16.756123230192586</v>
      </c>
      <c r="V122" s="51">
        <f>V$99+'GPG Margins'!$D18</f>
        <v>16.939553015366009</v>
      </c>
      <c r="W122" s="51">
        <f>W$99+'GPG Margins'!$D18</f>
        <v>16.869399484647047</v>
      </c>
      <c r="X122" s="51">
        <f>X$99+'GPG Margins'!$D18</f>
        <v>16.613103144669847</v>
      </c>
      <c r="Y122" s="51">
        <f>Y$99+'GPG Margins'!$D18</f>
        <v>16.527483097766066</v>
      </c>
      <c r="Z122" s="51">
        <f>Z$99+'GPG Margins'!$D18</f>
        <v>16.756246444799881</v>
      </c>
      <c r="AA122" s="51">
        <f>AA$99+'GPG Margins'!$D18</f>
        <v>17.137720015153935</v>
      </c>
      <c r="AB122" s="51">
        <f>AB$99+'GPG Margins'!$D18</f>
        <v>17.048570094157302</v>
      </c>
      <c r="AC122" s="51">
        <f>AC$99+'GPG Margins'!$D18</f>
        <v>16.383482493906225</v>
      </c>
      <c r="AD122" s="51">
        <f>AD$99+'GPG Margins'!$D18</f>
        <v>15.882612191957485</v>
      </c>
      <c r="AE122" s="51">
        <f>AE$99+'GPG Margins'!$D18</f>
        <v>15.657328866723503</v>
      </c>
      <c r="AF122" s="51">
        <f>AF$99+'GPG Margins'!$D18</f>
        <v>15.538875907349977</v>
      </c>
      <c r="AG122" s="51">
        <f>AG$99+'GPG Margins'!$D18</f>
        <v>15.633936733616459</v>
      </c>
      <c r="AH122" s="51">
        <f>AH$99+'GPG Margins'!$D18</f>
        <v>15.737190684259112</v>
      </c>
      <c r="AI122" s="51">
        <f>AI$99+'GPG Margins'!$D18</f>
        <v>15.770147720891551</v>
      </c>
      <c r="AJ122" s="51">
        <f>AJ$99+'GPG Margins'!$D18</f>
        <v>15.868115754725599</v>
      </c>
      <c r="AK122" s="51">
        <f>AK$99+'GPG Margins'!$D18</f>
        <v>15.924061959313295</v>
      </c>
    </row>
    <row r="123" spans="1:37">
      <c r="A123" s="47"/>
      <c r="B123" s="50" t="s">
        <v>60</v>
      </c>
      <c r="C123" s="51">
        <v>0</v>
      </c>
      <c r="D123" s="51">
        <f>D$99+'GPG Margins'!$D19</f>
        <v>9.1731114766660848</v>
      </c>
      <c r="E123" s="51">
        <f>E$99+'GPG Margins'!$D19</f>
        <v>12.014748491482782</v>
      </c>
      <c r="F123" s="51">
        <f>F$99+'GPG Margins'!$D19</f>
        <v>17.545094561381937</v>
      </c>
      <c r="G123" s="51">
        <f>G$99+'GPG Margins'!$D19</f>
        <v>20.792397463064813</v>
      </c>
      <c r="H123" s="51">
        <f>H$99+'GPG Margins'!$D19</f>
        <v>23.055219829915298</v>
      </c>
      <c r="I123" s="51">
        <f>I$99+'GPG Margins'!$D19</f>
        <v>22.430860295588833</v>
      </c>
      <c r="J123" s="51">
        <f>J$99+'GPG Margins'!$D19</f>
        <v>19.461128882631485</v>
      </c>
      <c r="K123" s="51">
        <f>K$99+'GPG Margins'!$D19</f>
        <v>17.002488753459321</v>
      </c>
      <c r="L123" s="51">
        <f>L$99+'GPG Margins'!$D19</f>
        <v>15.59097694973822</v>
      </c>
      <c r="M123" s="51">
        <f>M$99+'GPG Margins'!$D19</f>
        <v>15.392918312851082</v>
      </c>
      <c r="N123" s="51">
        <f>N$99+'GPG Margins'!$D19</f>
        <v>15.515160941588153</v>
      </c>
      <c r="O123" s="51">
        <f>O$99+'GPG Margins'!$D19</f>
        <v>15.613975523804093</v>
      </c>
      <c r="P123" s="51">
        <f>P$99+'GPG Margins'!$D19</f>
        <v>15.692630426176963</v>
      </c>
      <c r="Q123" s="51">
        <f>Q$99+'GPG Margins'!$D19</f>
        <v>15.736965331201862</v>
      </c>
      <c r="R123" s="51">
        <f>R$99+'GPG Margins'!$D19</f>
        <v>15.813358177230867</v>
      </c>
      <c r="S123" s="51">
        <f>S$99+'GPG Margins'!$D19</f>
        <v>15.94173260516768</v>
      </c>
      <c r="T123" s="51">
        <f>T$99+'GPG Margins'!$D19</f>
        <v>16.090762181039914</v>
      </c>
      <c r="U123" s="51">
        <f>U$99+'GPG Margins'!$D19</f>
        <v>16.306123230192586</v>
      </c>
      <c r="V123" s="51">
        <f>V$99+'GPG Margins'!$D19</f>
        <v>16.48955301536601</v>
      </c>
      <c r="W123" s="51">
        <f>W$99+'GPG Margins'!$D19</f>
        <v>16.419399484647048</v>
      </c>
      <c r="X123" s="51">
        <f>X$99+'GPG Margins'!$D19</f>
        <v>16.163103144669847</v>
      </c>
      <c r="Y123" s="51">
        <f>Y$99+'GPG Margins'!$D19</f>
        <v>16.077483097766066</v>
      </c>
      <c r="Z123" s="51">
        <f>Z$99+'GPG Margins'!$D19</f>
        <v>16.306246444799882</v>
      </c>
      <c r="AA123" s="51">
        <f>AA$99+'GPG Margins'!$D19</f>
        <v>16.687720015153936</v>
      </c>
      <c r="AB123" s="51">
        <f>AB$99+'GPG Margins'!$D19</f>
        <v>16.598570094157303</v>
      </c>
      <c r="AC123" s="51">
        <f>AC$99+'GPG Margins'!$D19</f>
        <v>15.933482493906226</v>
      </c>
      <c r="AD123" s="51">
        <f>AD$99+'GPG Margins'!$D19</f>
        <v>15.432612191957485</v>
      </c>
      <c r="AE123" s="51">
        <f>AE$99+'GPG Margins'!$D19</f>
        <v>15.207328866723504</v>
      </c>
      <c r="AF123" s="51">
        <f>AF$99+'GPG Margins'!$D19</f>
        <v>15.088875907349978</v>
      </c>
      <c r="AG123" s="51">
        <f>AG$99+'GPG Margins'!$D19</f>
        <v>15.183936733616459</v>
      </c>
      <c r="AH123" s="51">
        <f>AH$99+'GPG Margins'!$D19</f>
        <v>15.287190684259112</v>
      </c>
      <c r="AI123" s="51">
        <f>AI$99+'GPG Margins'!$D19</f>
        <v>15.320147720891551</v>
      </c>
      <c r="AJ123" s="51">
        <f>AJ$99+'GPG Margins'!$D19</f>
        <v>15.4181157547256</v>
      </c>
      <c r="AK123" s="51">
        <f>AK$99+'GPG Margins'!$D19</f>
        <v>15.474061959313296</v>
      </c>
    </row>
    <row r="124" spans="1:37">
      <c r="A124" s="47"/>
      <c r="B124" s="50" t="s">
        <v>107</v>
      </c>
      <c r="C124" s="51">
        <v>0</v>
      </c>
      <c r="D124" s="51">
        <f>D$99+'GPG Margins'!$D20</f>
        <v>9.2231114766660838</v>
      </c>
      <c r="E124" s="51">
        <f>E$99+'GPG Margins'!$D20</f>
        <v>12.064748491482781</v>
      </c>
      <c r="F124" s="51">
        <f>F$99+'GPG Margins'!$D20</f>
        <v>17.595094561381934</v>
      </c>
      <c r="G124" s="51">
        <f>G$99+'GPG Margins'!$D20</f>
        <v>20.842397463064813</v>
      </c>
      <c r="H124" s="51">
        <f>H$99+'GPG Margins'!$D20</f>
        <v>23.105219829915299</v>
      </c>
      <c r="I124" s="51">
        <f>I$99+'GPG Margins'!$D20</f>
        <v>22.480860295588833</v>
      </c>
      <c r="J124" s="51">
        <f>J$99+'GPG Margins'!$D20</f>
        <v>19.511128882631482</v>
      </c>
      <c r="K124" s="51">
        <f>K$99+'GPG Margins'!$D20</f>
        <v>17.052488753459322</v>
      </c>
      <c r="L124" s="51">
        <f>L$99+'GPG Margins'!$D20</f>
        <v>15.640976949738219</v>
      </c>
      <c r="M124" s="51">
        <f>M$99+'GPG Margins'!$D20</f>
        <v>15.442918312851081</v>
      </c>
      <c r="N124" s="51">
        <f>N$99+'GPG Margins'!$D20</f>
        <v>15.565160941588152</v>
      </c>
      <c r="O124" s="51">
        <f>O$99+'GPG Margins'!$D20</f>
        <v>15.663975523804092</v>
      </c>
      <c r="P124" s="51">
        <f>P$99+'GPG Margins'!$D20</f>
        <v>15.742630426176962</v>
      </c>
      <c r="Q124" s="51">
        <f>Q$99+'GPG Margins'!$D20</f>
        <v>15.786965331201861</v>
      </c>
      <c r="R124" s="51">
        <f>R$99+'GPG Margins'!$D20</f>
        <v>15.863358177230866</v>
      </c>
      <c r="S124" s="51">
        <f>S$99+'GPG Margins'!$D20</f>
        <v>15.991732605167678</v>
      </c>
      <c r="T124" s="51">
        <f>T$99+'GPG Margins'!$D20</f>
        <v>16.140762181039911</v>
      </c>
      <c r="U124" s="51">
        <f>U$99+'GPG Margins'!$D20</f>
        <v>16.356123230192587</v>
      </c>
      <c r="V124" s="51">
        <f>V$99+'GPG Margins'!$D20</f>
        <v>16.53955301536601</v>
      </c>
      <c r="W124" s="51">
        <f>W$99+'GPG Margins'!$D20</f>
        <v>16.469399484647049</v>
      </c>
      <c r="X124" s="51">
        <f>X$99+'GPG Margins'!$D20</f>
        <v>16.213103144669844</v>
      </c>
      <c r="Y124" s="51">
        <f>Y$99+'GPG Margins'!$D20</f>
        <v>16.127483097766067</v>
      </c>
      <c r="Z124" s="51">
        <f>Z$99+'GPG Margins'!$D20</f>
        <v>16.356246444799879</v>
      </c>
      <c r="AA124" s="51">
        <f>AA$99+'GPG Margins'!$D20</f>
        <v>16.737720015153933</v>
      </c>
      <c r="AB124" s="51">
        <f>AB$99+'GPG Margins'!$D20</f>
        <v>16.6485700941573</v>
      </c>
      <c r="AC124" s="51">
        <f>AC$99+'GPG Margins'!$D20</f>
        <v>15.983482493906225</v>
      </c>
      <c r="AD124" s="51">
        <f>AD$99+'GPG Margins'!$D20</f>
        <v>15.482612191957484</v>
      </c>
      <c r="AE124" s="51">
        <f>AE$99+'GPG Margins'!$D20</f>
        <v>15.257328866723503</v>
      </c>
      <c r="AF124" s="51">
        <f>AF$99+'GPG Margins'!$D20</f>
        <v>15.138875907349977</v>
      </c>
      <c r="AG124" s="51">
        <f>AG$99+'GPG Margins'!$D20</f>
        <v>15.233936733616458</v>
      </c>
      <c r="AH124" s="51">
        <f>AH$99+'GPG Margins'!$D20</f>
        <v>15.337190684259111</v>
      </c>
      <c r="AI124" s="51">
        <f>AI$99+'GPG Margins'!$D20</f>
        <v>15.37014772089155</v>
      </c>
      <c r="AJ124" s="51">
        <f>AJ$99+'GPG Margins'!$D20</f>
        <v>15.468115754725599</v>
      </c>
      <c r="AK124" s="51">
        <f>AK$99+'GPG Margins'!$D20</f>
        <v>15.524061959313295</v>
      </c>
    </row>
    <row r="125" spans="1:37">
      <c r="A125" s="47"/>
      <c r="B125" s="48" t="s">
        <v>108</v>
      </c>
      <c r="C125" s="51" t="s">
        <v>104</v>
      </c>
      <c r="D125" s="51" t="s">
        <v>104</v>
      </c>
      <c r="E125" s="51" t="s">
        <v>104</v>
      </c>
      <c r="F125" s="51" t="s">
        <v>104</v>
      </c>
      <c r="G125" s="51" t="s">
        <v>104</v>
      </c>
      <c r="H125" s="51" t="s">
        <v>104</v>
      </c>
      <c r="I125" s="51" t="s">
        <v>104</v>
      </c>
      <c r="J125" s="51" t="s">
        <v>104</v>
      </c>
      <c r="K125" s="51" t="s">
        <v>104</v>
      </c>
      <c r="L125" s="51" t="s">
        <v>104</v>
      </c>
      <c r="M125" s="51" t="s">
        <v>104</v>
      </c>
      <c r="N125" s="51" t="s">
        <v>104</v>
      </c>
      <c r="O125" s="51" t="s">
        <v>104</v>
      </c>
      <c r="P125" s="51" t="s">
        <v>104</v>
      </c>
      <c r="Q125" s="51" t="s">
        <v>104</v>
      </c>
      <c r="R125" s="51" t="s">
        <v>104</v>
      </c>
      <c r="S125" s="51" t="s">
        <v>104</v>
      </c>
      <c r="T125" s="51" t="s">
        <v>104</v>
      </c>
      <c r="U125" s="51" t="s">
        <v>104</v>
      </c>
      <c r="V125" s="51" t="s">
        <v>104</v>
      </c>
      <c r="W125" s="51" t="s">
        <v>104</v>
      </c>
      <c r="X125" s="51" t="s">
        <v>104</v>
      </c>
      <c r="Y125" s="51" t="s">
        <v>104</v>
      </c>
      <c r="Z125" s="51" t="s">
        <v>104</v>
      </c>
      <c r="AA125" s="51" t="s">
        <v>104</v>
      </c>
      <c r="AB125" s="51" t="s">
        <v>104</v>
      </c>
      <c r="AC125" s="51" t="s">
        <v>104</v>
      </c>
      <c r="AD125" s="51" t="s">
        <v>104</v>
      </c>
      <c r="AE125" s="51" t="s">
        <v>104</v>
      </c>
      <c r="AF125" s="51" t="s">
        <v>104</v>
      </c>
      <c r="AG125" s="51" t="s">
        <v>104</v>
      </c>
      <c r="AH125" s="51" t="s">
        <v>104</v>
      </c>
      <c r="AI125" s="51" t="s">
        <v>104</v>
      </c>
      <c r="AJ125" s="51" t="s">
        <v>104</v>
      </c>
      <c r="AK125" s="51" t="s">
        <v>104</v>
      </c>
    </row>
    <row r="126" spans="1:37">
      <c r="A126" s="47"/>
      <c r="B126" s="50" t="s">
        <v>94</v>
      </c>
      <c r="C126" s="51">
        <v>0</v>
      </c>
      <c r="D126" s="51">
        <f>D$100+'GPG Margins'!$D22</f>
        <v>10.556408977355799</v>
      </c>
      <c r="E126" s="51">
        <f>E$100+'GPG Margins'!$D22</f>
        <v>13.161845837310711</v>
      </c>
      <c r="F126" s="51">
        <f>F$100+'GPG Margins'!$D22</f>
        <v>17.774550679241205</v>
      </c>
      <c r="G126" s="51">
        <f>G$100+'GPG Margins'!$D22</f>
        <v>20.414344242978064</v>
      </c>
      <c r="H126" s="51">
        <f>H$100+'GPG Margins'!$D22</f>
        <v>22.028879013839596</v>
      </c>
      <c r="I126" s="51">
        <f>I$100+'GPG Margins'!$D22</f>
        <v>20.560407775009267</v>
      </c>
      <c r="J126" s="51">
        <f>J$100+'GPG Margins'!$D22</f>
        <v>17.247482302033106</v>
      </c>
      <c r="K126" s="51">
        <f>K$100+'GPG Margins'!$D22</f>
        <v>15.088002756844261</v>
      </c>
      <c r="L126" s="51">
        <f>L$100+'GPG Margins'!$D22</f>
        <v>14.36565795614238</v>
      </c>
      <c r="M126" s="51">
        <f>M$100+'GPG Margins'!$D22</f>
        <v>14.582499326468296</v>
      </c>
      <c r="N126" s="51">
        <f>N$100+'GPG Margins'!$D22</f>
        <v>14.678368264300671</v>
      </c>
      <c r="O126" s="51">
        <f>O$100+'GPG Margins'!$D22</f>
        <v>14.738855767515179</v>
      </c>
      <c r="P126" s="51">
        <f>P$100+'GPG Margins'!$D22</f>
        <v>14.851845362205907</v>
      </c>
      <c r="Q126" s="51">
        <f>Q$100+'GPG Margins'!$D22</f>
        <v>14.881528513959863</v>
      </c>
      <c r="R126" s="51">
        <f>R$100+'GPG Margins'!$D22</f>
        <v>14.877909833981484</v>
      </c>
      <c r="S126" s="51">
        <f>S$100+'GPG Margins'!$D22</f>
        <v>15.113040186832571</v>
      </c>
      <c r="T126" s="51">
        <f>T$100+'GPG Margins'!$D22</f>
        <v>15.538021203934724</v>
      </c>
      <c r="U126" s="51">
        <f>U$100+'GPG Margins'!$D22</f>
        <v>15.909176032850247</v>
      </c>
      <c r="V126" s="51">
        <f>V$100+'GPG Margins'!$D22</f>
        <v>16.13400141227341</v>
      </c>
      <c r="W126" s="51">
        <f>W$100+'GPG Margins'!$D22</f>
        <v>16.115399526950313</v>
      </c>
      <c r="X126" s="51">
        <f>X$100+'GPG Margins'!$D22</f>
        <v>15.93183515888402</v>
      </c>
      <c r="Y126" s="51">
        <f>Y$100+'GPG Margins'!$D22</f>
        <v>15.888415653456244</v>
      </c>
      <c r="Z126" s="51">
        <f>Z$100+'GPG Margins'!$D22</f>
        <v>16.068215000255151</v>
      </c>
      <c r="AA126" s="51">
        <f>AA$100+'GPG Margins'!$D22</f>
        <v>16.359520687836635</v>
      </c>
      <c r="AB126" s="51">
        <f>AB$100+'GPG Margins'!$D22</f>
        <v>16.265969554825787</v>
      </c>
      <c r="AC126" s="51">
        <f>AC$100+'GPG Margins'!$D22</f>
        <v>15.729710857163345</v>
      </c>
      <c r="AD126" s="51">
        <f>AD$100+'GPG Margins'!$D22</f>
        <v>15.385723729737245</v>
      </c>
      <c r="AE126" s="51">
        <f>AE$100+'GPG Margins'!$D22</f>
        <v>15.293797743752823</v>
      </c>
      <c r="AF126" s="51">
        <f>AF$100+'GPG Margins'!$D22</f>
        <v>15.247459913532593</v>
      </c>
      <c r="AG126" s="51">
        <f>AG$100+'GPG Margins'!$D22</f>
        <v>15.277539130007078</v>
      </c>
      <c r="AH126" s="51">
        <f>AH$100+'GPG Margins'!$D22</f>
        <v>15.328697438339109</v>
      </c>
      <c r="AI126" s="51">
        <f>AI$100+'GPG Margins'!$D22</f>
        <v>15.393571809157859</v>
      </c>
      <c r="AJ126" s="51">
        <f>AJ$100+'GPG Margins'!$D22</f>
        <v>15.472477157282185</v>
      </c>
      <c r="AK126" s="51">
        <f>AK$100+'GPG Margins'!$D22</f>
        <v>15.492797320250085</v>
      </c>
    </row>
    <row r="127" spans="1:37">
      <c r="A127" s="47"/>
      <c r="B127" s="50" t="s">
        <v>95</v>
      </c>
      <c r="C127" s="51">
        <v>0</v>
      </c>
      <c r="D127" s="51">
        <f>D$100+'GPG Margins'!$D23</f>
        <v>10.056408977355799</v>
      </c>
      <c r="E127" s="51">
        <f>E$100+'GPG Margins'!$D23</f>
        <v>12.661845837310711</v>
      </c>
      <c r="F127" s="51">
        <f>F$100+'GPG Margins'!$D23</f>
        <v>17.274550679241205</v>
      </c>
      <c r="G127" s="51">
        <f>G$100+'GPG Margins'!$D23</f>
        <v>19.914344242978064</v>
      </c>
      <c r="H127" s="51">
        <f>H$100+'GPG Margins'!$D23</f>
        <v>21.528879013839596</v>
      </c>
      <c r="I127" s="51">
        <f>I$100+'GPG Margins'!$D23</f>
        <v>20.060407775009267</v>
      </c>
      <c r="J127" s="51">
        <f>J$100+'GPG Margins'!$D23</f>
        <v>16.747482302033106</v>
      </c>
      <c r="K127" s="51">
        <f>K$100+'GPG Margins'!$D23</f>
        <v>14.588002756844261</v>
      </c>
      <c r="L127" s="51">
        <f>L$100+'GPG Margins'!$D23</f>
        <v>13.86565795614238</v>
      </c>
      <c r="M127" s="51">
        <f>M$100+'GPG Margins'!$D23</f>
        <v>14.082499326468296</v>
      </c>
      <c r="N127" s="51">
        <f>N$100+'GPG Margins'!$D23</f>
        <v>14.178368264300671</v>
      </c>
      <c r="O127" s="51">
        <f>O$100+'GPG Margins'!$D23</f>
        <v>14.238855767515179</v>
      </c>
      <c r="P127" s="51">
        <f>P$100+'GPG Margins'!$D23</f>
        <v>14.351845362205907</v>
      </c>
      <c r="Q127" s="51">
        <f>Q$100+'GPG Margins'!$D23</f>
        <v>14.381528513959863</v>
      </c>
      <c r="R127" s="51">
        <f>R$100+'GPG Margins'!$D23</f>
        <v>14.377909833981484</v>
      </c>
      <c r="S127" s="51">
        <f>S$100+'GPG Margins'!$D23</f>
        <v>14.613040186832571</v>
      </c>
      <c r="T127" s="51">
        <f>T$100+'GPG Margins'!$D23</f>
        <v>15.038021203934724</v>
      </c>
      <c r="U127" s="51">
        <f>U$100+'GPG Margins'!$D23</f>
        <v>15.409176032850247</v>
      </c>
      <c r="V127" s="51">
        <f>V$100+'GPG Margins'!$D23</f>
        <v>15.63400141227341</v>
      </c>
      <c r="W127" s="51">
        <f>W$100+'GPG Margins'!$D23</f>
        <v>15.615399526950315</v>
      </c>
      <c r="X127" s="51">
        <f>X$100+'GPG Margins'!$D23</f>
        <v>15.43183515888402</v>
      </c>
      <c r="Y127" s="51">
        <f>Y$100+'GPG Margins'!$D23</f>
        <v>15.388415653456244</v>
      </c>
      <c r="Z127" s="51">
        <f>Z$100+'GPG Margins'!$D23</f>
        <v>15.568215000255149</v>
      </c>
      <c r="AA127" s="51">
        <f>AA$100+'GPG Margins'!$D23</f>
        <v>15.859520687836637</v>
      </c>
      <c r="AB127" s="51">
        <f>AB$100+'GPG Margins'!$D23</f>
        <v>15.765969554825785</v>
      </c>
      <c r="AC127" s="51">
        <f>AC$100+'GPG Margins'!$D23</f>
        <v>15.229710857163345</v>
      </c>
      <c r="AD127" s="51">
        <f>AD$100+'GPG Margins'!$D23</f>
        <v>14.885723729737245</v>
      </c>
      <c r="AE127" s="51">
        <f>AE$100+'GPG Margins'!$D23</f>
        <v>14.793797743752823</v>
      </c>
      <c r="AF127" s="51">
        <f>AF$100+'GPG Margins'!$D23</f>
        <v>14.747459913532593</v>
      </c>
      <c r="AG127" s="51">
        <f>AG$100+'GPG Margins'!$D23</f>
        <v>14.777539130007078</v>
      </c>
      <c r="AH127" s="51">
        <f>AH$100+'GPG Margins'!$D23</f>
        <v>14.828697438339109</v>
      </c>
      <c r="AI127" s="51">
        <f>AI$100+'GPG Margins'!$D23</f>
        <v>14.893571809157859</v>
      </c>
      <c r="AJ127" s="51">
        <f>AJ$100+'GPG Margins'!$D23</f>
        <v>14.972477157282185</v>
      </c>
      <c r="AK127" s="51">
        <f>AK$100+'GPG Margins'!$D23</f>
        <v>14.992797320250085</v>
      </c>
    </row>
    <row r="128" spans="1:37">
      <c r="A128" s="47"/>
      <c r="B128" s="50" t="s">
        <v>109</v>
      </c>
      <c r="C128" s="51">
        <v>0</v>
      </c>
      <c r="D128" s="51">
        <f>D$100+'GPG Margins'!$D24</f>
        <v>9.5564089773557992</v>
      </c>
      <c r="E128" s="51">
        <f>E$100+'GPG Margins'!$D24</f>
        <v>12.161845837310711</v>
      </c>
      <c r="F128" s="51">
        <f>F$100+'GPG Margins'!$D24</f>
        <v>16.774550679241205</v>
      </c>
      <c r="G128" s="51">
        <f>G$100+'GPG Margins'!$D24</f>
        <v>19.414344242978064</v>
      </c>
      <c r="H128" s="51">
        <f>H$100+'GPG Margins'!$D24</f>
        <v>21.028879013839596</v>
      </c>
      <c r="I128" s="51">
        <f>I$100+'GPG Margins'!$D24</f>
        <v>19.560407775009267</v>
      </c>
      <c r="J128" s="51">
        <f>J$100+'GPG Margins'!$D24</f>
        <v>16.247482302033106</v>
      </c>
      <c r="K128" s="51">
        <f>K$100+'GPG Margins'!$D24</f>
        <v>14.088002756844261</v>
      </c>
      <c r="L128" s="51">
        <f>L$100+'GPG Margins'!$D24</f>
        <v>13.36565795614238</v>
      </c>
      <c r="M128" s="51">
        <f>M$100+'GPG Margins'!$D24</f>
        <v>13.582499326468296</v>
      </c>
      <c r="N128" s="51">
        <f>N$100+'GPG Margins'!$D24</f>
        <v>13.678368264300671</v>
      </c>
      <c r="O128" s="51">
        <f>O$100+'GPG Margins'!$D24</f>
        <v>13.738855767515179</v>
      </c>
      <c r="P128" s="51">
        <f>P$100+'GPG Margins'!$D24</f>
        <v>13.851845362205907</v>
      </c>
      <c r="Q128" s="51">
        <f>Q$100+'GPG Margins'!$D24</f>
        <v>13.881528513959863</v>
      </c>
      <c r="R128" s="51">
        <f>R$100+'GPG Margins'!$D24</f>
        <v>13.877909833981484</v>
      </c>
      <c r="S128" s="51">
        <f>S$100+'GPG Margins'!$D24</f>
        <v>14.113040186832571</v>
      </c>
      <c r="T128" s="51">
        <f>T$100+'GPG Margins'!$D24</f>
        <v>14.538021203934724</v>
      </c>
      <c r="U128" s="51">
        <f>U$100+'GPG Margins'!$D24</f>
        <v>14.909176032850247</v>
      </c>
      <c r="V128" s="51">
        <f>V$100+'GPG Margins'!$D24</f>
        <v>15.13400141227341</v>
      </c>
      <c r="W128" s="51">
        <f>W$100+'GPG Margins'!$D24</f>
        <v>15.115399526950315</v>
      </c>
      <c r="X128" s="51">
        <f>X$100+'GPG Margins'!$D24</f>
        <v>14.93183515888402</v>
      </c>
      <c r="Y128" s="51">
        <f>Y$100+'GPG Margins'!$D24</f>
        <v>14.888415653456244</v>
      </c>
      <c r="Z128" s="51">
        <f>Z$100+'GPG Margins'!$D24</f>
        <v>15.068215000255149</v>
      </c>
      <c r="AA128" s="51">
        <f>AA$100+'GPG Margins'!$D24</f>
        <v>15.359520687836637</v>
      </c>
      <c r="AB128" s="51">
        <f>AB$100+'GPG Margins'!$D24</f>
        <v>15.265969554825785</v>
      </c>
      <c r="AC128" s="51">
        <f>AC$100+'GPG Margins'!$D24</f>
        <v>14.729710857163345</v>
      </c>
      <c r="AD128" s="51">
        <f>AD$100+'GPG Margins'!$D24</f>
        <v>14.385723729737245</v>
      </c>
      <c r="AE128" s="51">
        <f>AE$100+'GPG Margins'!$D24</f>
        <v>14.293797743752823</v>
      </c>
      <c r="AF128" s="51">
        <f>AF$100+'GPG Margins'!$D24</f>
        <v>14.247459913532593</v>
      </c>
      <c r="AG128" s="51">
        <f>AG$100+'GPG Margins'!$D24</f>
        <v>14.277539130007078</v>
      </c>
      <c r="AH128" s="51">
        <f>AH$100+'GPG Margins'!$D24</f>
        <v>14.328697438339109</v>
      </c>
      <c r="AI128" s="51">
        <f>AI$100+'GPG Margins'!$D24</f>
        <v>14.393571809157859</v>
      </c>
      <c r="AJ128" s="51">
        <f>AJ$100+'GPG Margins'!$D24</f>
        <v>14.472477157282185</v>
      </c>
      <c r="AK128" s="51">
        <f>AK$100+'GPG Margins'!$D24</f>
        <v>14.492797320250085</v>
      </c>
    </row>
    <row r="129" spans="1:37">
      <c r="A129" s="47"/>
      <c r="B129" s="50" t="s">
        <v>110</v>
      </c>
      <c r="C129" s="51">
        <v>0</v>
      </c>
      <c r="D129" s="51">
        <f>D$100+'GPG Margins'!$D25</f>
        <v>9.5564089773557992</v>
      </c>
      <c r="E129" s="51">
        <f>E$100+'GPG Margins'!$D25</f>
        <v>12.161845837310711</v>
      </c>
      <c r="F129" s="51">
        <f>F$100+'GPG Margins'!$D25</f>
        <v>16.774550679241205</v>
      </c>
      <c r="G129" s="51">
        <f>G$100+'GPG Margins'!$D25</f>
        <v>19.414344242978064</v>
      </c>
      <c r="H129" s="51">
        <f>H$100+'GPG Margins'!$D25</f>
        <v>21.028879013839596</v>
      </c>
      <c r="I129" s="51">
        <f>I$100+'GPG Margins'!$D25</f>
        <v>19.560407775009267</v>
      </c>
      <c r="J129" s="51">
        <f>J$100+'GPG Margins'!$D25</f>
        <v>16.247482302033106</v>
      </c>
      <c r="K129" s="51">
        <f>K$100+'GPG Margins'!$D25</f>
        <v>14.088002756844261</v>
      </c>
      <c r="L129" s="51">
        <f>L$100+'GPG Margins'!$D25</f>
        <v>13.36565795614238</v>
      </c>
      <c r="M129" s="51">
        <f>M$100+'GPG Margins'!$D25</f>
        <v>13.582499326468296</v>
      </c>
      <c r="N129" s="51">
        <f>N$100+'GPG Margins'!$D25</f>
        <v>13.678368264300671</v>
      </c>
      <c r="O129" s="51">
        <f>O$100+'GPG Margins'!$D25</f>
        <v>13.738855767515179</v>
      </c>
      <c r="P129" s="51">
        <f>P$100+'GPG Margins'!$D25</f>
        <v>13.851845362205907</v>
      </c>
      <c r="Q129" s="51">
        <f>Q$100+'GPG Margins'!$D25</f>
        <v>13.881528513959863</v>
      </c>
      <c r="R129" s="51">
        <f>R$100+'GPG Margins'!$D25</f>
        <v>13.877909833981484</v>
      </c>
      <c r="S129" s="51">
        <f>S$100+'GPG Margins'!$D25</f>
        <v>14.113040186832571</v>
      </c>
      <c r="T129" s="51">
        <f>T$100+'GPG Margins'!$D25</f>
        <v>14.538021203934724</v>
      </c>
      <c r="U129" s="51">
        <f>U$100+'GPG Margins'!$D25</f>
        <v>14.909176032850247</v>
      </c>
      <c r="V129" s="51">
        <f>V$100+'GPG Margins'!$D25</f>
        <v>15.13400141227341</v>
      </c>
      <c r="W129" s="51">
        <f>W$100+'GPG Margins'!$D25</f>
        <v>15.115399526950315</v>
      </c>
      <c r="X129" s="51">
        <f>X$100+'GPG Margins'!$D25</f>
        <v>14.93183515888402</v>
      </c>
      <c r="Y129" s="51">
        <f>Y$100+'GPG Margins'!$D25</f>
        <v>14.888415653456244</v>
      </c>
      <c r="Z129" s="51">
        <f>Z$100+'GPG Margins'!$D25</f>
        <v>15.068215000255149</v>
      </c>
      <c r="AA129" s="51">
        <f>AA$100+'GPG Margins'!$D25</f>
        <v>15.359520687836637</v>
      </c>
      <c r="AB129" s="51">
        <f>AB$100+'GPG Margins'!$D25</f>
        <v>15.265969554825785</v>
      </c>
      <c r="AC129" s="51">
        <f>AC$100+'GPG Margins'!$D25</f>
        <v>14.729710857163345</v>
      </c>
      <c r="AD129" s="51">
        <f>AD$100+'GPG Margins'!$D25</f>
        <v>14.385723729737245</v>
      </c>
      <c r="AE129" s="51">
        <f>AE$100+'GPG Margins'!$D25</f>
        <v>14.293797743752823</v>
      </c>
      <c r="AF129" s="51">
        <f>AF$100+'GPG Margins'!$D25</f>
        <v>14.247459913532593</v>
      </c>
      <c r="AG129" s="51">
        <f>AG$100+'GPG Margins'!$D25</f>
        <v>14.277539130007078</v>
      </c>
      <c r="AH129" s="51">
        <f>AH$100+'GPG Margins'!$D25</f>
        <v>14.328697438339109</v>
      </c>
      <c r="AI129" s="51">
        <f>AI$100+'GPG Margins'!$D25</f>
        <v>14.393571809157859</v>
      </c>
      <c r="AJ129" s="51">
        <f>AJ$100+'GPG Margins'!$D25</f>
        <v>14.472477157282185</v>
      </c>
      <c r="AK129" s="51">
        <f>AK$100+'GPG Margins'!$D25</f>
        <v>14.492797320250085</v>
      </c>
    </row>
    <row r="130" spans="1:37">
      <c r="A130" s="47"/>
      <c r="B130" s="50" t="s">
        <v>111</v>
      </c>
      <c r="C130" s="51">
        <v>0</v>
      </c>
      <c r="D130" s="51">
        <f>D$100+'GPG Margins'!$D26</f>
        <v>9.5564089773557992</v>
      </c>
      <c r="E130" s="51">
        <f>E$100+'GPG Margins'!$D26</f>
        <v>12.161845837310711</v>
      </c>
      <c r="F130" s="51">
        <f>F$100+'GPG Margins'!$D26</f>
        <v>16.774550679241205</v>
      </c>
      <c r="G130" s="51">
        <f>G$100+'GPG Margins'!$D26</f>
        <v>19.414344242978064</v>
      </c>
      <c r="H130" s="51">
        <f>H$100+'GPG Margins'!$D26</f>
        <v>21.028879013839596</v>
      </c>
      <c r="I130" s="51">
        <f>I$100+'GPG Margins'!$D26</f>
        <v>19.560407775009267</v>
      </c>
      <c r="J130" s="51">
        <f>J$100+'GPG Margins'!$D26</f>
        <v>16.247482302033106</v>
      </c>
      <c r="K130" s="51">
        <f>K$100+'GPG Margins'!$D26</f>
        <v>14.088002756844261</v>
      </c>
      <c r="L130" s="51">
        <f>L$100+'GPG Margins'!$D26</f>
        <v>13.36565795614238</v>
      </c>
      <c r="M130" s="51">
        <f>M$100+'GPG Margins'!$D26</f>
        <v>13.582499326468296</v>
      </c>
      <c r="N130" s="51">
        <f>N$100+'GPG Margins'!$D26</f>
        <v>13.678368264300671</v>
      </c>
      <c r="O130" s="51">
        <f>O$100+'GPG Margins'!$D26</f>
        <v>13.738855767515179</v>
      </c>
      <c r="P130" s="51">
        <f>P$100+'GPG Margins'!$D26</f>
        <v>13.851845362205907</v>
      </c>
      <c r="Q130" s="51">
        <f>Q$100+'GPG Margins'!$D26</f>
        <v>13.881528513959863</v>
      </c>
      <c r="R130" s="51">
        <f>R$100+'GPG Margins'!$D26</f>
        <v>13.877909833981484</v>
      </c>
      <c r="S130" s="51">
        <f>S$100+'GPG Margins'!$D26</f>
        <v>14.113040186832571</v>
      </c>
      <c r="T130" s="51">
        <f>T$100+'GPG Margins'!$D26</f>
        <v>14.538021203934724</v>
      </c>
      <c r="U130" s="51">
        <f>U$100+'GPG Margins'!$D26</f>
        <v>14.909176032850247</v>
      </c>
      <c r="V130" s="51">
        <f>V$100+'GPG Margins'!$D26</f>
        <v>15.13400141227341</v>
      </c>
      <c r="W130" s="51">
        <f>W$100+'GPG Margins'!$D26</f>
        <v>15.115399526950315</v>
      </c>
      <c r="X130" s="51">
        <f>X$100+'GPG Margins'!$D26</f>
        <v>14.93183515888402</v>
      </c>
      <c r="Y130" s="51">
        <f>Y$100+'GPG Margins'!$D26</f>
        <v>14.888415653456244</v>
      </c>
      <c r="Z130" s="51">
        <f>Z$100+'GPG Margins'!$D26</f>
        <v>15.068215000255149</v>
      </c>
      <c r="AA130" s="51">
        <f>AA$100+'GPG Margins'!$D26</f>
        <v>15.359520687836637</v>
      </c>
      <c r="AB130" s="51">
        <f>AB$100+'GPG Margins'!$D26</f>
        <v>15.265969554825785</v>
      </c>
      <c r="AC130" s="51">
        <f>AC$100+'GPG Margins'!$D26</f>
        <v>14.729710857163345</v>
      </c>
      <c r="AD130" s="51">
        <f>AD$100+'GPG Margins'!$D26</f>
        <v>14.385723729737245</v>
      </c>
      <c r="AE130" s="51">
        <f>AE$100+'GPG Margins'!$D26</f>
        <v>14.293797743752823</v>
      </c>
      <c r="AF130" s="51">
        <f>AF$100+'GPG Margins'!$D26</f>
        <v>14.247459913532593</v>
      </c>
      <c r="AG130" s="51">
        <f>AG$100+'GPG Margins'!$D26</f>
        <v>14.277539130007078</v>
      </c>
      <c r="AH130" s="51">
        <f>AH$100+'GPG Margins'!$D26</f>
        <v>14.328697438339109</v>
      </c>
      <c r="AI130" s="51">
        <f>AI$100+'GPG Margins'!$D26</f>
        <v>14.393571809157859</v>
      </c>
      <c r="AJ130" s="51">
        <f>AJ$100+'GPG Margins'!$D26</f>
        <v>14.472477157282185</v>
      </c>
      <c r="AK130" s="51">
        <f>AK$100+'GPG Margins'!$D26</f>
        <v>14.492797320250085</v>
      </c>
    </row>
    <row r="131" spans="1:37">
      <c r="A131" s="47"/>
      <c r="B131" s="50" t="s">
        <v>112</v>
      </c>
      <c r="C131" s="51">
        <v>0</v>
      </c>
      <c r="D131" s="51">
        <f>D$100+'GPG Margins'!$D27</f>
        <v>9.5564089773557992</v>
      </c>
      <c r="E131" s="51">
        <f>E$100+'GPG Margins'!$D27</f>
        <v>12.161845837310711</v>
      </c>
      <c r="F131" s="51">
        <f>F$100+'GPG Margins'!$D27</f>
        <v>16.774550679241205</v>
      </c>
      <c r="G131" s="51">
        <f>G$100+'GPG Margins'!$D27</f>
        <v>19.414344242978064</v>
      </c>
      <c r="H131" s="51">
        <f>H$100+'GPG Margins'!$D27</f>
        <v>21.028879013839596</v>
      </c>
      <c r="I131" s="51">
        <f>I$100+'GPG Margins'!$D27</f>
        <v>19.560407775009267</v>
      </c>
      <c r="J131" s="51">
        <f>J$100+'GPG Margins'!$D27</f>
        <v>16.247482302033106</v>
      </c>
      <c r="K131" s="51">
        <f>K$100+'GPG Margins'!$D27</f>
        <v>14.088002756844261</v>
      </c>
      <c r="L131" s="51">
        <f>L$100+'GPG Margins'!$D27</f>
        <v>13.36565795614238</v>
      </c>
      <c r="M131" s="51">
        <f>M$100+'GPG Margins'!$D27</f>
        <v>13.582499326468296</v>
      </c>
      <c r="N131" s="51">
        <f>N$100+'GPG Margins'!$D27</f>
        <v>13.678368264300671</v>
      </c>
      <c r="O131" s="51">
        <f>O$100+'GPG Margins'!$D27</f>
        <v>13.738855767515179</v>
      </c>
      <c r="P131" s="51">
        <f>P$100+'GPG Margins'!$D27</f>
        <v>13.851845362205907</v>
      </c>
      <c r="Q131" s="51">
        <f>Q$100+'GPG Margins'!$D27</f>
        <v>13.881528513959863</v>
      </c>
      <c r="R131" s="51">
        <f>R$100+'GPG Margins'!$D27</f>
        <v>13.877909833981484</v>
      </c>
      <c r="S131" s="51">
        <f>S$100+'GPG Margins'!$D27</f>
        <v>14.113040186832571</v>
      </c>
      <c r="T131" s="51">
        <f>T$100+'GPG Margins'!$D27</f>
        <v>14.538021203934724</v>
      </c>
      <c r="U131" s="51">
        <f>U$100+'GPG Margins'!$D27</f>
        <v>14.909176032850247</v>
      </c>
      <c r="V131" s="51">
        <f>V$100+'GPG Margins'!$D27</f>
        <v>15.13400141227341</v>
      </c>
      <c r="W131" s="51">
        <f>W$100+'GPG Margins'!$D27</f>
        <v>15.115399526950315</v>
      </c>
      <c r="X131" s="51">
        <f>X$100+'GPG Margins'!$D27</f>
        <v>14.93183515888402</v>
      </c>
      <c r="Y131" s="51">
        <f>Y$100+'GPG Margins'!$D27</f>
        <v>14.888415653456244</v>
      </c>
      <c r="Z131" s="51">
        <f>Z$100+'GPG Margins'!$D27</f>
        <v>15.068215000255149</v>
      </c>
      <c r="AA131" s="51">
        <f>AA$100+'GPG Margins'!$D27</f>
        <v>15.359520687836637</v>
      </c>
      <c r="AB131" s="51">
        <f>AB$100+'GPG Margins'!$D27</f>
        <v>15.265969554825785</v>
      </c>
      <c r="AC131" s="51">
        <f>AC$100+'GPG Margins'!$D27</f>
        <v>14.729710857163345</v>
      </c>
      <c r="AD131" s="51">
        <f>AD$100+'GPG Margins'!$D27</f>
        <v>14.385723729737245</v>
      </c>
      <c r="AE131" s="51">
        <f>AE$100+'GPG Margins'!$D27</f>
        <v>14.293797743752823</v>
      </c>
      <c r="AF131" s="51">
        <f>AF$100+'GPG Margins'!$D27</f>
        <v>14.247459913532593</v>
      </c>
      <c r="AG131" s="51">
        <f>AG$100+'GPG Margins'!$D27</f>
        <v>14.277539130007078</v>
      </c>
      <c r="AH131" s="51">
        <f>AH$100+'GPG Margins'!$D27</f>
        <v>14.328697438339109</v>
      </c>
      <c r="AI131" s="51">
        <f>AI$100+'GPG Margins'!$D27</f>
        <v>14.393571809157859</v>
      </c>
      <c r="AJ131" s="51">
        <f>AJ$100+'GPG Margins'!$D27</f>
        <v>14.472477157282185</v>
      </c>
      <c r="AK131" s="51">
        <f>AK$100+'GPG Margins'!$D27</f>
        <v>14.492797320250085</v>
      </c>
    </row>
    <row r="132" spans="1:37">
      <c r="A132" s="47"/>
      <c r="B132" s="50" t="s">
        <v>113</v>
      </c>
      <c r="C132" s="51">
        <v>0</v>
      </c>
      <c r="D132" s="51">
        <f>D$100+'GPG Margins'!$D28</f>
        <v>9.3564089773557999</v>
      </c>
      <c r="E132" s="51">
        <f>E$100+'GPG Margins'!$D28</f>
        <v>11.961845837310712</v>
      </c>
      <c r="F132" s="51">
        <f>F$100+'GPG Margins'!$D28</f>
        <v>16.574550679241206</v>
      </c>
      <c r="G132" s="51">
        <f>G$100+'GPG Margins'!$D28</f>
        <v>19.214344242978065</v>
      </c>
      <c r="H132" s="51">
        <f>H$100+'GPG Margins'!$D28</f>
        <v>20.828879013839597</v>
      </c>
      <c r="I132" s="51">
        <f>I$100+'GPG Margins'!$D28</f>
        <v>19.360407775009268</v>
      </c>
      <c r="J132" s="51">
        <f>J$100+'GPG Margins'!$D28</f>
        <v>16.047482302033107</v>
      </c>
      <c r="K132" s="51">
        <f>K$100+'GPG Margins'!$D28</f>
        <v>13.888002756844262</v>
      </c>
      <c r="L132" s="51">
        <f>L$100+'GPG Margins'!$D28</f>
        <v>13.165657956142381</v>
      </c>
      <c r="M132" s="51">
        <f>M$100+'GPG Margins'!$D28</f>
        <v>13.382499326468297</v>
      </c>
      <c r="N132" s="51">
        <f>N$100+'GPG Margins'!$D28</f>
        <v>13.478368264300672</v>
      </c>
      <c r="O132" s="51">
        <f>O$100+'GPG Margins'!$D28</f>
        <v>13.53885576751518</v>
      </c>
      <c r="P132" s="51">
        <f>P$100+'GPG Margins'!$D28</f>
        <v>13.651845362205908</v>
      </c>
      <c r="Q132" s="51">
        <f>Q$100+'GPG Margins'!$D28</f>
        <v>13.681528513959863</v>
      </c>
      <c r="R132" s="51">
        <f>R$100+'GPG Margins'!$D28</f>
        <v>13.677909833981484</v>
      </c>
      <c r="S132" s="51">
        <f>S$100+'GPG Margins'!$D28</f>
        <v>13.913040186832571</v>
      </c>
      <c r="T132" s="51">
        <f>T$100+'GPG Margins'!$D28</f>
        <v>14.338021203934725</v>
      </c>
      <c r="U132" s="51">
        <f>U$100+'GPG Margins'!$D28</f>
        <v>14.709176032850248</v>
      </c>
      <c r="V132" s="51">
        <f>V$100+'GPG Margins'!$D28</f>
        <v>14.93400141227341</v>
      </c>
      <c r="W132" s="51">
        <f>W$100+'GPG Margins'!$D28</f>
        <v>14.915399526950315</v>
      </c>
      <c r="X132" s="51">
        <f>X$100+'GPG Margins'!$D28</f>
        <v>14.731835158884021</v>
      </c>
      <c r="Y132" s="51">
        <f>Y$100+'GPG Margins'!$D28</f>
        <v>14.688415653456245</v>
      </c>
      <c r="Z132" s="51">
        <f>Z$100+'GPG Margins'!$D28</f>
        <v>14.86821500025515</v>
      </c>
      <c r="AA132" s="51">
        <f>AA$100+'GPG Margins'!$D28</f>
        <v>15.159520687836638</v>
      </c>
      <c r="AB132" s="51">
        <f>AB$100+'GPG Margins'!$D28</f>
        <v>15.065969554825786</v>
      </c>
      <c r="AC132" s="51">
        <f>AC$100+'GPG Margins'!$D28</f>
        <v>14.529710857163346</v>
      </c>
      <c r="AD132" s="51">
        <f>AD$100+'GPG Margins'!$D28</f>
        <v>14.185723729737246</v>
      </c>
      <c r="AE132" s="51">
        <f>AE$100+'GPG Margins'!$D28</f>
        <v>14.093797743752823</v>
      </c>
      <c r="AF132" s="51">
        <f>AF$100+'GPG Margins'!$D28</f>
        <v>14.047459913532593</v>
      </c>
      <c r="AG132" s="51">
        <f>AG$100+'GPG Margins'!$D28</f>
        <v>14.077539130007079</v>
      </c>
      <c r="AH132" s="51">
        <f>AH$100+'GPG Margins'!$D28</f>
        <v>14.12869743833911</v>
      </c>
      <c r="AI132" s="51">
        <f>AI$100+'GPG Margins'!$D28</f>
        <v>14.193571809157859</v>
      </c>
      <c r="AJ132" s="51">
        <f>AJ$100+'GPG Margins'!$D28</f>
        <v>14.272477157282186</v>
      </c>
      <c r="AK132" s="51">
        <f>AK$100+'GPG Margins'!$D28</f>
        <v>14.292797320250086</v>
      </c>
    </row>
    <row r="133" spans="1:37">
      <c r="A133" s="47"/>
      <c r="B133" s="50" t="s">
        <v>114</v>
      </c>
      <c r="C133" s="51">
        <v>0</v>
      </c>
      <c r="D133" s="51">
        <f>D$100+'GPG Margins'!$D29</f>
        <v>9.5564089773557992</v>
      </c>
      <c r="E133" s="51">
        <f>E$100+'GPG Margins'!$D29</f>
        <v>12.161845837310711</v>
      </c>
      <c r="F133" s="51">
        <f>F$100+'GPG Margins'!$D29</f>
        <v>16.774550679241205</v>
      </c>
      <c r="G133" s="51">
        <f>G$100+'GPG Margins'!$D29</f>
        <v>19.414344242978064</v>
      </c>
      <c r="H133" s="51">
        <f>H$100+'GPG Margins'!$D29</f>
        <v>21.028879013839596</v>
      </c>
      <c r="I133" s="51">
        <f>I$100+'GPG Margins'!$D29</f>
        <v>19.560407775009267</v>
      </c>
      <c r="J133" s="51">
        <f>J$100+'GPG Margins'!$D29</f>
        <v>16.247482302033106</v>
      </c>
      <c r="K133" s="51">
        <f>K$100+'GPG Margins'!$D29</f>
        <v>14.088002756844261</v>
      </c>
      <c r="L133" s="51">
        <f>L$100+'GPG Margins'!$D29</f>
        <v>13.36565795614238</v>
      </c>
      <c r="M133" s="51">
        <f>M$100+'GPG Margins'!$D29</f>
        <v>13.582499326468296</v>
      </c>
      <c r="N133" s="51">
        <f>N$100+'GPG Margins'!$D29</f>
        <v>13.678368264300671</v>
      </c>
      <c r="O133" s="51">
        <f>O$100+'GPG Margins'!$D29</f>
        <v>13.738855767515179</v>
      </c>
      <c r="P133" s="51">
        <f>P$100+'GPG Margins'!$D29</f>
        <v>13.851845362205907</v>
      </c>
      <c r="Q133" s="51">
        <f>Q$100+'GPG Margins'!$D29</f>
        <v>13.881528513959863</v>
      </c>
      <c r="R133" s="51">
        <f>R$100+'GPG Margins'!$D29</f>
        <v>13.877909833981484</v>
      </c>
      <c r="S133" s="51">
        <f>S$100+'GPG Margins'!$D29</f>
        <v>14.113040186832571</v>
      </c>
      <c r="T133" s="51">
        <f>T$100+'GPG Margins'!$D29</f>
        <v>14.538021203934724</v>
      </c>
      <c r="U133" s="51">
        <f>U$100+'GPG Margins'!$D29</f>
        <v>14.909176032850247</v>
      </c>
      <c r="V133" s="51">
        <f>V$100+'GPG Margins'!$D29</f>
        <v>15.13400141227341</v>
      </c>
      <c r="W133" s="51">
        <f>W$100+'GPG Margins'!$D29</f>
        <v>15.115399526950315</v>
      </c>
      <c r="X133" s="51">
        <f>X$100+'GPG Margins'!$D29</f>
        <v>14.93183515888402</v>
      </c>
      <c r="Y133" s="51">
        <f>Y$100+'GPG Margins'!$D29</f>
        <v>14.888415653456244</v>
      </c>
      <c r="Z133" s="51">
        <f>Z$100+'GPG Margins'!$D29</f>
        <v>15.068215000255149</v>
      </c>
      <c r="AA133" s="51">
        <f>AA$100+'GPG Margins'!$D29</f>
        <v>15.359520687836637</v>
      </c>
      <c r="AB133" s="51">
        <f>AB$100+'GPG Margins'!$D29</f>
        <v>15.265969554825785</v>
      </c>
      <c r="AC133" s="51">
        <f>AC$100+'GPG Margins'!$D29</f>
        <v>14.729710857163345</v>
      </c>
      <c r="AD133" s="51">
        <f>AD$100+'GPG Margins'!$D29</f>
        <v>14.385723729737245</v>
      </c>
      <c r="AE133" s="51">
        <f>AE$100+'GPG Margins'!$D29</f>
        <v>14.293797743752823</v>
      </c>
      <c r="AF133" s="51">
        <f>AF$100+'GPG Margins'!$D29</f>
        <v>14.247459913532593</v>
      </c>
      <c r="AG133" s="51">
        <f>AG$100+'GPG Margins'!$D29</f>
        <v>14.277539130007078</v>
      </c>
      <c r="AH133" s="51">
        <f>AH$100+'GPG Margins'!$D29</f>
        <v>14.328697438339109</v>
      </c>
      <c r="AI133" s="51">
        <f>AI$100+'GPG Margins'!$D29</f>
        <v>14.393571809157859</v>
      </c>
      <c r="AJ133" s="51">
        <f>AJ$100+'GPG Margins'!$D29</f>
        <v>14.472477157282185</v>
      </c>
      <c r="AK133" s="51">
        <f>AK$100+'GPG Margins'!$D29</f>
        <v>14.492797320250085</v>
      </c>
    </row>
    <row r="134" spans="1:37">
      <c r="A134" s="47"/>
      <c r="B134" s="50" t="s">
        <v>115</v>
      </c>
      <c r="C134" s="51">
        <v>0</v>
      </c>
      <c r="D134" s="51">
        <f>D$100+'GPG Margins'!$D30</f>
        <v>9.5564089773557992</v>
      </c>
      <c r="E134" s="51">
        <f>E$100+'GPG Margins'!$D30</f>
        <v>12.161845837310711</v>
      </c>
      <c r="F134" s="51">
        <f>F$100+'GPG Margins'!$D30</f>
        <v>16.774550679241205</v>
      </c>
      <c r="G134" s="51">
        <f>G$100+'GPG Margins'!$D30</f>
        <v>19.414344242978064</v>
      </c>
      <c r="H134" s="51">
        <f>H$100+'GPG Margins'!$D30</f>
        <v>21.028879013839596</v>
      </c>
      <c r="I134" s="51">
        <f>I$100+'GPG Margins'!$D30</f>
        <v>19.560407775009267</v>
      </c>
      <c r="J134" s="51">
        <f>J$100+'GPG Margins'!$D30</f>
        <v>16.247482302033106</v>
      </c>
      <c r="K134" s="51">
        <f>K$100+'GPG Margins'!$D30</f>
        <v>14.088002756844261</v>
      </c>
      <c r="L134" s="51">
        <f>L$100+'GPG Margins'!$D30</f>
        <v>13.36565795614238</v>
      </c>
      <c r="M134" s="51">
        <f>M$100+'GPG Margins'!$D30</f>
        <v>13.582499326468296</v>
      </c>
      <c r="N134" s="51">
        <f>N$100+'GPG Margins'!$D30</f>
        <v>13.678368264300671</v>
      </c>
      <c r="O134" s="51">
        <f>O$100+'GPG Margins'!$D30</f>
        <v>13.738855767515179</v>
      </c>
      <c r="P134" s="51">
        <f>P$100+'GPG Margins'!$D30</f>
        <v>13.851845362205907</v>
      </c>
      <c r="Q134" s="51">
        <f>Q$100+'GPG Margins'!$D30</f>
        <v>13.881528513959863</v>
      </c>
      <c r="R134" s="51">
        <f>R$100+'GPG Margins'!$D30</f>
        <v>13.877909833981484</v>
      </c>
      <c r="S134" s="51">
        <f>S$100+'GPG Margins'!$D30</f>
        <v>14.113040186832571</v>
      </c>
      <c r="T134" s="51">
        <f>T$100+'GPG Margins'!$D30</f>
        <v>14.538021203934724</v>
      </c>
      <c r="U134" s="51">
        <f>U$100+'GPG Margins'!$D30</f>
        <v>14.909176032850247</v>
      </c>
      <c r="V134" s="51">
        <f>V$100+'GPG Margins'!$D30</f>
        <v>15.13400141227341</v>
      </c>
      <c r="W134" s="51">
        <f>W$100+'GPG Margins'!$D30</f>
        <v>15.115399526950315</v>
      </c>
      <c r="X134" s="51">
        <f>X$100+'GPG Margins'!$D30</f>
        <v>14.93183515888402</v>
      </c>
      <c r="Y134" s="51">
        <f>Y$100+'GPG Margins'!$D30</f>
        <v>14.888415653456244</v>
      </c>
      <c r="Z134" s="51">
        <f>Z$100+'GPG Margins'!$D30</f>
        <v>15.068215000255149</v>
      </c>
      <c r="AA134" s="51">
        <f>AA$100+'GPG Margins'!$D30</f>
        <v>15.359520687836637</v>
      </c>
      <c r="AB134" s="51">
        <f>AB$100+'GPG Margins'!$D30</f>
        <v>15.265969554825785</v>
      </c>
      <c r="AC134" s="51">
        <f>AC$100+'GPG Margins'!$D30</f>
        <v>14.729710857163345</v>
      </c>
      <c r="AD134" s="51">
        <f>AD$100+'GPG Margins'!$D30</f>
        <v>14.385723729737245</v>
      </c>
      <c r="AE134" s="51">
        <f>AE$100+'GPG Margins'!$D30</f>
        <v>14.293797743752823</v>
      </c>
      <c r="AF134" s="51">
        <f>AF$100+'GPG Margins'!$D30</f>
        <v>14.247459913532593</v>
      </c>
      <c r="AG134" s="51">
        <f>AG$100+'GPG Margins'!$D30</f>
        <v>14.277539130007078</v>
      </c>
      <c r="AH134" s="51">
        <f>AH$100+'GPG Margins'!$D30</f>
        <v>14.328697438339109</v>
      </c>
      <c r="AI134" s="51">
        <f>AI$100+'GPG Margins'!$D30</f>
        <v>14.393571809157859</v>
      </c>
      <c r="AJ134" s="51">
        <f>AJ$100+'GPG Margins'!$D30</f>
        <v>14.472477157282185</v>
      </c>
      <c r="AK134" s="51">
        <f>AK$100+'GPG Margins'!$D30</f>
        <v>14.492797320250085</v>
      </c>
    </row>
    <row r="135" spans="1:37">
      <c r="A135" s="47"/>
      <c r="B135" s="50" t="s">
        <v>116</v>
      </c>
      <c r="C135" s="51">
        <v>0</v>
      </c>
      <c r="D135" s="51">
        <f>D$100+'GPG Margins'!$D31</f>
        <v>9.3564089773557999</v>
      </c>
      <c r="E135" s="51">
        <f>E$100+'GPG Margins'!$D31</f>
        <v>11.961845837310712</v>
      </c>
      <c r="F135" s="51">
        <f>F$100+'GPG Margins'!$D31</f>
        <v>16.574550679241206</v>
      </c>
      <c r="G135" s="51">
        <f>G$100+'GPG Margins'!$D31</f>
        <v>19.214344242978065</v>
      </c>
      <c r="H135" s="51">
        <f>H$100+'GPG Margins'!$D31</f>
        <v>20.828879013839597</v>
      </c>
      <c r="I135" s="51">
        <f>I$100+'GPG Margins'!$D31</f>
        <v>19.360407775009268</v>
      </c>
      <c r="J135" s="51">
        <f>J$100+'GPG Margins'!$D31</f>
        <v>16.047482302033107</v>
      </c>
      <c r="K135" s="51">
        <f>K$100+'GPG Margins'!$D31</f>
        <v>13.888002756844262</v>
      </c>
      <c r="L135" s="51">
        <f>L$100+'GPG Margins'!$D31</f>
        <v>13.165657956142381</v>
      </c>
      <c r="M135" s="51">
        <f>M$100+'GPG Margins'!$D31</f>
        <v>13.382499326468297</v>
      </c>
      <c r="N135" s="51">
        <f>N$100+'GPG Margins'!$D31</f>
        <v>13.478368264300672</v>
      </c>
      <c r="O135" s="51">
        <f>O$100+'GPG Margins'!$D31</f>
        <v>13.53885576751518</v>
      </c>
      <c r="P135" s="51">
        <f>P$100+'GPG Margins'!$D31</f>
        <v>13.651845362205908</v>
      </c>
      <c r="Q135" s="51">
        <f>Q$100+'GPG Margins'!$D31</f>
        <v>13.681528513959863</v>
      </c>
      <c r="R135" s="51">
        <f>R$100+'GPG Margins'!$D31</f>
        <v>13.677909833981484</v>
      </c>
      <c r="S135" s="51">
        <f>S$100+'GPG Margins'!$D31</f>
        <v>13.913040186832571</v>
      </c>
      <c r="T135" s="51">
        <f>T$100+'GPG Margins'!$D31</f>
        <v>14.338021203934725</v>
      </c>
      <c r="U135" s="51">
        <f>U$100+'GPG Margins'!$D31</f>
        <v>14.709176032850248</v>
      </c>
      <c r="V135" s="51">
        <f>V$100+'GPG Margins'!$D31</f>
        <v>14.93400141227341</v>
      </c>
      <c r="W135" s="51">
        <f>W$100+'GPG Margins'!$D31</f>
        <v>14.915399526950315</v>
      </c>
      <c r="X135" s="51">
        <f>X$100+'GPG Margins'!$D31</f>
        <v>14.731835158884021</v>
      </c>
      <c r="Y135" s="51">
        <f>Y$100+'GPG Margins'!$D31</f>
        <v>14.688415653456245</v>
      </c>
      <c r="Z135" s="51">
        <f>Z$100+'GPG Margins'!$D31</f>
        <v>14.86821500025515</v>
      </c>
      <c r="AA135" s="51">
        <f>AA$100+'GPG Margins'!$D31</f>
        <v>15.159520687836638</v>
      </c>
      <c r="AB135" s="51">
        <f>AB$100+'GPG Margins'!$D31</f>
        <v>15.065969554825786</v>
      </c>
      <c r="AC135" s="51">
        <f>AC$100+'GPG Margins'!$D31</f>
        <v>14.529710857163346</v>
      </c>
      <c r="AD135" s="51">
        <f>AD$100+'GPG Margins'!$D31</f>
        <v>14.185723729737246</v>
      </c>
      <c r="AE135" s="51">
        <f>AE$100+'GPG Margins'!$D31</f>
        <v>14.093797743752823</v>
      </c>
      <c r="AF135" s="51">
        <f>AF$100+'GPG Margins'!$D31</f>
        <v>14.047459913532593</v>
      </c>
      <c r="AG135" s="51">
        <f>AG$100+'GPG Margins'!$D31</f>
        <v>14.077539130007079</v>
      </c>
      <c r="AH135" s="51">
        <f>AH$100+'GPG Margins'!$D31</f>
        <v>14.12869743833911</v>
      </c>
      <c r="AI135" s="51">
        <f>AI$100+'GPG Margins'!$D31</f>
        <v>14.193571809157859</v>
      </c>
      <c r="AJ135" s="51">
        <f>AJ$100+'GPG Margins'!$D31</f>
        <v>14.272477157282186</v>
      </c>
      <c r="AK135" s="51">
        <f>AK$100+'GPG Margins'!$D31</f>
        <v>14.292797320250086</v>
      </c>
    </row>
    <row r="136" spans="1:37">
      <c r="A136" s="47"/>
      <c r="B136" s="50" t="s">
        <v>117</v>
      </c>
      <c r="C136" s="51">
        <v>0</v>
      </c>
      <c r="D136" s="51">
        <f>D$100+'GPG Margins'!$D32</f>
        <v>9.3564089773557999</v>
      </c>
      <c r="E136" s="51">
        <f>E$100+'GPG Margins'!$D32</f>
        <v>11.961845837310712</v>
      </c>
      <c r="F136" s="51">
        <f>F$100+'GPG Margins'!$D32</f>
        <v>16.574550679241206</v>
      </c>
      <c r="G136" s="51">
        <f>G$100+'GPG Margins'!$D32</f>
        <v>19.214344242978065</v>
      </c>
      <c r="H136" s="51">
        <f>H$100+'GPG Margins'!$D32</f>
        <v>20.828879013839597</v>
      </c>
      <c r="I136" s="51">
        <f>I$100+'GPG Margins'!$D32</f>
        <v>19.360407775009268</v>
      </c>
      <c r="J136" s="51">
        <f>J$100+'GPG Margins'!$D32</f>
        <v>16.047482302033107</v>
      </c>
      <c r="K136" s="51">
        <f>K$100+'GPG Margins'!$D32</f>
        <v>13.888002756844262</v>
      </c>
      <c r="L136" s="51">
        <f>L$100+'GPG Margins'!$D32</f>
        <v>13.165657956142381</v>
      </c>
      <c r="M136" s="51">
        <f>M$100+'GPG Margins'!$D32</f>
        <v>13.382499326468297</v>
      </c>
      <c r="N136" s="51">
        <f>N$100+'GPG Margins'!$D32</f>
        <v>13.478368264300672</v>
      </c>
      <c r="O136" s="51">
        <f>O$100+'GPG Margins'!$D32</f>
        <v>13.53885576751518</v>
      </c>
      <c r="P136" s="51">
        <f>P$100+'GPG Margins'!$D32</f>
        <v>13.651845362205908</v>
      </c>
      <c r="Q136" s="51">
        <f>Q$100+'GPG Margins'!$D32</f>
        <v>13.681528513959863</v>
      </c>
      <c r="R136" s="51">
        <f>R$100+'GPG Margins'!$D32</f>
        <v>13.677909833981484</v>
      </c>
      <c r="S136" s="51">
        <f>S$100+'GPG Margins'!$D32</f>
        <v>13.913040186832571</v>
      </c>
      <c r="T136" s="51">
        <f>T$100+'GPG Margins'!$D32</f>
        <v>14.338021203934725</v>
      </c>
      <c r="U136" s="51">
        <f>U$100+'GPG Margins'!$D32</f>
        <v>14.709176032850248</v>
      </c>
      <c r="V136" s="51">
        <f>V$100+'GPG Margins'!$D32</f>
        <v>14.93400141227341</v>
      </c>
      <c r="W136" s="51">
        <f>W$100+'GPG Margins'!$D32</f>
        <v>14.915399526950315</v>
      </c>
      <c r="X136" s="51">
        <f>X$100+'GPG Margins'!$D32</f>
        <v>14.731835158884021</v>
      </c>
      <c r="Y136" s="51">
        <f>Y$100+'GPG Margins'!$D32</f>
        <v>14.688415653456245</v>
      </c>
      <c r="Z136" s="51">
        <f>Z$100+'GPG Margins'!$D32</f>
        <v>14.86821500025515</v>
      </c>
      <c r="AA136" s="51">
        <f>AA$100+'GPG Margins'!$D32</f>
        <v>15.159520687836638</v>
      </c>
      <c r="AB136" s="51">
        <f>AB$100+'GPG Margins'!$D32</f>
        <v>15.065969554825786</v>
      </c>
      <c r="AC136" s="51">
        <f>AC$100+'GPG Margins'!$D32</f>
        <v>14.529710857163346</v>
      </c>
      <c r="AD136" s="51">
        <f>AD$100+'GPG Margins'!$D32</f>
        <v>14.185723729737246</v>
      </c>
      <c r="AE136" s="51">
        <f>AE$100+'GPG Margins'!$D32</f>
        <v>14.093797743752823</v>
      </c>
      <c r="AF136" s="51">
        <f>AF$100+'GPG Margins'!$D32</f>
        <v>14.047459913532593</v>
      </c>
      <c r="AG136" s="51">
        <f>AG$100+'GPG Margins'!$D32</f>
        <v>14.077539130007079</v>
      </c>
      <c r="AH136" s="51">
        <f>AH$100+'GPG Margins'!$D32</f>
        <v>14.12869743833911</v>
      </c>
      <c r="AI136" s="51">
        <f>AI$100+'GPG Margins'!$D32</f>
        <v>14.193571809157859</v>
      </c>
      <c r="AJ136" s="51">
        <f>AJ$100+'GPG Margins'!$D32</f>
        <v>14.272477157282186</v>
      </c>
      <c r="AK136" s="51">
        <f>AK$100+'GPG Margins'!$D32</f>
        <v>14.292797320250086</v>
      </c>
    </row>
    <row r="137" spans="1:37">
      <c r="A137" s="47"/>
      <c r="B137" s="50" t="s">
        <v>118</v>
      </c>
      <c r="C137" s="51">
        <v>0</v>
      </c>
      <c r="D137" s="51">
        <f>D$100+'GPG Margins'!$D33</f>
        <v>9.4564089773557995</v>
      </c>
      <c r="E137" s="51">
        <f>E$100+'GPG Margins'!$D33</f>
        <v>12.061845837310711</v>
      </c>
      <c r="F137" s="51">
        <f>F$100+'GPG Margins'!$D33</f>
        <v>16.674550679241207</v>
      </c>
      <c r="G137" s="51">
        <f>G$100+'GPG Margins'!$D33</f>
        <v>19.314344242978066</v>
      </c>
      <c r="H137" s="51">
        <f>H$100+'GPG Margins'!$D33</f>
        <v>20.928879013839598</v>
      </c>
      <c r="I137" s="51">
        <f>I$100+'GPG Margins'!$D33</f>
        <v>19.460407775009266</v>
      </c>
      <c r="J137" s="51">
        <f>J$100+'GPG Margins'!$D33</f>
        <v>16.147482302033104</v>
      </c>
      <c r="K137" s="51">
        <f>K$100+'GPG Margins'!$D33</f>
        <v>13.988002756844262</v>
      </c>
      <c r="L137" s="51">
        <f>L$100+'GPG Margins'!$D33</f>
        <v>13.26565795614238</v>
      </c>
      <c r="M137" s="51">
        <f>M$100+'GPG Margins'!$D33</f>
        <v>13.482499326468297</v>
      </c>
      <c r="N137" s="51">
        <f>N$100+'GPG Margins'!$D33</f>
        <v>13.578368264300671</v>
      </c>
      <c r="O137" s="51">
        <f>O$100+'GPG Margins'!$D33</f>
        <v>13.63885576751518</v>
      </c>
      <c r="P137" s="51">
        <f>P$100+'GPG Margins'!$D33</f>
        <v>13.751845362205907</v>
      </c>
      <c r="Q137" s="51">
        <f>Q$100+'GPG Margins'!$D33</f>
        <v>13.781528513959863</v>
      </c>
      <c r="R137" s="51">
        <f>R$100+'GPG Margins'!$D33</f>
        <v>13.777909833981484</v>
      </c>
      <c r="S137" s="51">
        <f>S$100+'GPG Margins'!$D33</f>
        <v>14.013040186832571</v>
      </c>
      <c r="T137" s="51">
        <f>T$100+'GPG Margins'!$D33</f>
        <v>14.438021203934724</v>
      </c>
      <c r="U137" s="51">
        <f>U$100+'GPG Margins'!$D33</f>
        <v>14.809176032850248</v>
      </c>
      <c r="V137" s="51">
        <f>V$100+'GPG Margins'!$D33</f>
        <v>15.03400141227341</v>
      </c>
      <c r="W137" s="51">
        <f>W$100+'GPG Margins'!$D33</f>
        <v>15.015399526950315</v>
      </c>
      <c r="X137" s="51">
        <f>X$100+'GPG Margins'!$D33</f>
        <v>14.83183515888402</v>
      </c>
      <c r="Y137" s="51">
        <f>Y$100+'GPG Margins'!$D33</f>
        <v>14.788415653456244</v>
      </c>
      <c r="Z137" s="51">
        <f>Z$100+'GPG Margins'!$D33</f>
        <v>14.96821500025515</v>
      </c>
      <c r="AA137" s="51">
        <f>AA$100+'GPG Margins'!$D33</f>
        <v>15.259520687836638</v>
      </c>
      <c r="AB137" s="51">
        <f>AB$100+'GPG Margins'!$D33</f>
        <v>15.165969554825786</v>
      </c>
      <c r="AC137" s="51">
        <f>AC$100+'GPG Margins'!$D33</f>
        <v>14.629710857163346</v>
      </c>
      <c r="AD137" s="51">
        <f>AD$100+'GPG Margins'!$D33</f>
        <v>14.285723729737246</v>
      </c>
      <c r="AE137" s="51">
        <f>AE$100+'GPG Margins'!$D33</f>
        <v>14.193797743752823</v>
      </c>
      <c r="AF137" s="51">
        <f>AF$100+'GPG Margins'!$D33</f>
        <v>14.147459913532593</v>
      </c>
      <c r="AG137" s="51">
        <f>AG$100+'GPG Margins'!$D33</f>
        <v>14.177539130007078</v>
      </c>
      <c r="AH137" s="51">
        <f>AH$100+'GPG Margins'!$D33</f>
        <v>14.228697438339109</v>
      </c>
      <c r="AI137" s="51">
        <f>AI$100+'GPG Margins'!$D33</f>
        <v>14.293571809157859</v>
      </c>
      <c r="AJ137" s="51">
        <f>AJ$100+'GPG Margins'!$D33</f>
        <v>14.372477157282185</v>
      </c>
      <c r="AK137" s="51">
        <f>AK$100+'GPG Margins'!$D33</f>
        <v>14.392797320250086</v>
      </c>
    </row>
    <row r="138" spans="1:37">
      <c r="A138" s="47"/>
      <c r="B138" s="48" t="s">
        <v>119</v>
      </c>
      <c r="C138" s="51" t="s">
        <v>104</v>
      </c>
      <c r="D138" s="51" t="s">
        <v>104</v>
      </c>
      <c r="E138" s="51" t="s">
        <v>104</v>
      </c>
      <c r="F138" s="51" t="s">
        <v>104</v>
      </c>
      <c r="G138" s="51" t="s">
        <v>104</v>
      </c>
      <c r="H138" s="51" t="s">
        <v>104</v>
      </c>
      <c r="I138" s="51" t="s">
        <v>104</v>
      </c>
      <c r="J138" s="51" t="s">
        <v>104</v>
      </c>
      <c r="K138" s="51" t="s">
        <v>104</v>
      </c>
      <c r="L138" s="51" t="s">
        <v>104</v>
      </c>
      <c r="M138" s="51" t="s">
        <v>104</v>
      </c>
      <c r="N138" s="51" t="s">
        <v>104</v>
      </c>
      <c r="O138" s="51" t="s">
        <v>104</v>
      </c>
      <c r="P138" s="51" t="s">
        <v>104</v>
      </c>
      <c r="Q138" s="51" t="s">
        <v>104</v>
      </c>
      <c r="R138" s="51" t="s">
        <v>104</v>
      </c>
      <c r="S138" s="51" t="s">
        <v>104</v>
      </c>
      <c r="T138" s="51" t="s">
        <v>104</v>
      </c>
      <c r="U138" s="51" t="s">
        <v>104</v>
      </c>
      <c r="V138" s="51" t="s">
        <v>104</v>
      </c>
      <c r="W138" s="51" t="s">
        <v>104</v>
      </c>
      <c r="X138" s="51" t="s">
        <v>104</v>
      </c>
      <c r="Y138" s="51" t="s">
        <v>104</v>
      </c>
      <c r="Z138" s="51" t="s">
        <v>104</v>
      </c>
      <c r="AA138" s="51" t="s">
        <v>104</v>
      </c>
      <c r="AB138" s="51" t="s">
        <v>104</v>
      </c>
      <c r="AC138" s="51" t="s">
        <v>104</v>
      </c>
      <c r="AD138" s="51" t="s">
        <v>104</v>
      </c>
      <c r="AE138" s="51" t="s">
        <v>104</v>
      </c>
      <c r="AF138" s="51" t="s">
        <v>104</v>
      </c>
      <c r="AG138" s="51" t="s">
        <v>104</v>
      </c>
      <c r="AH138" s="51" t="s">
        <v>104</v>
      </c>
      <c r="AI138" s="51" t="s">
        <v>104</v>
      </c>
      <c r="AJ138" s="51" t="s">
        <v>104</v>
      </c>
      <c r="AK138" s="51" t="s">
        <v>104</v>
      </c>
    </row>
    <row r="139" spans="1:37">
      <c r="A139" s="47"/>
      <c r="B139" s="50" t="s">
        <v>94</v>
      </c>
      <c r="C139" s="51">
        <v>0</v>
      </c>
      <c r="D139" s="51">
        <f>D$101+'GPG Margins'!$D35</f>
        <v>10.126671496944734</v>
      </c>
      <c r="E139" s="51">
        <f>E$101+'GPG Margins'!$D35</f>
        <v>12.52073626733246</v>
      </c>
      <c r="F139" s="51">
        <f>F$101+'GPG Margins'!$D35</f>
        <v>16.423841359304298</v>
      </c>
      <c r="G139" s="51">
        <f>G$101+'GPG Margins'!$D35</f>
        <v>18.928401041465651</v>
      </c>
      <c r="H139" s="51">
        <f>H$101+'GPG Margins'!$D35</f>
        <v>20.701530077457839</v>
      </c>
      <c r="I139" s="51">
        <f>I$101+'GPG Margins'!$D35</f>
        <v>18.614132656816544</v>
      </c>
      <c r="J139" s="51">
        <f>J$101+'GPG Margins'!$D35</f>
        <v>14.367339457508837</v>
      </c>
      <c r="K139" s="51">
        <f>K$101+'GPG Margins'!$D35</f>
        <v>12.264357830088105</v>
      </c>
      <c r="L139" s="51">
        <f>L$101+'GPG Margins'!$D35</f>
        <v>12.111634948666882</v>
      </c>
      <c r="M139" s="51">
        <f>M$101+'GPG Margins'!$D35</f>
        <v>12.434576599232752</v>
      </c>
      <c r="N139" s="51">
        <f>N$101+'GPG Margins'!$D35</f>
        <v>12.676657543364858</v>
      </c>
      <c r="O139" s="51">
        <f>O$101+'GPG Margins'!$D35</f>
        <v>12.750545618825878</v>
      </c>
      <c r="P139" s="51">
        <f>P$101+'GPG Margins'!$D35</f>
        <v>12.727994536768385</v>
      </c>
      <c r="Q139" s="51">
        <f>Q$101+'GPG Margins'!$D35</f>
        <v>12.750277959881611</v>
      </c>
      <c r="R139" s="51">
        <f>R$101+'GPG Margins'!$D35</f>
        <v>12.776135428679609</v>
      </c>
      <c r="S139" s="51">
        <f>S$101+'GPG Margins'!$D35</f>
        <v>12.782974082899628</v>
      </c>
      <c r="T139" s="51">
        <f>T$101+'GPG Margins'!$D35</f>
        <v>12.798465180687771</v>
      </c>
      <c r="U139" s="51">
        <f>U$101+'GPG Margins'!$D35</f>
        <v>12.812784920131065</v>
      </c>
      <c r="V139" s="51">
        <f>V$101+'GPG Margins'!$D35</f>
        <v>12.828466854441665</v>
      </c>
      <c r="W139" s="51">
        <f>W$101+'GPG Margins'!$D35</f>
        <v>12.69382295665141</v>
      </c>
      <c r="X139" s="51">
        <f>X$101+'GPG Margins'!$D35</f>
        <v>12.481445284332047</v>
      </c>
      <c r="Y139" s="51">
        <f>Y$101+'GPG Margins'!$D35</f>
        <v>12.485843833533256</v>
      </c>
      <c r="Z139" s="51">
        <f>Z$101+'GPG Margins'!$D35</f>
        <v>12.732003080460473</v>
      </c>
      <c r="AA139" s="51">
        <f>AA$101+'GPG Margins'!$D35</f>
        <v>12.973876096782821</v>
      </c>
      <c r="AB139" s="51">
        <f>AB$101+'GPG Margins'!$D35</f>
        <v>12.701048479300649</v>
      </c>
      <c r="AC139" s="51">
        <f>AC$101+'GPG Margins'!$D35</f>
        <v>12.150169733669856</v>
      </c>
      <c r="AD139" s="51">
        <f>AD$101+'GPG Margins'!$D35</f>
        <v>11.958712784711881</v>
      </c>
      <c r="AE139" s="51">
        <f>AE$101+'GPG Margins'!$D35</f>
        <v>11.904180111775538</v>
      </c>
      <c r="AF139" s="51">
        <f>AF$101+'GPG Margins'!$D35</f>
        <v>11.775164890804163</v>
      </c>
      <c r="AG139" s="51">
        <f>AG$101+'GPG Margins'!$D35</f>
        <v>11.817966483366618</v>
      </c>
      <c r="AH139" s="51">
        <f>AH$101+'GPG Margins'!$D35</f>
        <v>11.868901460414392</v>
      </c>
      <c r="AI139" s="51">
        <f>AI$101+'GPG Margins'!$D35</f>
        <v>11.809178480564256</v>
      </c>
      <c r="AJ139" s="51">
        <f>AJ$101+'GPG Margins'!$D35</f>
        <v>11.845195743205572</v>
      </c>
      <c r="AK139" s="51">
        <f>AK$101+'GPG Margins'!$D35</f>
        <v>11.897033269347784</v>
      </c>
    </row>
    <row r="140" spans="1:37">
      <c r="A140" s="47"/>
      <c r="B140" s="50" t="s">
        <v>95</v>
      </c>
      <c r="C140" s="51">
        <v>0</v>
      </c>
      <c r="D140" s="51">
        <f>D$101+'GPG Margins'!$D36</f>
        <v>9.7766714969447328</v>
      </c>
      <c r="E140" s="51">
        <f>E$101+'GPG Margins'!$D36</f>
        <v>12.17073626733246</v>
      </c>
      <c r="F140" s="51">
        <f>F$101+'GPG Margins'!$D36</f>
        <v>16.073841359304296</v>
      </c>
      <c r="G140" s="51">
        <f>G$101+'GPG Margins'!$D36</f>
        <v>18.578401041465654</v>
      </c>
      <c r="H140" s="51">
        <f>H$101+'GPG Margins'!$D36</f>
        <v>20.351530077457838</v>
      </c>
      <c r="I140" s="51">
        <f>I$101+'GPG Margins'!$D36</f>
        <v>18.264132656816543</v>
      </c>
      <c r="J140" s="51">
        <f>J$101+'GPG Margins'!$D36</f>
        <v>14.017339457508836</v>
      </c>
      <c r="K140" s="51">
        <f>K$101+'GPG Margins'!$D36</f>
        <v>11.914357830088104</v>
      </c>
      <c r="L140" s="51">
        <f>L$101+'GPG Margins'!$D36</f>
        <v>11.761634948666881</v>
      </c>
      <c r="M140" s="51">
        <f>M$101+'GPG Margins'!$D36</f>
        <v>12.084576599232751</v>
      </c>
      <c r="N140" s="51">
        <f>N$101+'GPG Margins'!$D36</f>
        <v>12.326657543364856</v>
      </c>
      <c r="O140" s="51">
        <f>O$101+'GPG Margins'!$D36</f>
        <v>12.400545618825879</v>
      </c>
      <c r="P140" s="51">
        <f>P$101+'GPG Margins'!$D36</f>
        <v>12.377994536768384</v>
      </c>
      <c r="Q140" s="51">
        <f>Q$101+'GPG Margins'!$D36</f>
        <v>12.400277959881612</v>
      </c>
      <c r="R140" s="51">
        <f>R$101+'GPG Margins'!$D36</f>
        <v>12.42613542867961</v>
      </c>
      <c r="S140" s="51">
        <f>S$101+'GPG Margins'!$D36</f>
        <v>12.432974082899628</v>
      </c>
      <c r="T140" s="51">
        <f>T$101+'GPG Margins'!$D36</f>
        <v>12.448465180687771</v>
      </c>
      <c r="U140" s="51">
        <f>U$101+'GPG Margins'!$D36</f>
        <v>12.462784920131066</v>
      </c>
      <c r="V140" s="51">
        <f>V$101+'GPG Margins'!$D36</f>
        <v>12.478466854441663</v>
      </c>
      <c r="W140" s="51">
        <f>W$101+'GPG Margins'!$D36</f>
        <v>12.34382295665141</v>
      </c>
      <c r="X140" s="51">
        <f>X$101+'GPG Margins'!$D36</f>
        <v>12.131445284332047</v>
      </c>
      <c r="Y140" s="51">
        <f>Y$101+'GPG Margins'!$D36</f>
        <v>12.135843833533256</v>
      </c>
      <c r="Z140" s="51">
        <f>Z$101+'GPG Margins'!$D36</f>
        <v>12.382003080460471</v>
      </c>
      <c r="AA140" s="51">
        <f>AA$101+'GPG Margins'!$D36</f>
        <v>12.623876096782819</v>
      </c>
      <c r="AB140" s="51">
        <f>AB$101+'GPG Margins'!$D36</f>
        <v>12.351048479300648</v>
      </c>
      <c r="AC140" s="51">
        <f>AC$101+'GPG Margins'!$D36</f>
        <v>11.800169733669854</v>
      </c>
      <c r="AD140" s="51">
        <f>AD$101+'GPG Margins'!$D36</f>
        <v>11.608712784711882</v>
      </c>
      <c r="AE140" s="51">
        <f>AE$101+'GPG Margins'!$D36</f>
        <v>11.554180111775537</v>
      </c>
      <c r="AF140" s="51">
        <f>AF$101+'GPG Margins'!$D36</f>
        <v>11.425164890804162</v>
      </c>
      <c r="AG140" s="51">
        <f>AG$101+'GPG Margins'!$D36</f>
        <v>11.467966483366618</v>
      </c>
      <c r="AH140" s="51">
        <f>AH$101+'GPG Margins'!$D36</f>
        <v>11.518901460414392</v>
      </c>
      <c r="AI140" s="51">
        <f>AI$101+'GPG Margins'!$D36</f>
        <v>11.459178480564256</v>
      </c>
      <c r="AJ140" s="51">
        <f>AJ$101+'GPG Margins'!$D36</f>
        <v>11.495195743205571</v>
      </c>
      <c r="AK140" s="51">
        <f>AK$101+'GPG Margins'!$D36</f>
        <v>11.547033269347782</v>
      </c>
    </row>
    <row r="141" spans="1:37">
      <c r="A141" s="47"/>
      <c r="B141" s="50" t="s">
        <v>120</v>
      </c>
      <c r="C141" s="51">
        <v>0</v>
      </c>
      <c r="D141" s="51">
        <f>D$101+'GPG Margins'!$D37</f>
        <v>9.3766714969447325</v>
      </c>
      <c r="E141" s="51">
        <f>E$101+'GPG Margins'!$D37</f>
        <v>11.77073626733246</v>
      </c>
      <c r="F141" s="51">
        <f>F$101+'GPG Margins'!$D37</f>
        <v>15.673841359304296</v>
      </c>
      <c r="G141" s="51">
        <f>G$101+'GPG Margins'!$D37</f>
        <v>18.178401041465651</v>
      </c>
      <c r="H141" s="51">
        <f>H$101+'GPG Margins'!$D37</f>
        <v>19.951530077457839</v>
      </c>
      <c r="I141" s="51">
        <f>I$101+'GPG Margins'!$D37</f>
        <v>17.864132656816544</v>
      </c>
      <c r="J141" s="51">
        <f>J$101+'GPG Margins'!$D37</f>
        <v>13.617339457508836</v>
      </c>
      <c r="K141" s="51">
        <f>K$101+'GPG Margins'!$D37</f>
        <v>11.514357830088104</v>
      </c>
      <c r="L141" s="51">
        <f>L$101+'GPG Margins'!$D37</f>
        <v>11.361634948666881</v>
      </c>
      <c r="M141" s="51">
        <f>M$101+'GPG Margins'!$D37</f>
        <v>11.68457659923275</v>
      </c>
      <c r="N141" s="51">
        <f>N$101+'GPG Margins'!$D37</f>
        <v>11.926657543364856</v>
      </c>
      <c r="O141" s="51">
        <f>O$101+'GPG Margins'!$D37</f>
        <v>12.000545618825878</v>
      </c>
      <c r="P141" s="51">
        <f>P$101+'GPG Margins'!$D37</f>
        <v>11.977994536768383</v>
      </c>
      <c r="Q141" s="51">
        <f>Q$101+'GPG Margins'!$D37</f>
        <v>12.000277959881611</v>
      </c>
      <c r="R141" s="51">
        <f>R$101+'GPG Margins'!$D37</f>
        <v>12.026135428679609</v>
      </c>
      <c r="S141" s="51">
        <f>S$101+'GPG Margins'!$D37</f>
        <v>12.032974082899628</v>
      </c>
      <c r="T141" s="51">
        <f>T$101+'GPG Margins'!$D37</f>
        <v>12.048465180687771</v>
      </c>
      <c r="U141" s="51">
        <f>U$101+'GPG Margins'!$D37</f>
        <v>12.062784920131065</v>
      </c>
      <c r="V141" s="51">
        <f>V$101+'GPG Margins'!$D37</f>
        <v>12.078466854441663</v>
      </c>
      <c r="W141" s="51">
        <f>W$101+'GPG Margins'!$D37</f>
        <v>11.94382295665141</v>
      </c>
      <c r="X141" s="51">
        <f>X$101+'GPG Margins'!$D37</f>
        <v>11.731445284332047</v>
      </c>
      <c r="Y141" s="51">
        <f>Y$101+'GPG Margins'!$D37</f>
        <v>11.735843833533256</v>
      </c>
      <c r="Z141" s="51">
        <f>Z$101+'GPG Margins'!$D37</f>
        <v>11.982003080460471</v>
      </c>
      <c r="AA141" s="51">
        <f>AA$101+'GPG Margins'!$D37</f>
        <v>12.223876096782819</v>
      </c>
      <c r="AB141" s="51">
        <f>AB$101+'GPG Margins'!$D37</f>
        <v>11.951048479300647</v>
      </c>
      <c r="AC141" s="51">
        <f>AC$101+'GPG Margins'!$D37</f>
        <v>11.400169733669854</v>
      </c>
      <c r="AD141" s="51">
        <f>AD$101+'GPG Margins'!$D37</f>
        <v>11.208712784711881</v>
      </c>
      <c r="AE141" s="51">
        <f>AE$101+'GPG Margins'!$D37</f>
        <v>11.154180111775537</v>
      </c>
      <c r="AF141" s="51">
        <f>AF$101+'GPG Margins'!$D37</f>
        <v>11.025164890804161</v>
      </c>
      <c r="AG141" s="51">
        <f>AG$101+'GPG Margins'!$D37</f>
        <v>11.067966483366618</v>
      </c>
      <c r="AH141" s="51">
        <f>AH$101+'GPG Margins'!$D37</f>
        <v>11.118901460414392</v>
      </c>
      <c r="AI141" s="51">
        <f>AI$101+'GPG Margins'!$D37</f>
        <v>11.059178480564256</v>
      </c>
      <c r="AJ141" s="51">
        <f>AJ$101+'GPG Margins'!$D37</f>
        <v>11.09519574320557</v>
      </c>
      <c r="AK141" s="51">
        <f>AK$101+'GPG Margins'!$D37</f>
        <v>11.147033269347782</v>
      </c>
    </row>
    <row r="142" spans="1:37">
      <c r="A142" s="47"/>
      <c r="B142" s="50" t="s">
        <v>121</v>
      </c>
      <c r="C142" s="51">
        <v>0</v>
      </c>
      <c r="D142" s="51">
        <f>D$101+'GPG Margins'!$D38</f>
        <v>9.3766714969447325</v>
      </c>
      <c r="E142" s="51">
        <f>E$101+'GPG Margins'!$D38</f>
        <v>11.77073626733246</v>
      </c>
      <c r="F142" s="51">
        <f>F$101+'GPG Margins'!$D38</f>
        <v>15.673841359304296</v>
      </c>
      <c r="G142" s="51">
        <f>G$101+'GPG Margins'!$D38</f>
        <v>18.178401041465651</v>
      </c>
      <c r="H142" s="51">
        <f>H$101+'GPG Margins'!$D38</f>
        <v>19.951530077457839</v>
      </c>
      <c r="I142" s="51">
        <f>I$101+'GPG Margins'!$D38</f>
        <v>17.864132656816544</v>
      </c>
      <c r="J142" s="51">
        <f>J$101+'GPG Margins'!$D38</f>
        <v>13.617339457508836</v>
      </c>
      <c r="K142" s="51">
        <f>K$101+'GPG Margins'!$D38</f>
        <v>11.514357830088104</v>
      </c>
      <c r="L142" s="51">
        <f>L$101+'GPG Margins'!$D38</f>
        <v>11.361634948666881</v>
      </c>
      <c r="M142" s="51">
        <f>M$101+'GPG Margins'!$D38</f>
        <v>11.68457659923275</v>
      </c>
      <c r="N142" s="51">
        <f>N$101+'GPG Margins'!$D38</f>
        <v>11.926657543364856</v>
      </c>
      <c r="O142" s="51">
        <f>O$101+'GPG Margins'!$D38</f>
        <v>12.000545618825878</v>
      </c>
      <c r="P142" s="51">
        <f>P$101+'GPG Margins'!$D38</f>
        <v>11.977994536768383</v>
      </c>
      <c r="Q142" s="51">
        <f>Q$101+'GPG Margins'!$D38</f>
        <v>12.000277959881611</v>
      </c>
      <c r="R142" s="51">
        <f>R$101+'GPG Margins'!$D38</f>
        <v>12.026135428679609</v>
      </c>
      <c r="S142" s="51">
        <f>S$101+'GPG Margins'!$D38</f>
        <v>12.032974082899628</v>
      </c>
      <c r="T142" s="51">
        <f>T$101+'GPG Margins'!$D38</f>
        <v>12.048465180687771</v>
      </c>
      <c r="U142" s="51">
        <f>U$101+'GPG Margins'!$D38</f>
        <v>12.062784920131065</v>
      </c>
      <c r="V142" s="51">
        <f>V$101+'GPG Margins'!$D38</f>
        <v>12.078466854441663</v>
      </c>
      <c r="W142" s="51">
        <f>W$101+'GPG Margins'!$D38</f>
        <v>11.94382295665141</v>
      </c>
      <c r="X142" s="51">
        <f>X$101+'GPG Margins'!$D38</f>
        <v>11.731445284332047</v>
      </c>
      <c r="Y142" s="51">
        <f>Y$101+'GPG Margins'!$D38</f>
        <v>11.735843833533256</v>
      </c>
      <c r="Z142" s="51">
        <f>Z$101+'GPG Margins'!$D38</f>
        <v>11.982003080460471</v>
      </c>
      <c r="AA142" s="51">
        <f>AA$101+'GPG Margins'!$D38</f>
        <v>12.223876096782819</v>
      </c>
      <c r="AB142" s="51">
        <f>AB$101+'GPG Margins'!$D38</f>
        <v>11.951048479300647</v>
      </c>
      <c r="AC142" s="51">
        <f>AC$101+'GPG Margins'!$D38</f>
        <v>11.400169733669854</v>
      </c>
      <c r="AD142" s="51">
        <f>AD$101+'GPG Margins'!$D38</f>
        <v>11.208712784711881</v>
      </c>
      <c r="AE142" s="51">
        <f>AE$101+'GPG Margins'!$D38</f>
        <v>11.154180111775537</v>
      </c>
      <c r="AF142" s="51">
        <f>AF$101+'GPG Margins'!$D38</f>
        <v>11.025164890804161</v>
      </c>
      <c r="AG142" s="51">
        <f>AG$101+'GPG Margins'!$D38</f>
        <v>11.067966483366618</v>
      </c>
      <c r="AH142" s="51">
        <f>AH$101+'GPG Margins'!$D38</f>
        <v>11.118901460414392</v>
      </c>
      <c r="AI142" s="51">
        <f>AI$101+'GPG Margins'!$D38</f>
        <v>11.059178480564256</v>
      </c>
      <c r="AJ142" s="51">
        <f>AJ$101+'GPG Margins'!$D38</f>
        <v>11.09519574320557</v>
      </c>
      <c r="AK142" s="51">
        <f>AK$101+'GPG Margins'!$D38</f>
        <v>11.147033269347782</v>
      </c>
    </row>
    <row r="143" spans="1:37">
      <c r="A143" s="47"/>
      <c r="B143" s="50" t="s">
        <v>122</v>
      </c>
      <c r="C143" s="51">
        <v>0</v>
      </c>
      <c r="D143" s="51">
        <f>D$101+'GPG Margins'!$D39</f>
        <v>9.3766714969447325</v>
      </c>
      <c r="E143" s="51">
        <f>E$101+'GPG Margins'!$D39</f>
        <v>11.77073626733246</v>
      </c>
      <c r="F143" s="51">
        <f>F$101+'GPG Margins'!$D39</f>
        <v>15.673841359304296</v>
      </c>
      <c r="G143" s="51">
        <f>G$101+'GPG Margins'!$D39</f>
        <v>18.178401041465651</v>
      </c>
      <c r="H143" s="51">
        <f>H$101+'GPG Margins'!$D39</f>
        <v>19.951530077457839</v>
      </c>
      <c r="I143" s="51">
        <f>I$101+'GPG Margins'!$D39</f>
        <v>17.864132656816544</v>
      </c>
      <c r="J143" s="51">
        <f>J$101+'GPG Margins'!$D39</f>
        <v>13.617339457508836</v>
      </c>
      <c r="K143" s="51">
        <f>K$101+'GPG Margins'!$D39</f>
        <v>11.514357830088104</v>
      </c>
      <c r="L143" s="51">
        <f>L$101+'GPG Margins'!$D39</f>
        <v>11.361634948666881</v>
      </c>
      <c r="M143" s="51">
        <f>M$101+'GPG Margins'!$D39</f>
        <v>11.68457659923275</v>
      </c>
      <c r="N143" s="51">
        <f>N$101+'GPG Margins'!$D39</f>
        <v>11.926657543364856</v>
      </c>
      <c r="O143" s="51">
        <f>O$101+'GPG Margins'!$D39</f>
        <v>12.000545618825878</v>
      </c>
      <c r="P143" s="51">
        <f>P$101+'GPG Margins'!$D39</f>
        <v>11.977994536768383</v>
      </c>
      <c r="Q143" s="51">
        <f>Q$101+'GPG Margins'!$D39</f>
        <v>12.000277959881611</v>
      </c>
      <c r="R143" s="51">
        <f>R$101+'GPG Margins'!$D39</f>
        <v>12.026135428679609</v>
      </c>
      <c r="S143" s="51">
        <f>S$101+'GPG Margins'!$D39</f>
        <v>12.032974082899628</v>
      </c>
      <c r="T143" s="51">
        <f>T$101+'GPG Margins'!$D39</f>
        <v>12.048465180687771</v>
      </c>
      <c r="U143" s="51">
        <f>U$101+'GPG Margins'!$D39</f>
        <v>12.062784920131065</v>
      </c>
      <c r="V143" s="51">
        <f>V$101+'GPG Margins'!$D39</f>
        <v>12.078466854441663</v>
      </c>
      <c r="W143" s="51">
        <f>W$101+'GPG Margins'!$D39</f>
        <v>11.94382295665141</v>
      </c>
      <c r="X143" s="51">
        <f>X$101+'GPG Margins'!$D39</f>
        <v>11.731445284332047</v>
      </c>
      <c r="Y143" s="51">
        <f>Y$101+'GPG Margins'!$D39</f>
        <v>11.735843833533256</v>
      </c>
      <c r="Z143" s="51">
        <f>Z$101+'GPG Margins'!$D39</f>
        <v>11.982003080460471</v>
      </c>
      <c r="AA143" s="51">
        <f>AA$101+'GPG Margins'!$D39</f>
        <v>12.223876096782819</v>
      </c>
      <c r="AB143" s="51">
        <f>AB$101+'GPG Margins'!$D39</f>
        <v>11.951048479300647</v>
      </c>
      <c r="AC143" s="51">
        <f>AC$101+'GPG Margins'!$D39</f>
        <v>11.400169733669854</v>
      </c>
      <c r="AD143" s="51">
        <f>AD$101+'GPG Margins'!$D39</f>
        <v>11.208712784711881</v>
      </c>
      <c r="AE143" s="51">
        <f>AE$101+'GPG Margins'!$D39</f>
        <v>11.154180111775537</v>
      </c>
      <c r="AF143" s="51">
        <f>AF$101+'GPG Margins'!$D39</f>
        <v>11.025164890804161</v>
      </c>
      <c r="AG143" s="51">
        <f>AG$101+'GPG Margins'!$D39</f>
        <v>11.067966483366618</v>
      </c>
      <c r="AH143" s="51">
        <f>AH$101+'GPG Margins'!$D39</f>
        <v>11.118901460414392</v>
      </c>
      <c r="AI143" s="51">
        <f>AI$101+'GPG Margins'!$D39</f>
        <v>11.059178480564256</v>
      </c>
      <c r="AJ143" s="51">
        <f>AJ$101+'GPG Margins'!$D39</f>
        <v>11.09519574320557</v>
      </c>
      <c r="AK143" s="51">
        <f>AK$101+'GPG Margins'!$D39</f>
        <v>11.147033269347782</v>
      </c>
    </row>
    <row r="144" spans="1:37">
      <c r="A144" s="47"/>
      <c r="B144" s="52" t="s">
        <v>123</v>
      </c>
      <c r="C144" s="51">
        <v>0</v>
      </c>
      <c r="D144" s="51">
        <f>D$101+'GPG Margins'!$D40</f>
        <v>9.3766714969447325</v>
      </c>
      <c r="E144" s="51">
        <f>E$101+'GPG Margins'!$D40</f>
        <v>11.77073626733246</v>
      </c>
      <c r="F144" s="51">
        <f>F$101+'GPG Margins'!$D40</f>
        <v>15.673841359304296</v>
      </c>
      <c r="G144" s="51">
        <f>G$101+'GPG Margins'!$D40</f>
        <v>18.178401041465651</v>
      </c>
      <c r="H144" s="51">
        <f>H$101+'GPG Margins'!$D40</f>
        <v>19.951530077457839</v>
      </c>
      <c r="I144" s="51">
        <f>I$101+'GPG Margins'!$D40</f>
        <v>17.864132656816544</v>
      </c>
      <c r="J144" s="51">
        <f>J$101+'GPG Margins'!$D40</f>
        <v>13.617339457508836</v>
      </c>
      <c r="K144" s="51">
        <f>K$101+'GPG Margins'!$D40</f>
        <v>11.514357830088104</v>
      </c>
      <c r="L144" s="51">
        <f>L$101+'GPG Margins'!$D40</f>
        <v>11.361634948666881</v>
      </c>
      <c r="M144" s="51">
        <f>M$101+'GPG Margins'!$D40</f>
        <v>11.68457659923275</v>
      </c>
      <c r="N144" s="51">
        <f>N$101+'GPG Margins'!$D40</f>
        <v>11.926657543364856</v>
      </c>
      <c r="O144" s="51">
        <f>O$101+'GPG Margins'!$D40</f>
        <v>12.000545618825878</v>
      </c>
      <c r="P144" s="51">
        <f>P$101+'GPG Margins'!$D40</f>
        <v>11.977994536768383</v>
      </c>
      <c r="Q144" s="51">
        <f>Q$101+'GPG Margins'!$D40</f>
        <v>12.000277959881611</v>
      </c>
      <c r="R144" s="51">
        <f>R$101+'GPG Margins'!$D40</f>
        <v>12.026135428679609</v>
      </c>
      <c r="S144" s="51">
        <f>S$101+'GPG Margins'!$D40</f>
        <v>12.032974082899628</v>
      </c>
      <c r="T144" s="51">
        <f>T$101+'GPG Margins'!$D40</f>
        <v>12.048465180687771</v>
      </c>
      <c r="U144" s="51">
        <f>U$101+'GPG Margins'!$D40</f>
        <v>12.062784920131065</v>
      </c>
      <c r="V144" s="51">
        <f>V$101+'GPG Margins'!$D40</f>
        <v>12.078466854441663</v>
      </c>
      <c r="W144" s="51">
        <f>W$101+'GPG Margins'!$D40</f>
        <v>11.94382295665141</v>
      </c>
      <c r="X144" s="51">
        <f>X$101+'GPG Margins'!$D40</f>
        <v>11.731445284332047</v>
      </c>
      <c r="Y144" s="51">
        <f>Y$101+'GPG Margins'!$D40</f>
        <v>11.735843833533256</v>
      </c>
      <c r="Z144" s="51">
        <f>Z$101+'GPG Margins'!$D40</f>
        <v>11.982003080460471</v>
      </c>
      <c r="AA144" s="51">
        <f>AA$101+'GPG Margins'!$D40</f>
        <v>12.223876096782819</v>
      </c>
      <c r="AB144" s="51">
        <f>AB$101+'GPG Margins'!$D40</f>
        <v>11.951048479300647</v>
      </c>
      <c r="AC144" s="51">
        <f>AC$101+'GPG Margins'!$D40</f>
        <v>11.400169733669854</v>
      </c>
      <c r="AD144" s="51">
        <f>AD$101+'GPG Margins'!$D40</f>
        <v>11.208712784711881</v>
      </c>
      <c r="AE144" s="51">
        <f>AE$101+'GPG Margins'!$D40</f>
        <v>11.154180111775537</v>
      </c>
      <c r="AF144" s="51">
        <f>AF$101+'GPG Margins'!$D40</f>
        <v>11.025164890804161</v>
      </c>
      <c r="AG144" s="51">
        <f>AG$101+'GPG Margins'!$D40</f>
        <v>11.067966483366618</v>
      </c>
      <c r="AH144" s="51">
        <f>AH$101+'GPG Margins'!$D40</f>
        <v>11.118901460414392</v>
      </c>
      <c r="AI144" s="51">
        <f>AI$101+'GPG Margins'!$D40</f>
        <v>11.059178480564256</v>
      </c>
      <c r="AJ144" s="51">
        <f>AJ$101+'GPG Margins'!$D40</f>
        <v>11.09519574320557</v>
      </c>
      <c r="AK144" s="51">
        <f>AK$101+'GPG Margins'!$D40</f>
        <v>11.147033269347782</v>
      </c>
    </row>
    <row r="145" spans="1:37">
      <c r="A145" s="47"/>
      <c r="B145" s="50" t="s">
        <v>124</v>
      </c>
      <c r="C145" s="51">
        <v>0</v>
      </c>
      <c r="D145" s="51">
        <f>D$101+'GPG Margins'!D41</f>
        <v>8.0766714969447335</v>
      </c>
      <c r="E145" s="51">
        <f>E$101+'GPG Margins'!E41</f>
        <v>10.470736267332459</v>
      </c>
      <c r="F145" s="51">
        <f>F$101+'GPG Margins'!F41</f>
        <v>14.373841359304297</v>
      </c>
      <c r="G145" s="51">
        <f>G$101+'GPG Margins'!G41</f>
        <v>16.878401041465651</v>
      </c>
      <c r="H145" s="51">
        <f>H$101+'GPG Margins'!H41</f>
        <v>18.651530077457839</v>
      </c>
      <c r="I145" s="51">
        <f>I$101+'GPG Margins'!I41</f>
        <v>16.564132656816543</v>
      </c>
      <c r="J145" s="51">
        <f>J$101+'GPG Margins'!J41</f>
        <v>12.317339457508837</v>
      </c>
      <c r="K145" s="51">
        <f>K$101+'GPG Margins'!K41</f>
        <v>10.214357830088105</v>
      </c>
      <c r="L145" s="51">
        <f>L$101+'GPG Margins'!L41</f>
        <v>11.361634948666881</v>
      </c>
      <c r="M145" s="51">
        <f>M$101+'GPG Margins'!M41</f>
        <v>11.68457659923275</v>
      </c>
      <c r="N145" s="51">
        <f>N$101+'GPG Margins'!N41</f>
        <v>11.926657543364856</v>
      </c>
      <c r="O145" s="51">
        <f>O$101+'GPG Margins'!O41</f>
        <v>12.000545618825878</v>
      </c>
      <c r="P145" s="51">
        <f>P$101+'GPG Margins'!P41</f>
        <v>11.977994536768383</v>
      </c>
      <c r="Q145" s="51">
        <f>Q$101+'GPG Margins'!Q41</f>
        <v>12.000277959881611</v>
      </c>
      <c r="R145" s="51">
        <f>R$101+'GPG Margins'!R41</f>
        <v>12.026135428679609</v>
      </c>
      <c r="S145" s="51">
        <f>S$101+'GPG Margins'!S41</f>
        <v>12.032974082899628</v>
      </c>
      <c r="T145" s="51">
        <f>T$101+'GPG Margins'!T41</f>
        <v>12.048465180687771</v>
      </c>
      <c r="U145" s="51">
        <f>U$101+'GPG Margins'!U41</f>
        <v>12.062784920131065</v>
      </c>
      <c r="V145" s="51">
        <f>V$101+'GPG Margins'!V41</f>
        <v>12.078466854441663</v>
      </c>
      <c r="W145" s="51">
        <f>W$101+'GPG Margins'!W41</f>
        <v>11.94382295665141</v>
      </c>
      <c r="X145" s="51">
        <f>X$101+'GPG Margins'!X41</f>
        <v>11.731445284332047</v>
      </c>
      <c r="Y145" s="51">
        <f>Y$101+'GPG Margins'!Y41</f>
        <v>11.735843833533256</v>
      </c>
      <c r="Z145" s="51">
        <f>Z$101+'GPG Margins'!Z41</f>
        <v>11.982003080460471</v>
      </c>
      <c r="AA145" s="51">
        <f>AA$101+'GPG Margins'!AA41</f>
        <v>12.223876096782819</v>
      </c>
      <c r="AB145" s="51">
        <f>AB$101+'GPG Margins'!AB41</f>
        <v>11.951048479300647</v>
      </c>
      <c r="AC145" s="51">
        <f>AC$101+'GPG Margins'!AC41</f>
        <v>11.400169733669854</v>
      </c>
      <c r="AD145" s="51">
        <f>AD$101+'GPG Margins'!AD41</f>
        <v>11.208712784711881</v>
      </c>
      <c r="AE145" s="51">
        <f>AE$101+'GPG Margins'!AE41</f>
        <v>11.154180111775537</v>
      </c>
      <c r="AF145" s="51">
        <f>AF$101+'GPG Margins'!AF41</f>
        <v>11.025164890804161</v>
      </c>
      <c r="AG145" s="51">
        <f>AG$101+'GPG Margins'!AG41</f>
        <v>11.067966483366618</v>
      </c>
      <c r="AH145" s="51">
        <f>AH$101+'GPG Margins'!AH41</f>
        <v>11.118901460414392</v>
      </c>
      <c r="AI145" s="51">
        <f>AI$101+'GPG Margins'!AI41</f>
        <v>11.059178480564256</v>
      </c>
      <c r="AJ145" s="51">
        <f>AJ$101+'GPG Margins'!AJ41</f>
        <v>11.09519574320557</v>
      </c>
      <c r="AK145" s="51">
        <f>AK$101+'GPG Margins'!AK41</f>
        <v>11.147033269347782</v>
      </c>
    </row>
    <row r="146" spans="1:37">
      <c r="A146" s="47"/>
      <c r="B146" s="50" t="s">
        <v>125</v>
      </c>
      <c r="C146" s="51">
        <v>0</v>
      </c>
      <c r="D146" s="51">
        <f>D$101+'GPG Margins'!$D42</f>
        <v>9.3766714969447325</v>
      </c>
      <c r="E146" s="51">
        <f>E$101+'GPG Margins'!$D42</f>
        <v>11.77073626733246</v>
      </c>
      <c r="F146" s="51">
        <f>F$101+'GPG Margins'!$D42</f>
        <v>15.673841359304296</v>
      </c>
      <c r="G146" s="51">
        <f>G$101+'GPG Margins'!$D42</f>
        <v>18.178401041465651</v>
      </c>
      <c r="H146" s="51">
        <f>H$101+'GPG Margins'!$D42</f>
        <v>19.951530077457839</v>
      </c>
      <c r="I146" s="51">
        <f>I$101+'GPG Margins'!$D42</f>
        <v>17.864132656816544</v>
      </c>
      <c r="J146" s="51">
        <f>J$101+'GPG Margins'!$D42</f>
        <v>13.617339457508836</v>
      </c>
      <c r="K146" s="51">
        <f>K$101+'GPG Margins'!$D42</f>
        <v>11.514357830088104</v>
      </c>
      <c r="L146" s="51">
        <f>L$101+'GPG Margins'!$D42</f>
        <v>11.361634948666881</v>
      </c>
      <c r="M146" s="51">
        <f>M$101+'GPG Margins'!$D42</f>
        <v>11.68457659923275</v>
      </c>
      <c r="N146" s="51">
        <f>N$101+'GPG Margins'!$D42</f>
        <v>11.926657543364856</v>
      </c>
      <c r="O146" s="51">
        <f>O$101+'GPG Margins'!$D42</f>
        <v>12.000545618825878</v>
      </c>
      <c r="P146" s="51">
        <f>P$101+'GPG Margins'!$D42</f>
        <v>11.977994536768383</v>
      </c>
      <c r="Q146" s="51">
        <f>Q$101+'GPG Margins'!$D42</f>
        <v>12.000277959881611</v>
      </c>
      <c r="R146" s="51">
        <f>R$101+'GPG Margins'!$D42</f>
        <v>12.026135428679609</v>
      </c>
      <c r="S146" s="51">
        <f>S$101+'GPG Margins'!$D42</f>
        <v>12.032974082899628</v>
      </c>
      <c r="T146" s="51">
        <f>T$101+'GPG Margins'!$D42</f>
        <v>12.048465180687771</v>
      </c>
      <c r="U146" s="51">
        <f>U$101+'GPG Margins'!$D42</f>
        <v>12.062784920131065</v>
      </c>
      <c r="V146" s="51">
        <f>V$101+'GPG Margins'!$D42</f>
        <v>12.078466854441663</v>
      </c>
      <c r="W146" s="51">
        <f>W$101+'GPG Margins'!$D42</f>
        <v>11.94382295665141</v>
      </c>
      <c r="X146" s="51">
        <f>X$101+'GPG Margins'!$D42</f>
        <v>11.731445284332047</v>
      </c>
      <c r="Y146" s="51">
        <f>Y$101+'GPG Margins'!$D42</f>
        <v>11.735843833533256</v>
      </c>
      <c r="Z146" s="51">
        <f>Z$101+'GPG Margins'!$D42</f>
        <v>11.982003080460471</v>
      </c>
      <c r="AA146" s="51">
        <f>AA$101+'GPG Margins'!$D42</f>
        <v>12.223876096782819</v>
      </c>
      <c r="AB146" s="51">
        <f>AB$101+'GPG Margins'!$D42</f>
        <v>11.951048479300647</v>
      </c>
      <c r="AC146" s="51">
        <f>AC$101+'GPG Margins'!$D42</f>
        <v>11.400169733669854</v>
      </c>
      <c r="AD146" s="51">
        <f>AD$101+'GPG Margins'!$D42</f>
        <v>11.208712784711881</v>
      </c>
      <c r="AE146" s="51">
        <f>AE$101+'GPG Margins'!$D42</f>
        <v>11.154180111775537</v>
      </c>
      <c r="AF146" s="51">
        <f>AF$101+'GPG Margins'!$D42</f>
        <v>11.025164890804161</v>
      </c>
      <c r="AG146" s="51">
        <f>AG$101+'GPG Margins'!$D42</f>
        <v>11.067966483366618</v>
      </c>
      <c r="AH146" s="51">
        <f>AH$101+'GPG Margins'!$D42</f>
        <v>11.118901460414392</v>
      </c>
      <c r="AI146" s="51">
        <f>AI$101+'GPG Margins'!$D42</f>
        <v>11.059178480564256</v>
      </c>
      <c r="AJ146" s="51">
        <f>AJ$101+'GPG Margins'!$D42</f>
        <v>11.09519574320557</v>
      </c>
      <c r="AK146" s="51">
        <f>AK$101+'GPG Margins'!$D42</f>
        <v>11.147033269347782</v>
      </c>
    </row>
    <row r="147" spans="1:37">
      <c r="A147" s="47"/>
      <c r="B147" s="50" t="s">
        <v>126</v>
      </c>
      <c r="C147" s="51">
        <v>0</v>
      </c>
      <c r="D147" s="51">
        <f>D$101+'GPG Margins'!$D43</f>
        <v>9.3766714969447325</v>
      </c>
      <c r="E147" s="51">
        <f>E$101+'GPG Margins'!$D43</f>
        <v>11.77073626733246</v>
      </c>
      <c r="F147" s="51">
        <f>F$101+'GPG Margins'!$D43</f>
        <v>15.673841359304296</v>
      </c>
      <c r="G147" s="51">
        <f>G$101+'GPG Margins'!$D43</f>
        <v>18.178401041465651</v>
      </c>
      <c r="H147" s="51">
        <f>H$101+'GPG Margins'!$D43</f>
        <v>19.951530077457839</v>
      </c>
      <c r="I147" s="51">
        <f>I$101+'GPG Margins'!$D43</f>
        <v>17.864132656816544</v>
      </c>
      <c r="J147" s="51">
        <f>J$101+'GPG Margins'!$D43</f>
        <v>13.617339457508836</v>
      </c>
      <c r="K147" s="51">
        <f>K$101+'GPG Margins'!$D43</f>
        <v>11.514357830088104</v>
      </c>
      <c r="L147" s="51">
        <f>L$101+'GPG Margins'!$D43</f>
        <v>11.361634948666881</v>
      </c>
      <c r="M147" s="51">
        <f>M$101+'GPG Margins'!$D43</f>
        <v>11.68457659923275</v>
      </c>
      <c r="N147" s="51">
        <f>N$101+'GPG Margins'!$D43</f>
        <v>11.926657543364856</v>
      </c>
      <c r="O147" s="51">
        <f>O$101+'GPG Margins'!$D43</f>
        <v>12.000545618825878</v>
      </c>
      <c r="P147" s="51">
        <f>P$101+'GPG Margins'!$D43</f>
        <v>11.977994536768383</v>
      </c>
      <c r="Q147" s="51">
        <f>Q$101+'GPG Margins'!$D43</f>
        <v>12.000277959881611</v>
      </c>
      <c r="R147" s="51">
        <f>R$101+'GPG Margins'!$D43</f>
        <v>12.026135428679609</v>
      </c>
      <c r="S147" s="51">
        <f>S$101+'GPG Margins'!$D43</f>
        <v>12.032974082899628</v>
      </c>
      <c r="T147" s="51">
        <f>T$101+'GPG Margins'!$D43</f>
        <v>12.048465180687771</v>
      </c>
      <c r="U147" s="51">
        <f>U$101+'GPG Margins'!$D43</f>
        <v>12.062784920131065</v>
      </c>
      <c r="V147" s="51">
        <f>V$101+'GPG Margins'!$D43</f>
        <v>12.078466854441663</v>
      </c>
      <c r="W147" s="51">
        <f>W$101+'GPG Margins'!$D43</f>
        <v>11.94382295665141</v>
      </c>
      <c r="X147" s="51">
        <f>X$101+'GPG Margins'!$D43</f>
        <v>11.731445284332047</v>
      </c>
      <c r="Y147" s="51">
        <f>Y$101+'GPG Margins'!$D43</f>
        <v>11.735843833533256</v>
      </c>
      <c r="Z147" s="51">
        <f>Z$101+'GPG Margins'!$D43</f>
        <v>11.982003080460471</v>
      </c>
      <c r="AA147" s="51">
        <f>AA$101+'GPG Margins'!$D43</f>
        <v>12.223876096782819</v>
      </c>
      <c r="AB147" s="51">
        <f>AB$101+'GPG Margins'!$D43</f>
        <v>11.951048479300647</v>
      </c>
      <c r="AC147" s="51">
        <f>AC$101+'GPG Margins'!$D43</f>
        <v>11.400169733669854</v>
      </c>
      <c r="AD147" s="51">
        <f>AD$101+'GPG Margins'!$D43</f>
        <v>11.208712784711881</v>
      </c>
      <c r="AE147" s="51">
        <f>AE$101+'GPG Margins'!$D43</f>
        <v>11.154180111775537</v>
      </c>
      <c r="AF147" s="51">
        <f>AF$101+'GPG Margins'!$D43</f>
        <v>11.025164890804161</v>
      </c>
      <c r="AG147" s="51">
        <f>AG$101+'GPG Margins'!$D43</f>
        <v>11.067966483366618</v>
      </c>
      <c r="AH147" s="51">
        <f>AH$101+'GPG Margins'!$D43</f>
        <v>11.118901460414392</v>
      </c>
      <c r="AI147" s="51">
        <f>AI$101+'GPG Margins'!$D43</f>
        <v>11.059178480564256</v>
      </c>
      <c r="AJ147" s="51">
        <f>AJ$101+'GPG Margins'!$D43</f>
        <v>11.09519574320557</v>
      </c>
      <c r="AK147" s="51">
        <f>AK$101+'GPG Margins'!$D43</f>
        <v>11.147033269347782</v>
      </c>
    </row>
    <row r="148" spans="1:37">
      <c r="A148" s="47"/>
      <c r="B148" s="52" t="s">
        <v>62</v>
      </c>
      <c r="C148" s="51">
        <v>0</v>
      </c>
      <c r="D148" s="51">
        <f>D$101+'GPG Margins'!$D44</f>
        <v>9.3766714969447325</v>
      </c>
      <c r="E148" s="51">
        <f>E$101+'GPG Margins'!$D44</f>
        <v>11.77073626733246</v>
      </c>
      <c r="F148" s="51">
        <f>F$101+'GPG Margins'!$D44</f>
        <v>15.673841359304296</v>
      </c>
      <c r="G148" s="51">
        <f>G$101+'GPG Margins'!$D44</f>
        <v>18.178401041465651</v>
      </c>
      <c r="H148" s="51">
        <f>H$101+'GPG Margins'!$D44</f>
        <v>19.951530077457839</v>
      </c>
      <c r="I148" s="51">
        <f>I$101+'GPG Margins'!$D44</f>
        <v>17.864132656816544</v>
      </c>
      <c r="J148" s="51">
        <f>J$101+'GPG Margins'!$D44</f>
        <v>13.617339457508836</v>
      </c>
      <c r="K148" s="51">
        <f>K$101+'GPG Margins'!$D44</f>
        <v>11.514357830088104</v>
      </c>
      <c r="L148" s="51">
        <f>L$101+'GPG Margins'!$D44</f>
        <v>11.361634948666881</v>
      </c>
      <c r="M148" s="51">
        <f>M$101+'GPG Margins'!$D44</f>
        <v>11.68457659923275</v>
      </c>
      <c r="N148" s="51">
        <f>N$101+'GPG Margins'!$D44</f>
        <v>11.926657543364856</v>
      </c>
      <c r="O148" s="51">
        <f>O$101+'GPG Margins'!$D44</f>
        <v>12.000545618825878</v>
      </c>
      <c r="P148" s="51">
        <f>P$101+'GPG Margins'!$D44</f>
        <v>11.977994536768383</v>
      </c>
      <c r="Q148" s="51">
        <f>Q$101+'GPG Margins'!$D44</f>
        <v>12.000277959881611</v>
      </c>
      <c r="R148" s="51">
        <f>R$101+'GPG Margins'!$D44</f>
        <v>12.026135428679609</v>
      </c>
      <c r="S148" s="51">
        <f>S$101+'GPG Margins'!$D44</f>
        <v>12.032974082899628</v>
      </c>
      <c r="T148" s="51">
        <f>T$101+'GPG Margins'!$D44</f>
        <v>12.048465180687771</v>
      </c>
      <c r="U148" s="51">
        <f>U$101+'GPG Margins'!$D44</f>
        <v>12.062784920131065</v>
      </c>
      <c r="V148" s="51">
        <f>V$101+'GPG Margins'!$D44</f>
        <v>12.078466854441663</v>
      </c>
      <c r="W148" s="51">
        <f>W$101+'GPG Margins'!$D44</f>
        <v>11.94382295665141</v>
      </c>
      <c r="X148" s="51">
        <f>X$101+'GPG Margins'!$D44</f>
        <v>11.731445284332047</v>
      </c>
      <c r="Y148" s="51">
        <f>Y$101+'GPG Margins'!$D44</f>
        <v>11.735843833533256</v>
      </c>
      <c r="Z148" s="51">
        <f>Z$101+'GPG Margins'!$D44</f>
        <v>11.982003080460471</v>
      </c>
      <c r="AA148" s="51">
        <f>AA$101+'GPG Margins'!$D44</f>
        <v>12.223876096782819</v>
      </c>
      <c r="AB148" s="51">
        <f>AB$101+'GPG Margins'!$D44</f>
        <v>11.951048479300647</v>
      </c>
      <c r="AC148" s="51">
        <f>AC$101+'GPG Margins'!$D44</f>
        <v>11.400169733669854</v>
      </c>
      <c r="AD148" s="51">
        <f>AD$101+'GPG Margins'!$D44</f>
        <v>11.208712784711881</v>
      </c>
      <c r="AE148" s="51">
        <f>AE$101+'GPG Margins'!$D44</f>
        <v>11.154180111775537</v>
      </c>
      <c r="AF148" s="51">
        <f>AF$101+'GPG Margins'!$D44</f>
        <v>11.025164890804161</v>
      </c>
      <c r="AG148" s="51">
        <f>AG$101+'GPG Margins'!$D44</f>
        <v>11.067966483366618</v>
      </c>
      <c r="AH148" s="51">
        <f>AH$101+'GPG Margins'!$D44</f>
        <v>11.118901460414392</v>
      </c>
      <c r="AI148" s="51">
        <f>AI$101+'GPG Margins'!$D44</f>
        <v>11.059178480564256</v>
      </c>
      <c r="AJ148" s="51">
        <f>AJ$101+'GPG Margins'!$D44</f>
        <v>11.09519574320557</v>
      </c>
      <c r="AK148" s="51">
        <f>AK$101+'GPG Margins'!$D44</f>
        <v>11.147033269347782</v>
      </c>
    </row>
    <row r="149" spans="1:37">
      <c r="A149" s="47"/>
      <c r="B149" s="50" t="s">
        <v>74</v>
      </c>
      <c r="C149" s="51">
        <v>0</v>
      </c>
      <c r="D149" s="51">
        <f>D63</f>
        <v>6.8485048624902403</v>
      </c>
      <c r="E149" s="51">
        <f t="shared" ref="E149:AJ149" si="137">E63</f>
        <v>9.7647832504186027</v>
      </c>
      <c r="F149" s="51">
        <f t="shared" si="137"/>
        <v>13.782655074242726</v>
      </c>
      <c r="G149" s="51">
        <f t="shared" si="137"/>
        <v>13.595411307585877</v>
      </c>
      <c r="H149" s="51">
        <f t="shared" si="137"/>
        <v>16.976727337685766</v>
      </c>
      <c r="I149" s="51">
        <f t="shared" si="137"/>
        <v>17.356664239218137</v>
      </c>
      <c r="J149" s="51">
        <f t="shared" si="137"/>
        <v>19.569750784470909</v>
      </c>
      <c r="K149" s="51">
        <f t="shared" si="137"/>
        <v>18.348867506448414</v>
      </c>
      <c r="L149" s="51">
        <f t="shared" si="137"/>
        <v>18.578652100058793</v>
      </c>
      <c r="M149" s="51">
        <f t="shared" si="137"/>
        <v>18.809029012244167</v>
      </c>
      <c r="N149" s="51">
        <f t="shared" si="137"/>
        <v>19.039926555715287</v>
      </c>
      <c r="O149" s="51">
        <f t="shared" si="137"/>
        <v>19.271283916567288</v>
      </c>
      <c r="P149" s="51">
        <f t="shared" si="137"/>
        <v>19.503049212015309</v>
      </c>
      <c r="Q149" s="51">
        <f t="shared" si="137"/>
        <v>19.735177940980936</v>
      </c>
      <c r="R149" s="51">
        <f t="shared" si="137"/>
        <v>19.967631739932457</v>
      </c>
      <c r="S149" s="51">
        <f t="shared" si="137"/>
        <v>20.200377377587284</v>
      </c>
      <c r="T149" s="51">
        <f t="shared" si="137"/>
        <v>20.433123015242106</v>
      </c>
      <c r="U149" s="51">
        <f t="shared" si="137"/>
        <v>20.665868652896933</v>
      </c>
      <c r="V149" s="51">
        <f t="shared" si="137"/>
        <v>20.898614290551762</v>
      </c>
      <c r="W149" s="51">
        <f t="shared" si="137"/>
        <v>21.131359928206582</v>
      </c>
      <c r="X149" s="51">
        <f t="shared" si="137"/>
        <v>21.364105565861408</v>
      </c>
      <c r="Y149" s="51">
        <f t="shared" si="137"/>
        <v>21.596851203516231</v>
      </c>
      <c r="Z149" s="51">
        <f t="shared" si="137"/>
        <v>21.82959684117106</v>
      </c>
      <c r="AA149" s="51">
        <f t="shared" si="137"/>
        <v>22.062342478825883</v>
      </c>
      <c r="AB149" s="51">
        <f t="shared" si="137"/>
        <v>22.295088116480709</v>
      </c>
      <c r="AC149" s="51">
        <f t="shared" si="137"/>
        <v>22.527833754135532</v>
      </c>
      <c r="AD149" s="51">
        <f t="shared" si="137"/>
        <v>22.760579391790355</v>
      </c>
      <c r="AE149" s="51">
        <f t="shared" si="137"/>
        <v>22.993325029445181</v>
      </c>
      <c r="AF149" s="51">
        <f t="shared" si="137"/>
        <v>23.226070667100004</v>
      </c>
      <c r="AG149" s="51">
        <f t="shared" si="137"/>
        <v>23.45881630475483</v>
      </c>
      <c r="AH149" s="51">
        <f t="shared" si="137"/>
        <v>23.691561942409653</v>
      </c>
      <c r="AI149" s="51">
        <f t="shared" si="137"/>
        <v>23.924307580064479</v>
      </c>
      <c r="AJ149" s="51">
        <f t="shared" si="137"/>
        <v>24.157053217719309</v>
      </c>
      <c r="AK149" s="51">
        <f t="shared" ref="AK149" si="138">AK63</f>
        <v>24.389798855374131</v>
      </c>
    </row>
    <row r="150" spans="1:37">
      <c r="A150" s="47"/>
      <c r="B150" s="50" t="s">
        <v>127</v>
      </c>
      <c r="C150" s="51">
        <v>0</v>
      </c>
      <c r="D150" s="51">
        <f t="shared" ref="D150" si="139">D149</f>
        <v>6.8485048624902403</v>
      </c>
      <c r="E150" s="51">
        <f t="shared" ref="E150:AJ150" si="140">E149</f>
        <v>9.7647832504186027</v>
      </c>
      <c r="F150" s="51">
        <f t="shared" si="140"/>
        <v>13.782655074242726</v>
      </c>
      <c r="G150" s="51">
        <f t="shared" si="140"/>
        <v>13.595411307585877</v>
      </c>
      <c r="H150" s="51">
        <f t="shared" si="140"/>
        <v>16.976727337685766</v>
      </c>
      <c r="I150" s="51">
        <f t="shared" si="140"/>
        <v>17.356664239218137</v>
      </c>
      <c r="J150" s="51">
        <f t="shared" si="140"/>
        <v>19.569750784470909</v>
      </c>
      <c r="K150" s="51">
        <f t="shared" si="140"/>
        <v>18.348867506448414</v>
      </c>
      <c r="L150" s="51">
        <f t="shared" si="140"/>
        <v>18.578652100058793</v>
      </c>
      <c r="M150" s="51">
        <f t="shared" si="140"/>
        <v>18.809029012244167</v>
      </c>
      <c r="N150" s="51">
        <f t="shared" si="140"/>
        <v>19.039926555715287</v>
      </c>
      <c r="O150" s="51">
        <f t="shared" si="140"/>
        <v>19.271283916567288</v>
      </c>
      <c r="P150" s="51">
        <f t="shared" si="140"/>
        <v>19.503049212015309</v>
      </c>
      <c r="Q150" s="51">
        <f t="shared" si="140"/>
        <v>19.735177940980936</v>
      </c>
      <c r="R150" s="51">
        <f t="shared" si="140"/>
        <v>19.967631739932457</v>
      </c>
      <c r="S150" s="51">
        <f t="shared" si="140"/>
        <v>20.200377377587284</v>
      </c>
      <c r="T150" s="51">
        <f t="shared" si="140"/>
        <v>20.433123015242106</v>
      </c>
      <c r="U150" s="51">
        <f t="shared" si="140"/>
        <v>20.665868652896933</v>
      </c>
      <c r="V150" s="51">
        <f t="shared" si="140"/>
        <v>20.898614290551762</v>
      </c>
      <c r="W150" s="51">
        <f t="shared" si="140"/>
        <v>21.131359928206582</v>
      </c>
      <c r="X150" s="51">
        <f t="shared" si="140"/>
        <v>21.364105565861408</v>
      </c>
      <c r="Y150" s="51">
        <f t="shared" si="140"/>
        <v>21.596851203516231</v>
      </c>
      <c r="Z150" s="51">
        <f t="shared" si="140"/>
        <v>21.82959684117106</v>
      </c>
      <c r="AA150" s="51">
        <f t="shared" si="140"/>
        <v>22.062342478825883</v>
      </c>
      <c r="AB150" s="51">
        <f t="shared" si="140"/>
        <v>22.295088116480709</v>
      </c>
      <c r="AC150" s="51">
        <f t="shared" si="140"/>
        <v>22.527833754135532</v>
      </c>
      <c r="AD150" s="51">
        <f t="shared" si="140"/>
        <v>22.760579391790355</v>
      </c>
      <c r="AE150" s="51">
        <f t="shared" si="140"/>
        <v>22.993325029445181</v>
      </c>
      <c r="AF150" s="51">
        <f t="shared" si="140"/>
        <v>23.226070667100004</v>
      </c>
      <c r="AG150" s="51">
        <f t="shared" si="140"/>
        <v>23.45881630475483</v>
      </c>
      <c r="AH150" s="51">
        <f t="shared" si="140"/>
        <v>23.691561942409653</v>
      </c>
      <c r="AI150" s="51">
        <f t="shared" si="140"/>
        <v>23.924307580064479</v>
      </c>
      <c r="AJ150" s="51">
        <f t="shared" si="140"/>
        <v>24.157053217719309</v>
      </c>
      <c r="AK150" s="51">
        <f t="shared" ref="AK150" si="141">AK149</f>
        <v>24.389798855374131</v>
      </c>
    </row>
    <row r="151" spans="1:37">
      <c r="A151" s="47"/>
      <c r="B151" s="48" t="s">
        <v>128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</row>
    <row r="152" spans="1:37">
      <c r="A152" s="47"/>
      <c r="B152" s="50" t="s">
        <v>94</v>
      </c>
      <c r="C152" s="51">
        <v>0</v>
      </c>
      <c r="D152" s="51">
        <f>D$103+'GPG Margins'!$D48</f>
        <v>10.471651686295017</v>
      </c>
      <c r="E152" s="51">
        <f>E$103+'GPG Margins'!$D48</f>
        <v>13.436467369827378</v>
      </c>
      <c r="F152" s="51">
        <f>F$103+'GPG Margins'!$D48</f>
        <v>18.390119690461137</v>
      </c>
      <c r="G152" s="51">
        <f>G$103+'GPG Margins'!$D48</f>
        <v>20.966422334945257</v>
      </c>
      <c r="H152" s="51">
        <f>H$103+'GPG Margins'!$D48</f>
        <v>23.118310433432107</v>
      </c>
      <c r="I152" s="51">
        <f>I$103+'GPG Margins'!$D48</f>
        <v>23.010754401309796</v>
      </c>
      <c r="J152" s="51">
        <f>J$103+'GPG Margins'!$D48</f>
        <v>20.404585446501208</v>
      </c>
      <c r="K152" s="51">
        <f>K$103+'GPG Margins'!$D48</f>
        <v>18.567376722773481</v>
      </c>
      <c r="L152" s="51">
        <f>L$103+'GPG Margins'!$D48</f>
        <v>18.632689227344727</v>
      </c>
      <c r="M152" s="51">
        <f>M$103+'GPG Margins'!$D48</f>
        <v>19.246927187958178</v>
      </c>
      <c r="N152" s="51">
        <f>N$103+'GPG Margins'!$D48</f>
        <v>19.422555181546969</v>
      </c>
      <c r="O152" s="51">
        <f>O$103+'GPG Margins'!$D48</f>
        <v>19.730667019432413</v>
      </c>
      <c r="P152" s="51">
        <f>P$103+'GPG Margins'!$D48</f>
        <v>19.972117735529967</v>
      </c>
      <c r="Q152" s="51">
        <f>Q$103+'GPG Margins'!$D48</f>
        <v>19.950638360626826</v>
      </c>
      <c r="R152" s="51">
        <f>R$103+'GPG Margins'!$D48</f>
        <v>19.96776064628067</v>
      </c>
      <c r="S152" s="51">
        <f>S$103+'GPG Margins'!$D48</f>
        <v>20.325038918267655</v>
      </c>
      <c r="T152" s="51">
        <f>T$103+'GPG Margins'!$D48</f>
        <v>20.785578476449327</v>
      </c>
      <c r="U152" s="51">
        <f>U$103+'GPG Margins'!$D48</f>
        <v>21.42918195170833</v>
      </c>
      <c r="V152" s="51">
        <f>V$103+'GPG Margins'!$D48</f>
        <v>22.088451330128628</v>
      </c>
      <c r="W152" s="51">
        <f>W$103+'GPG Margins'!$D48</f>
        <v>22.147888990486255</v>
      </c>
      <c r="X152" s="51">
        <f>X$103+'GPG Margins'!$D48</f>
        <v>22.016797489742743</v>
      </c>
      <c r="Y152" s="51">
        <f>Y$103+'GPG Margins'!$D48</f>
        <v>22.076611864693792</v>
      </c>
      <c r="Z152" s="51">
        <f>Z$103+'GPG Margins'!$D48</f>
        <v>22.441001767826425</v>
      </c>
      <c r="AA152" s="51">
        <f>AA$103+'GPG Margins'!$D48</f>
        <v>23.076959165487288</v>
      </c>
      <c r="AB152" s="51">
        <f>AB$103+'GPG Margins'!$D48</f>
        <v>23.419130305298882</v>
      </c>
      <c r="AC152" s="51">
        <f>AC$103+'GPG Margins'!$D48</f>
        <v>23.181622948361795</v>
      </c>
      <c r="AD152" s="51">
        <f>AD$103+'GPG Margins'!$D48</f>
        <v>22.941371093656148</v>
      </c>
      <c r="AE152" s="51">
        <f>AE$103+'GPG Margins'!$D48</f>
        <v>22.848551260011508</v>
      </c>
      <c r="AF152" s="51">
        <f>AF$103+'GPG Margins'!$D48</f>
        <v>22.83539115198786</v>
      </c>
      <c r="AG152" s="51">
        <f>AG$103+'GPG Margins'!$D48</f>
        <v>22.999580167289263</v>
      </c>
      <c r="AH152" s="51">
        <f>AH$103+'GPG Margins'!$D48</f>
        <v>23.121282287160209</v>
      </c>
      <c r="AI152" s="51">
        <f>AI$103+'GPG Margins'!$D48</f>
        <v>23.134607278601788</v>
      </c>
      <c r="AJ152" s="51">
        <f>AJ$103+'GPG Margins'!$D48</f>
        <v>23.215382539620855</v>
      </c>
      <c r="AK152" s="51">
        <f>AK$103+'GPG Margins'!$D48</f>
        <v>23.297826570088727</v>
      </c>
    </row>
    <row r="153" spans="1:37">
      <c r="A153" s="47"/>
      <c r="B153" s="50" t="s">
        <v>95</v>
      </c>
      <c r="C153" s="51">
        <v>0</v>
      </c>
      <c r="D153" s="51">
        <f>D$103+'GPG Margins'!$D49</f>
        <v>9.9716516862950169</v>
      </c>
      <c r="E153" s="51">
        <f>E$103+'GPG Margins'!$D49</f>
        <v>12.936467369827378</v>
      </c>
      <c r="F153" s="51">
        <f>F$103+'GPG Margins'!$D49</f>
        <v>17.890119690461137</v>
      </c>
      <c r="G153" s="51">
        <f>G$103+'GPG Margins'!$D49</f>
        <v>20.466422334945257</v>
      </c>
      <c r="H153" s="51">
        <f>H$103+'GPG Margins'!$D49</f>
        <v>22.618310433432107</v>
      </c>
      <c r="I153" s="51">
        <f>I$103+'GPG Margins'!$D49</f>
        <v>22.510754401309796</v>
      </c>
      <c r="J153" s="51">
        <f>J$103+'GPG Margins'!$D49</f>
        <v>19.904585446501208</v>
      </c>
      <c r="K153" s="51">
        <f>K$103+'GPG Margins'!$D49</f>
        <v>18.067376722773481</v>
      </c>
      <c r="L153" s="51">
        <f>L$103+'GPG Margins'!$D49</f>
        <v>18.132689227344727</v>
      </c>
      <c r="M153" s="51">
        <f>M$103+'GPG Margins'!$D49</f>
        <v>18.746927187958178</v>
      </c>
      <c r="N153" s="51">
        <f>N$103+'GPG Margins'!$D49</f>
        <v>18.922555181546969</v>
      </c>
      <c r="O153" s="51">
        <f>O$103+'GPG Margins'!$D49</f>
        <v>19.230667019432413</v>
      </c>
      <c r="P153" s="51">
        <f>P$103+'GPG Margins'!$D49</f>
        <v>19.472117735529967</v>
      </c>
      <c r="Q153" s="51">
        <f>Q$103+'GPG Margins'!$D49</f>
        <v>19.450638360626826</v>
      </c>
      <c r="R153" s="51">
        <f>R$103+'GPG Margins'!$D49</f>
        <v>19.46776064628067</v>
      </c>
      <c r="S153" s="51">
        <f>S$103+'GPG Margins'!$D49</f>
        <v>19.825038918267655</v>
      </c>
      <c r="T153" s="51">
        <f>T$103+'GPG Margins'!$D49</f>
        <v>20.285578476449327</v>
      </c>
      <c r="U153" s="51">
        <f>U$103+'GPG Margins'!$D49</f>
        <v>20.92918195170833</v>
      </c>
      <c r="V153" s="51">
        <f>V$103+'GPG Margins'!$D49</f>
        <v>21.588451330128628</v>
      </c>
      <c r="W153" s="51">
        <f>W$103+'GPG Margins'!$D49</f>
        <v>21.647888990486255</v>
      </c>
      <c r="X153" s="51">
        <f>X$103+'GPG Margins'!$D49</f>
        <v>21.516797489742743</v>
      </c>
      <c r="Y153" s="51">
        <f>Y$103+'GPG Margins'!$D49</f>
        <v>21.576611864693792</v>
      </c>
      <c r="Z153" s="51">
        <f>Z$103+'GPG Margins'!$D49</f>
        <v>21.941001767826425</v>
      </c>
      <c r="AA153" s="51">
        <f>AA$103+'GPG Margins'!$D49</f>
        <v>22.576959165487288</v>
      </c>
      <c r="AB153" s="51">
        <f>AB$103+'GPG Margins'!$D49</f>
        <v>22.919130305298882</v>
      </c>
      <c r="AC153" s="51">
        <f>AC$103+'GPG Margins'!$D49</f>
        <v>22.681622948361795</v>
      </c>
      <c r="AD153" s="51">
        <f>AD$103+'GPG Margins'!$D49</f>
        <v>22.441371093656148</v>
      </c>
      <c r="AE153" s="51">
        <f>AE$103+'GPG Margins'!$D49</f>
        <v>22.348551260011508</v>
      </c>
      <c r="AF153" s="51">
        <f>AF$103+'GPG Margins'!$D49</f>
        <v>22.33539115198786</v>
      </c>
      <c r="AG153" s="51">
        <f>AG$103+'GPG Margins'!$D49</f>
        <v>22.499580167289263</v>
      </c>
      <c r="AH153" s="51">
        <f>AH$103+'GPG Margins'!$D49</f>
        <v>22.621282287160209</v>
      </c>
      <c r="AI153" s="51">
        <f>AI$103+'GPG Margins'!$D49</f>
        <v>22.634607278601788</v>
      </c>
      <c r="AJ153" s="51">
        <f>AJ$103+'GPG Margins'!$D49</f>
        <v>22.715382539620855</v>
      </c>
      <c r="AK153" s="51">
        <f>AK$103+'GPG Margins'!$D49</f>
        <v>22.797826570088727</v>
      </c>
    </row>
    <row r="154" spans="1:37">
      <c r="A154" s="47"/>
      <c r="B154" s="50" t="s">
        <v>129</v>
      </c>
      <c r="C154" s="51">
        <v>0</v>
      </c>
      <c r="D154" s="51">
        <f>D$103+'GPG Margins'!$D50</f>
        <v>9.4716516862950169</v>
      </c>
      <c r="E154" s="51">
        <f>E$103+'GPG Margins'!$D50</f>
        <v>12.436467369827378</v>
      </c>
      <c r="F154" s="51">
        <f>F$103+'GPG Margins'!$D50</f>
        <v>17.390119690461137</v>
      </c>
      <c r="G154" s="51">
        <f>G$103+'GPG Margins'!$D50</f>
        <v>19.966422334945257</v>
      </c>
      <c r="H154" s="51">
        <f>H$103+'GPG Margins'!$D50</f>
        <v>22.118310433432107</v>
      </c>
      <c r="I154" s="51">
        <f>I$103+'GPG Margins'!$D50</f>
        <v>22.010754401309796</v>
      </c>
      <c r="J154" s="51">
        <f>J$103+'GPG Margins'!$D50</f>
        <v>19.404585446501208</v>
      </c>
      <c r="K154" s="51">
        <f>K$103+'GPG Margins'!$D50</f>
        <v>17.567376722773481</v>
      </c>
      <c r="L154" s="51">
        <f>L$103+'GPG Margins'!$D50</f>
        <v>17.632689227344727</v>
      </c>
      <c r="M154" s="51">
        <f>M$103+'GPG Margins'!$D50</f>
        <v>18.246927187958178</v>
      </c>
      <c r="N154" s="51">
        <f>N$103+'GPG Margins'!$D50</f>
        <v>18.422555181546969</v>
      </c>
      <c r="O154" s="51">
        <f>O$103+'GPG Margins'!$D50</f>
        <v>18.730667019432413</v>
      </c>
      <c r="P154" s="51">
        <f>P$103+'GPG Margins'!$D50</f>
        <v>18.972117735529967</v>
      </c>
      <c r="Q154" s="51">
        <f>Q$103+'GPG Margins'!$D50</f>
        <v>18.950638360626826</v>
      </c>
      <c r="R154" s="51">
        <f>R$103+'GPG Margins'!$D50</f>
        <v>18.96776064628067</v>
      </c>
      <c r="S154" s="51">
        <f>S$103+'GPG Margins'!$D50</f>
        <v>19.325038918267655</v>
      </c>
      <c r="T154" s="51">
        <f>T$103+'GPG Margins'!$D50</f>
        <v>19.785578476449327</v>
      </c>
      <c r="U154" s="51">
        <f>U$103+'GPG Margins'!$D50</f>
        <v>20.42918195170833</v>
      </c>
      <c r="V154" s="51">
        <f>V$103+'GPG Margins'!$D50</f>
        <v>21.088451330128628</v>
      </c>
      <c r="W154" s="51">
        <f>W$103+'GPG Margins'!$D50</f>
        <v>21.147888990486255</v>
      </c>
      <c r="X154" s="51">
        <f>X$103+'GPG Margins'!$D50</f>
        <v>21.016797489742743</v>
      </c>
      <c r="Y154" s="51">
        <f>Y$103+'GPG Margins'!$D50</f>
        <v>21.076611864693792</v>
      </c>
      <c r="Z154" s="51">
        <f>Z$103+'GPG Margins'!$D50</f>
        <v>21.441001767826425</v>
      </c>
      <c r="AA154" s="51">
        <f>AA$103+'GPG Margins'!$D50</f>
        <v>22.076959165487288</v>
      </c>
      <c r="AB154" s="51">
        <f>AB$103+'GPG Margins'!$D50</f>
        <v>22.419130305298882</v>
      </c>
      <c r="AC154" s="51">
        <f>AC$103+'GPG Margins'!$D50</f>
        <v>22.181622948361795</v>
      </c>
      <c r="AD154" s="51">
        <f>AD$103+'GPG Margins'!$D50</f>
        <v>21.941371093656148</v>
      </c>
      <c r="AE154" s="51">
        <f>AE$103+'GPG Margins'!$D50</f>
        <v>21.848551260011508</v>
      </c>
      <c r="AF154" s="51">
        <f>AF$103+'GPG Margins'!$D50</f>
        <v>21.83539115198786</v>
      </c>
      <c r="AG154" s="51">
        <f>AG$103+'GPG Margins'!$D50</f>
        <v>21.999580167289263</v>
      </c>
      <c r="AH154" s="51">
        <f>AH$103+'GPG Margins'!$D50</f>
        <v>22.121282287160209</v>
      </c>
      <c r="AI154" s="51">
        <f>AI$103+'GPG Margins'!$D50</f>
        <v>22.134607278601788</v>
      </c>
      <c r="AJ154" s="51">
        <f>AJ$103+'GPG Margins'!$D50</f>
        <v>22.215382539620855</v>
      </c>
      <c r="AK154" s="51">
        <f>AK$103+'GPG Margins'!$D50</f>
        <v>22.297826570088727</v>
      </c>
    </row>
    <row r="155" spans="1:37">
      <c r="A155" s="47"/>
      <c r="B155" s="50" t="s">
        <v>130</v>
      </c>
      <c r="C155" s="51">
        <v>0</v>
      </c>
      <c r="D155" s="51">
        <f>D$103+'GPG Margins'!$D51</f>
        <v>9.4716516862950169</v>
      </c>
      <c r="E155" s="51">
        <f>E$103+'GPG Margins'!$D51</f>
        <v>12.436467369827378</v>
      </c>
      <c r="F155" s="51">
        <f>F$103+'GPG Margins'!$D51</f>
        <v>17.390119690461137</v>
      </c>
      <c r="G155" s="51">
        <f>G$103+'GPG Margins'!$D51</f>
        <v>19.966422334945257</v>
      </c>
      <c r="H155" s="51">
        <f>H$103+'GPG Margins'!$D51</f>
        <v>22.118310433432107</v>
      </c>
      <c r="I155" s="51">
        <f>I$103+'GPG Margins'!$D51</f>
        <v>22.010754401309796</v>
      </c>
      <c r="J155" s="51">
        <f>J$103+'GPG Margins'!$D51</f>
        <v>19.404585446501208</v>
      </c>
      <c r="K155" s="51">
        <f>K$103+'GPG Margins'!$D51</f>
        <v>17.567376722773481</v>
      </c>
      <c r="L155" s="51">
        <f>L$103+'GPG Margins'!$D51</f>
        <v>17.632689227344727</v>
      </c>
      <c r="M155" s="51">
        <f>M$103+'GPG Margins'!$D51</f>
        <v>18.246927187958178</v>
      </c>
      <c r="N155" s="51">
        <f>N$103+'GPG Margins'!$D51</f>
        <v>18.422555181546969</v>
      </c>
      <c r="O155" s="51">
        <f>O$103+'GPG Margins'!$D51</f>
        <v>18.730667019432413</v>
      </c>
      <c r="P155" s="51">
        <f>P$103+'GPG Margins'!$D51</f>
        <v>18.972117735529967</v>
      </c>
      <c r="Q155" s="51">
        <f>Q$103+'GPG Margins'!$D51</f>
        <v>18.950638360626826</v>
      </c>
      <c r="R155" s="51">
        <f>R$103+'GPG Margins'!$D51</f>
        <v>18.96776064628067</v>
      </c>
      <c r="S155" s="51">
        <f>S$103+'GPG Margins'!$D51</f>
        <v>19.325038918267655</v>
      </c>
      <c r="T155" s="51">
        <f>T$103+'GPG Margins'!$D51</f>
        <v>19.785578476449327</v>
      </c>
      <c r="U155" s="51">
        <f>U$103+'GPG Margins'!$D51</f>
        <v>20.42918195170833</v>
      </c>
      <c r="V155" s="51">
        <f>V$103+'GPG Margins'!$D51</f>
        <v>21.088451330128628</v>
      </c>
      <c r="W155" s="51">
        <f>W$103+'GPG Margins'!$D51</f>
        <v>21.147888990486255</v>
      </c>
      <c r="X155" s="51">
        <f>X$103+'GPG Margins'!$D51</f>
        <v>21.016797489742743</v>
      </c>
      <c r="Y155" s="51">
        <f>Y$103+'GPG Margins'!$D51</f>
        <v>21.076611864693792</v>
      </c>
      <c r="Z155" s="51">
        <f>Z$103+'GPG Margins'!$D51</f>
        <v>21.441001767826425</v>
      </c>
      <c r="AA155" s="51">
        <f>AA$103+'GPG Margins'!$D51</f>
        <v>22.076959165487288</v>
      </c>
      <c r="AB155" s="51">
        <f>AB$103+'GPG Margins'!$D51</f>
        <v>22.419130305298882</v>
      </c>
      <c r="AC155" s="51">
        <f>AC$103+'GPG Margins'!$D51</f>
        <v>22.181622948361795</v>
      </c>
      <c r="AD155" s="51">
        <f>AD$103+'GPG Margins'!$D51</f>
        <v>21.941371093656148</v>
      </c>
      <c r="AE155" s="51">
        <f>AE$103+'GPG Margins'!$D51</f>
        <v>21.848551260011508</v>
      </c>
      <c r="AF155" s="51">
        <f>AF$103+'GPG Margins'!$D51</f>
        <v>21.83539115198786</v>
      </c>
      <c r="AG155" s="51">
        <f>AG$103+'GPG Margins'!$D51</f>
        <v>21.999580167289263</v>
      </c>
      <c r="AH155" s="51">
        <f>AH$103+'GPG Margins'!$D51</f>
        <v>22.121282287160209</v>
      </c>
      <c r="AI155" s="51">
        <f>AI$103+'GPG Margins'!$D51</f>
        <v>22.134607278601788</v>
      </c>
      <c r="AJ155" s="51">
        <f>AJ$103+'GPG Margins'!$D51</f>
        <v>22.215382539620855</v>
      </c>
      <c r="AK155" s="51">
        <f>AK$103+'GPG Margins'!$D51</f>
        <v>22.297826570088727</v>
      </c>
    </row>
    <row r="157" spans="1:37">
      <c r="C157" s="13">
        <f>C87</f>
        <v>2019</v>
      </c>
      <c r="D157" s="13">
        <f t="shared" ref="D157:AJ157" si="142">D87</f>
        <v>2020</v>
      </c>
      <c r="E157" s="13">
        <f t="shared" si="142"/>
        <v>2021</v>
      </c>
      <c r="F157" s="13">
        <f t="shared" si="142"/>
        <v>2022</v>
      </c>
      <c r="G157" s="13">
        <f t="shared" si="142"/>
        <v>2023</v>
      </c>
      <c r="H157" s="13">
        <f t="shared" si="142"/>
        <v>2024</v>
      </c>
      <c r="I157" s="13">
        <f t="shared" si="142"/>
        <v>2025</v>
      </c>
      <c r="J157" s="13">
        <f t="shared" si="142"/>
        <v>2026</v>
      </c>
      <c r="K157" s="13">
        <f t="shared" si="142"/>
        <v>2027</v>
      </c>
      <c r="L157" s="13">
        <f t="shared" si="142"/>
        <v>2028</v>
      </c>
      <c r="M157" s="13">
        <f t="shared" si="142"/>
        <v>2029</v>
      </c>
      <c r="N157" s="13">
        <f t="shared" si="142"/>
        <v>2030</v>
      </c>
      <c r="O157" s="13">
        <f t="shared" si="142"/>
        <v>2031</v>
      </c>
      <c r="P157" s="13">
        <f t="shared" si="142"/>
        <v>2032</v>
      </c>
      <c r="Q157" s="13">
        <f t="shared" si="142"/>
        <v>2033</v>
      </c>
      <c r="R157" s="13">
        <f t="shared" si="142"/>
        <v>2034</v>
      </c>
      <c r="S157" s="13">
        <f t="shared" si="142"/>
        <v>2035</v>
      </c>
      <c r="T157" s="13">
        <f t="shared" si="142"/>
        <v>2036</v>
      </c>
      <c r="U157" s="13">
        <f t="shared" si="142"/>
        <v>2037</v>
      </c>
      <c r="V157" s="13">
        <f t="shared" si="142"/>
        <v>2038</v>
      </c>
      <c r="W157" s="13">
        <f t="shared" si="142"/>
        <v>2039</v>
      </c>
      <c r="X157" s="13">
        <f t="shared" si="142"/>
        <v>2040</v>
      </c>
      <c r="Y157" s="13">
        <f t="shared" si="142"/>
        <v>2041</v>
      </c>
      <c r="Z157" s="13">
        <f t="shared" si="142"/>
        <v>2042</v>
      </c>
      <c r="AA157" s="13">
        <f t="shared" si="142"/>
        <v>2043</v>
      </c>
      <c r="AB157" s="13">
        <f t="shared" si="142"/>
        <v>2044</v>
      </c>
      <c r="AC157" s="13">
        <f t="shared" si="142"/>
        <v>2045</v>
      </c>
      <c r="AD157" s="13">
        <f t="shared" si="142"/>
        <v>2046</v>
      </c>
      <c r="AE157" s="13">
        <f t="shared" si="142"/>
        <v>2047</v>
      </c>
      <c r="AF157" s="13">
        <f t="shared" si="142"/>
        <v>2048</v>
      </c>
      <c r="AG157" s="13">
        <f t="shared" si="142"/>
        <v>2049</v>
      </c>
      <c r="AH157" s="13">
        <f t="shared" si="142"/>
        <v>2050</v>
      </c>
      <c r="AI157" s="13">
        <f t="shared" si="142"/>
        <v>2051</v>
      </c>
      <c r="AJ157" s="13">
        <f t="shared" si="142"/>
        <v>2052</v>
      </c>
      <c r="AK157" s="13">
        <f t="shared" ref="AK157" si="143">AK87</f>
        <v>2053</v>
      </c>
    </row>
    <row r="158" spans="1:37">
      <c r="B158" t="str">
        <f>B88</f>
        <v>Melbourne</v>
      </c>
      <c r="C158" s="4">
        <f t="shared" ref="C158:AJ158" si="144">C88-C79</f>
        <v>0.56009876843116646</v>
      </c>
      <c r="D158" s="4">
        <f t="shared" si="144"/>
        <v>1.191212189474526</v>
      </c>
      <c r="E158" s="4">
        <f t="shared" si="144"/>
        <v>1.1920611709330995</v>
      </c>
      <c r="F158" s="4">
        <f t="shared" si="144"/>
        <v>1.1691849340655374</v>
      </c>
      <c r="G158" s="4">
        <f t="shared" si="144"/>
        <v>1.140319348177961</v>
      </c>
      <c r="H158" s="4">
        <f t="shared" si="144"/>
        <v>1.1562083153918223</v>
      </c>
      <c r="I158" s="4">
        <f t="shared" si="144"/>
        <v>1.2264037110748234</v>
      </c>
      <c r="J158" s="4">
        <f t="shared" si="144"/>
        <v>1.2851206873323129</v>
      </c>
      <c r="K158" s="4">
        <f t="shared" si="144"/>
        <v>1.5641453634222469</v>
      </c>
      <c r="L158" s="4">
        <f t="shared" si="144"/>
        <v>2.165914418145892</v>
      </c>
      <c r="M158" s="4">
        <f t="shared" si="144"/>
        <v>2.4940150416710569</v>
      </c>
      <c r="N158" s="4">
        <f t="shared" si="144"/>
        <v>2.4832928518609894</v>
      </c>
      <c r="O158" s="4">
        <f t="shared" si="144"/>
        <v>2.5412812889294827</v>
      </c>
      <c r="P158" s="4">
        <f t="shared" si="144"/>
        <v>2.6497039218464504</v>
      </c>
      <c r="Q158" s="4">
        <f t="shared" si="144"/>
        <v>2.6695577498343841</v>
      </c>
      <c r="R158" s="4">
        <f t="shared" si="144"/>
        <v>2.687217856758382</v>
      </c>
      <c r="S158" s="4">
        <f t="shared" si="144"/>
        <v>2.9037012550017813</v>
      </c>
      <c r="T158" s="4">
        <f t="shared" si="144"/>
        <v>3.1994958060519334</v>
      </c>
      <c r="U158" s="4">
        <f t="shared" si="144"/>
        <v>3.4544231582389351</v>
      </c>
      <c r="V158" s="4">
        <f t="shared" si="144"/>
        <v>3.7118648677658594</v>
      </c>
      <c r="W158" s="4">
        <f t="shared" si="144"/>
        <v>3.9305544918061397</v>
      </c>
      <c r="X158" s="4">
        <f t="shared" si="144"/>
        <v>4.0930493953172089</v>
      </c>
      <c r="Y158" s="4">
        <f t="shared" si="144"/>
        <v>4.1717687792208142</v>
      </c>
      <c r="Z158" s="4">
        <f t="shared" si="144"/>
        <v>4.2317371767692951</v>
      </c>
      <c r="AA158" s="4">
        <f t="shared" si="144"/>
        <v>4.4286978595444779</v>
      </c>
      <c r="AB158" s="4">
        <f t="shared" si="144"/>
        <v>4.6853005374579535</v>
      </c>
      <c r="AC158" s="4">
        <f t="shared" si="144"/>
        <v>4.8225198575153687</v>
      </c>
      <c r="AD158" s="4">
        <f t="shared" si="144"/>
        <v>4.8787737708194268</v>
      </c>
      <c r="AE158" s="4">
        <f t="shared" si="144"/>
        <v>4.9141856171450637</v>
      </c>
      <c r="AF158" s="4">
        <f t="shared" si="144"/>
        <v>4.980874979109787</v>
      </c>
      <c r="AG158" s="4">
        <f t="shared" si="144"/>
        <v>5.1003175227051685</v>
      </c>
      <c r="AH158" s="4">
        <f t="shared" si="144"/>
        <v>5.1446607692912352</v>
      </c>
      <c r="AI158" s="4">
        <f t="shared" si="144"/>
        <v>5.1427827068032492</v>
      </c>
      <c r="AJ158" s="4">
        <f t="shared" si="144"/>
        <v>5.1707679388894725</v>
      </c>
      <c r="AK158" s="4">
        <f t="shared" ref="AK158" si="145">AK88-AK79</f>
        <v>5.1792282401746021</v>
      </c>
    </row>
    <row r="159" spans="1:37">
      <c r="B159" t="str">
        <f t="shared" ref="B159:B164" si="146">B89</f>
        <v>Sydney</v>
      </c>
      <c r="C159" s="4">
        <f t="shared" ref="C159:AJ159" si="147">C89-C80</f>
        <v>0.45991791845654678</v>
      </c>
      <c r="D159" s="4">
        <f t="shared" si="147"/>
        <v>1.5163991706655402</v>
      </c>
      <c r="E159" s="4">
        <f t="shared" si="147"/>
        <v>1.5097541812793587</v>
      </c>
      <c r="F159" s="4">
        <f t="shared" si="147"/>
        <v>1.4856063200724563</v>
      </c>
      <c r="G159" s="4">
        <f t="shared" si="147"/>
        <v>1.4740275577199107</v>
      </c>
      <c r="H159" s="4">
        <f t="shared" si="147"/>
        <v>1.499883560891611</v>
      </c>
      <c r="I159" s="4">
        <f t="shared" si="147"/>
        <v>1.5923438006813306</v>
      </c>
      <c r="J159" s="4">
        <f t="shared" si="147"/>
        <v>1.7324350111829645</v>
      </c>
      <c r="K159" s="4">
        <f t="shared" si="147"/>
        <v>1.8720420579167865</v>
      </c>
      <c r="L159" s="4">
        <f t="shared" si="147"/>
        <v>1.9987076038090503</v>
      </c>
      <c r="M159" s="4">
        <f t="shared" si="147"/>
        <v>2.0637796072156451</v>
      </c>
      <c r="N159" s="4">
        <f t="shared" si="147"/>
        <v>2.0848618722051775</v>
      </c>
      <c r="O159" s="4">
        <f t="shared" si="147"/>
        <v>2.1021586981052689</v>
      </c>
      <c r="P159" s="4">
        <f t="shared" si="147"/>
        <v>2.1050664962769439</v>
      </c>
      <c r="Q159" s="4">
        <f t="shared" si="147"/>
        <v>2.1032350804599478</v>
      </c>
      <c r="R159" s="4">
        <f t="shared" si="147"/>
        <v>2.1202169647992744</v>
      </c>
      <c r="S159" s="4">
        <f t="shared" si="147"/>
        <v>2.15916877735466</v>
      </c>
      <c r="T159" s="4">
        <f t="shared" si="147"/>
        <v>2.2088491330441116</v>
      </c>
      <c r="U159" s="4">
        <f t="shared" si="147"/>
        <v>2.2732046827802659</v>
      </c>
      <c r="V159" s="4">
        <f t="shared" si="147"/>
        <v>2.3159593244681869</v>
      </c>
      <c r="W159" s="4">
        <f t="shared" si="147"/>
        <v>2.3317770856070013</v>
      </c>
      <c r="X159" s="4">
        <f t="shared" si="147"/>
        <v>2.349830352456399</v>
      </c>
      <c r="Y159" s="4">
        <f t="shared" si="147"/>
        <v>2.3507070939441252</v>
      </c>
      <c r="Z159" s="4">
        <f t="shared" si="147"/>
        <v>2.3340360286694466</v>
      </c>
      <c r="AA159" s="4">
        <f t="shared" si="147"/>
        <v>2.3232317283518835</v>
      </c>
      <c r="AB159" s="4">
        <f t="shared" si="147"/>
        <v>2.3054522133631128</v>
      </c>
      <c r="AC159" s="4">
        <f t="shared" si="147"/>
        <v>2.2554231180512492</v>
      </c>
      <c r="AD159" s="4">
        <f t="shared" si="147"/>
        <v>2.1961793596968704</v>
      </c>
      <c r="AE159" s="4">
        <f t="shared" si="147"/>
        <v>2.157875441212056</v>
      </c>
      <c r="AF159" s="4">
        <f t="shared" si="147"/>
        <v>2.1507031726971935</v>
      </c>
      <c r="AG159" s="4">
        <f t="shared" si="147"/>
        <v>2.161057226177288</v>
      </c>
      <c r="AH159" s="4">
        <f t="shared" si="147"/>
        <v>2.1571587680479691</v>
      </c>
      <c r="AI159" s="4">
        <f t="shared" si="147"/>
        <v>2.1564734256606961</v>
      </c>
      <c r="AJ159" s="4">
        <f t="shared" si="147"/>
        <v>2.1716979966427132</v>
      </c>
      <c r="AK159" s="4">
        <f t="shared" ref="AK159" si="148">AK89-AK80</f>
        <v>2.1773071900886993</v>
      </c>
    </row>
    <row r="160" spans="1:37">
      <c r="B160" t="str">
        <f t="shared" si="146"/>
        <v>Adelaide</v>
      </c>
      <c r="C160" s="4">
        <f t="shared" ref="C160:AJ160" si="149">C90-C81</f>
        <v>0.81848843743437227</v>
      </c>
      <c r="D160" s="4">
        <f t="shared" si="149"/>
        <v>2.9338776119264267</v>
      </c>
      <c r="E160" s="4">
        <f t="shared" si="149"/>
        <v>2.9219949509773944</v>
      </c>
      <c r="F160" s="4">
        <f t="shared" si="149"/>
        <v>2.8565085036818338</v>
      </c>
      <c r="G160" s="4">
        <f t="shared" si="149"/>
        <v>2.7919659098771987</v>
      </c>
      <c r="H160" s="4">
        <f t="shared" si="149"/>
        <v>2.8120245036338645</v>
      </c>
      <c r="I160" s="4">
        <f t="shared" si="149"/>
        <v>2.9150189002713951</v>
      </c>
      <c r="J160" s="4">
        <f t="shared" si="149"/>
        <v>3.0477477760090288</v>
      </c>
      <c r="K160" s="4">
        <f t="shared" si="149"/>
        <v>3.1823243094296014</v>
      </c>
      <c r="L160" s="4">
        <f t="shared" si="149"/>
        <v>3.3209626574908668</v>
      </c>
      <c r="M160" s="4">
        <f t="shared" si="149"/>
        <v>3.3896290656382071</v>
      </c>
      <c r="N160" s="4">
        <f t="shared" si="149"/>
        <v>3.3662115413892444</v>
      </c>
      <c r="O160" s="4">
        <f t="shared" si="149"/>
        <v>3.3314270563721102</v>
      </c>
      <c r="P160" s="4">
        <f t="shared" si="149"/>
        <v>3.3196692359909399</v>
      </c>
      <c r="Q160" s="4">
        <f t="shared" si="149"/>
        <v>3.299486907946088</v>
      </c>
      <c r="R160" s="4">
        <f t="shared" si="149"/>
        <v>3.2787714345856855</v>
      </c>
      <c r="S160" s="4">
        <f t="shared" si="149"/>
        <v>3.3620563628674489</v>
      </c>
      <c r="T160" s="4">
        <f t="shared" si="149"/>
        <v>3.5495022596029813</v>
      </c>
      <c r="U160" s="4">
        <f t="shared" si="149"/>
        <v>3.6975326565575024</v>
      </c>
      <c r="V160" s="4">
        <f t="shared" si="149"/>
        <v>3.7441341574271512</v>
      </c>
      <c r="W160" s="4">
        <f t="shared" si="149"/>
        <v>3.8539951115109421</v>
      </c>
      <c r="X160" s="4">
        <f t="shared" si="149"/>
        <v>4.0364104748528113</v>
      </c>
      <c r="Y160" s="4">
        <f t="shared" si="149"/>
        <v>4.0584018760569904</v>
      </c>
      <c r="Z160" s="4">
        <f t="shared" si="149"/>
        <v>3.8976481209047851</v>
      </c>
      <c r="AA160" s="4">
        <f t="shared" si="149"/>
        <v>3.6728024691319412</v>
      </c>
      <c r="AB160" s="4">
        <f t="shared" si="149"/>
        <v>3.6076493772437317</v>
      </c>
      <c r="AC160" s="4">
        <f t="shared" si="149"/>
        <v>3.6706617648346853</v>
      </c>
      <c r="AD160" s="4">
        <f t="shared" si="149"/>
        <v>3.6013372525047256</v>
      </c>
      <c r="AE160" s="4">
        <f t="shared" si="149"/>
        <v>3.5208715556375374</v>
      </c>
      <c r="AF160" s="4">
        <f t="shared" si="149"/>
        <v>3.5643323594665191</v>
      </c>
      <c r="AG160" s="4">
        <f t="shared" si="149"/>
        <v>3.5877727278847722</v>
      </c>
      <c r="AH160" s="4">
        <f t="shared" si="149"/>
        <v>3.5638117132556246</v>
      </c>
      <c r="AI160" s="4">
        <f t="shared" si="149"/>
        <v>3.5845197415517269</v>
      </c>
      <c r="AJ160" s="4">
        <f t="shared" si="149"/>
        <v>3.6142500306748229</v>
      </c>
      <c r="AK160" s="4">
        <f t="shared" ref="AK160" si="150">AK90-AK81</f>
        <v>3.6204375154606225</v>
      </c>
    </row>
    <row r="161" spans="2:37">
      <c r="B161" t="str">
        <f t="shared" si="146"/>
        <v>Brisbane</v>
      </c>
      <c r="C161" s="4">
        <f t="shared" ref="C161:AJ161" si="151">C91-C82</f>
        <v>0.4893894295283362</v>
      </c>
      <c r="D161" s="4">
        <f t="shared" si="151"/>
        <v>-0.23986353411750905</v>
      </c>
      <c r="E161" s="4">
        <f t="shared" si="151"/>
        <v>0.73028454963777101</v>
      </c>
      <c r="F161" s="4">
        <f t="shared" si="151"/>
        <v>1.3962870154927955</v>
      </c>
      <c r="G161" s="4">
        <f t="shared" si="151"/>
        <v>1.3162912181748787</v>
      </c>
      <c r="H161" s="4">
        <f t="shared" si="151"/>
        <v>1.2693117334227964</v>
      </c>
      <c r="I161" s="4">
        <f t="shared" si="151"/>
        <v>1.2208789127152144</v>
      </c>
      <c r="J161" s="4">
        <f t="shared" si="151"/>
        <v>1.1809942532758644</v>
      </c>
      <c r="K161" s="4">
        <f t="shared" si="151"/>
        <v>1.163386141630891</v>
      </c>
      <c r="L161" s="4">
        <f t="shared" si="151"/>
        <v>1.1665803101148171</v>
      </c>
      <c r="M161" s="4">
        <f t="shared" si="151"/>
        <v>1.1676314532928806</v>
      </c>
      <c r="N161" s="4">
        <f t="shared" si="151"/>
        <v>1.1557204328003028</v>
      </c>
      <c r="O161" s="4">
        <f t="shared" si="151"/>
        <v>1.145579579950363</v>
      </c>
      <c r="P161" s="4">
        <f t="shared" si="151"/>
        <v>1.1347982370484928</v>
      </c>
      <c r="Q161" s="4">
        <f t="shared" si="151"/>
        <v>1.1263740771981752</v>
      </c>
      <c r="R161" s="4">
        <f t="shared" si="151"/>
        <v>1.1216093465170562</v>
      </c>
      <c r="S161" s="4">
        <f t="shared" si="151"/>
        <v>1.1191480707726065</v>
      </c>
      <c r="T161" s="4">
        <f t="shared" si="151"/>
        <v>1.1325764259436131</v>
      </c>
      <c r="U161" s="4">
        <f t="shared" si="151"/>
        <v>1.1554047372920593</v>
      </c>
      <c r="V161" s="4">
        <f t="shared" si="151"/>
        <v>1.1695545137638277</v>
      </c>
      <c r="W161" s="4">
        <f t="shared" si="151"/>
        <v>1.1695691814256719</v>
      </c>
      <c r="X161" s="4">
        <f t="shared" si="151"/>
        <v>1.1613877895800879</v>
      </c>
      <c r="Y161" s="4">
        <f t="shared" si="151"/>
        <v>1.1584649963464368</v>
      </c>
      <c r="Z161" s="4">
        <f t="shared" si="151"/>
        <v>1.1640458600961132</v>
      </c>
      <c r="AA161" s="4">
        <f t="shared" si="151"/>
        <v>1.1679906049547846</v>
      </c>
      <c r="AB161" s="4">
        <f t="shared" si="151"/>
        <v>1.1685507609419137</v>
      </c>
      <c r="AC161" s="4">
        <f t="shared" si="151"/>
        <v>1.1675203474662368</v>
      </c>
      <c r="AD161" s="4">
        <f t="shared" si="151"/>
        <v>1.1687226138006057</v>
      </c>
      <c r="AE161" s="4">
        <f t="shared" si="151"/>
        <v>1.1742340019240682</v>
      </c>
      <c r="AF161" s="4">
        <f t="shared" si="151"/>
        <v>1.1785729861525382</v>
      </c>
      <c r="AG161" s="4">
        <f t="shared" si="151"/>
        <v>1.1744590700687123</v>
      </c>
      <c r="AH161" s="4">
        <f t="shared" si="151"/>
        <v>1.169731216424772</v>
      </c>
      <c r="AI161" s="4">
        <f t="shared" si="151"/>
        <v>1.1723542380505414</v>
      </c>
      <c r="AJ161" s="4">
        <f t="shared" si="151"/>
        <v>1.1694054612703972</v>
      </c>
      <c r="AK161" s="4">
        <f t="shared" ref="AK161" si="152">AK91-AK82</f>
        <v>1.1635411030181384</v>
      </c>
    </row>
    <row r="162" spans="2:37">
      <c r="B162" t="str">
        <f t="shared" si="146"/>
        <v>Canberra</v>
      </c>
      <c r="C162" s="4">
        <f t="shared" ref="C162:AJ162" si="153">C92-C83</f>
        <v>0.45991791845654678</v>
      </c>
      <c r="D162" s="4">
        <f t="shared" si="153"/>
        <v>1.5163991706655402</v>
      </c>
      <c r="E162" s="4">
        <f t="shared" si="153"/>
        <v>1.5097541812793587</v>
      </c>
      <c r="F162" s="4">
        <f t="shared" si="153"/>
        <v>1.4856063200724563</v>
      </c>
      <c r="G162" s="4">
        <f t="shared" si="153"/>
        <v>1.4740275577199107</v>
      </c>
      <c r="H162" s="4">
        <f t="shared" si="153"/>
        <v>1.499883560891611</v>
      </c>
      <c r="I162" s="4">
        <f t="shared" si="153"/>
        <v>1.5923438006813306</v>
      </c>
      <c r="J162" s="4">
        <f t="shared" si="153"/>
        <v>1.7324350111829645</v>
      </c>
      <c r="K162" s="4">
        <f t="shared" si="153"/>
        <v>1.8720420579167865</v>
      </c>
      <c r="L162" s="4">
        <f t="shared" si="153"/>
        <v>1.9987076038090503</v>
      </c>
      <c r="M162" s="4">
        <f t="shared" si="153"/>
        <v>2.0637796072156451</v>
      </c>
      <c r="N162" s="4">
        <f t="shared" si="153"/>
        <v>2.0848618722051775</v>
      </c>
      <c r="O162" s="4">
        <f t="shared" si="153"/>
        <v>2.1021586981052689</v>
      </c>
      <c r="P162" s="4">
        <f t="shared" si="153"/>
        <v>2.1050664962769439</v>
      </c>
      <c r="Q162" s="4">
        <f t="shared" si="153"/>
        <v>2.1032350804599478</v>
      </c>
      <c r="R162" s="4">
        <f t="shared" si="153"/>
        <v>2.1202169647992744</v>
      </c>
      <c r="S162" s="4">
        <f t="shared" si="153"/>
        <v>2.15916877735466</v>
      </c>
      <c r="T162" s="4">
        <f t="shared" si="153"/>
        <v>2.2088491330441116</v>
      </c>
      <c r="U162" s="4">
        <f t="shared" si="153"/>
        <v>2.2732046827802659</v>
      </c>
      <c r="V162" s="4">
        <f t="shared" si="153"/>
        <v>2.3159593244681869</v>
      </c>
      <c r="W162" s="4">
        <f t="shared" si="153"/>
        <v>2.3317770856070013</v>
      </c>
      <c r="X162" s="4">
        <f t="shared" si="153"/>
        <v>2.349830352456399</v>
      </c>
      <c r="Y162" s="4">
        <f t="shared" si="153"/>
        <v>2.3507070939441252</v>
      </c>
      <c r="Z162" s="4">
        <f t="shared" si="153"/>
        <v>2.3340360286694466</v>
      </c>
      <c r="AA162" s="4">
        <f t="shared" si="153"/>
        <v>2.3232317283518835</v>
      </c>
      <c r="AB162" s="4">
        <f t="shared" si="153"/>
        <v>2.3054522133631128</v>
      </c>
      <c r="AC162" s="4">
        <f t="shared" si="153"/>
        <v>2.2554231180512492</v>
      </c>
      <c r="AD162" s="4">
        <f t="shared" si="153"/>
        <v>2.1961793596968704</v>
      </c>
      <c r="AE162" s="4">
        <f t="shared" si="153"/>
        <v>2.157875441212056</v>
      </c>
      <c r="AF162" s="4">
        <f t="shared" si="153"/>
        <v>2.1507031726971935</v>
      </c>
      <c r="AG162" s="4">
        <f t="shared" si="153"/>
        <v>2.161057226177288</v>
      </c>
      <c r="AH162" s="4">
        <f t="shared" si="153"/>
        <v>2.1571587680479691</v>
      </c>
      <c r="AI162" s="4">
        <f t="shared" si="153"/>
        <v>2.1564734256606961</v>
      </c>
      <c r="AJ162" s="4">
        <f t="shared" si="153"/>
        <v>2.1716979966427132</v>
      </c>
      <c r="AK162" s="4">
        <f t="shared" ref="AK162" si="154">AK92-AK83</f>
        <v>2.1773071900886993</v>
      </c>
    </row>
    <row r="163" spans="2:37">
      <c r="B163" t="str">
        <f t="shared" si="146"/>
        <v>Hobart</v>
      </c>
      <c r="C163" s="4">
        <f t="shared" ref="C163:AJ163" si="155">C93-C84</f>
        <v>1.2294309988018803</v>
      </c>
      <c r="D163" s="4">
        <f t="shared" si="155"/>
        <v>2.6503361763761148</v>
      </c>
      <c r="E163" s="4">
        <f t="shared" si="155"/>
        <v>2.6932130794507287</v>
      </c>
      <c r="F163" s="4">
        <f t="shared" si="155"/>
        <v>2.6404868325469373</v>
      </c>
      <c r="G163" s="4">
        <f t="shared" si="155"/>
        <v>2.6360564877364041</v>
      </c>
      <c r="H163" s="4">
        <f t="shared" si="155"/>
        <v>2.6970434055682091</v>
      </c>
      <c r="I163" s="4">
        <f t="shared" si="155"/>
        <v>2.7618918423875769</v>
      </c>
      <c r="J163" s="4">
        <f t="shared" si="155"/>
        <v>2.7891916066464972</v>
      </c>
      <c r="K163" s="4">
        <f t="shared" si="155"/>
        <v>2.9411554279929337</v>
      </c>
      <c r="L163" s="4">
        <f t="shared" si="155"/>
        <v>3.26857791555204</v>
      </c>
      <c r="M163" s="4">
        <f t="shared" si="155"/>
        <v>3.4171041331330336</v>
      </c>
      <c r="N163" s="4">
        <f t="shared" si="155"/>
        <v>3.3923465487129114</v>
      </c>
      <c r="O163" s="4">
        <f t="shared" si="155"/>
        <v>3.4353665337161488</v>
      </c>
      <c r="P163" s="4">
        <f t="shared" si="155"/>
        <v>3.4853595565187554</v>
      </c>
      <c r="Q163" s="4">
        <f t="shared" si="155"/>
        <v>3.4694419071163232</v>
      </c>
      <c r="R163" s="4">
        <f t="shared" si="155"/>
        <v>3.474450648233649</v>
      </c>
      <c r="S163" s="4">
        <f t="shared" si="155"/>
        <v>3.6023606691538816</v>
      </c>
      <c r="T163" s="4">
        <f t="shared" si="155"/>
        <v>3.7681955608048057</v>
      </c>
      <c r="U163" s="4">
        <f t="shared" si="155"/>
        <v>3.9493287047446053</v>
      </c>
      <c r="V163" s="4">
        <f t="shared" si="155"/>
        <v>4.124238259054728</v>
      </c>
      <c r="W163" s="4">
        <f t="shared" si="155"/>
        <v>4.2155500354700699</v>
      </c>
      <c r="X163" s="4">
        <f t="shared" si="155"/>
        <v>4.2976555019777649</v>
      </c>
      <c r="Y163" s="4">
        <f t="shared" si="155"/>
        <v>4.3374308524592209</v>
      </c>
      <c r="Z163" s="4">
        <f t="shared" si="155"/>
        <v>4.3677316997476474</v>
      </c>
      <c r="AA163" s="4">
        <f t="shared" si="155"/>
        <v>4.4672520440384922</v>
      </c>
      <c r="AB163" s="4">
        <f t="shared" si="155"/>
        <v>4.5969083109242668</v>
      </c>
      <c r="AC163" s="4">
        <f t="shared" si="155"/>
        <v>4.6662425241441525</v>
      </c>
      <c r="AD163" s="4">
        <f t="shared" si="155"/>
        <v>4.6946665158812166</v>
      </c>
      <c r="AE163" s="4">
        <f t="shared" si="155"/>
        <v>4.7125594226717773</v>
      </c>
      <c r="AF163" s="4">
        <f t="shared" si="155"/>
        <v>4.7462562405836159</v>
      </c>
      <c r="AG163" s="4">
        <f t="shared" si="155"/>
        <v>4.8066081996350292</v>
      </c>
      <c r="AH163" s="4">
        <f t="shared" si="155"/>
        <v>4.8290139666390779</v>
      </c>
      <c r="AI163" s="4">
        <f t="shared" si="155"/>
        <v>4.82806501874364</v>
      </c>
      <c r="AJ163" s="4">
        <f t="shared" si="155"/>
        <v>4.8422054039872222</v>
      </c>
      <c r="AK163" s="4">
        <f t="shared" ref="AK163" si="156">AK93-AK84</f>
        <v>4.8464802271896872</v>
      </c>
    </row>
    <row r="164" spans="2:37">
      <c r="B164" t="str">
        <f t="shared" si="146"/>
        <v>Townsville</v>
      </c>
      <c r="C164" s="4">
        <f t="shared" ref="C164:AJ164" si="157">C94-C85</f>
        <v>0</v>
      </c>
      <c r="D164" s="4">
        <f t="shared" si="157"/>
        <v>-0.71138836289349872</v>
      </c>
      <c r="E164" s="4">
        <f t="shared" si="157"/>
        <v>0.17335478454884168</v>
      </c>
      <c r="F164" s="4">
        <f t="shared" si="157"/>
        <v>0</v>
      </c>
      <c r="G164" s="4">
        <f t="shared" si="157"/>
        <v>0</v>
      </c>
      <c r="H164" s="4">
        <f t="shared" si="157"/>
        <v>0</v>
      </c>
      <c r="I164" s="4">
        <f t="shared" si="157"/>
        <v>0</v>
      </c>
      <c r="J164" s="4">
        <f t="shared" si="157"/>
        <v>0</v>
      </c>
      <c r="K164" s="4">
        <f t="shared" si="157"/>
        <v>0</v>
      </c>
      <c r="L164" s="4">
        <f t="shared" si="157"/>
        <v>0</v>
      </c>
      <c r="M164" s="4">
        <f t="shared" si="157"/>
        <v>0</v>
      </c>
      <c r="N164" s="4">
        <f t="shared" si="157"/>
        <v>0</v>
      </c>
      <c r="O164" s="4">
        <f t="shared" si="157"/>
        <v>0</v>
      </c>
      <c r="P164" s="4">
        <f t="shared" si="157"/>
        <v>0</v>
      </c>
      <c r="Q164" s="4">
        <f t="shared" si="157"/>
        <v>0</v>
      </c>
      <c r="R164" s="4">
        <f t="shared" si="157"/>
        <v>0</v>
      </c>
      <c r="S164" s="4">
        <f t="shared" si="157"/>
        <v>0</v>
      </c>
      <c r="T164" s="4">
        <f t="shared" si="157"/>
        <v>0</v>
      </c>
      <c r="U164" s="4">
        <f t="shared" si="157"/>
        <v>0</v>
      </c>
      <c r="V164" s="4">
        <f t="shared" si="157"/>
        <v>0</v>
      </c>
      <c r="W164" s="4">
        <f t="shared" si="157"/>
        <v>0</v>
      </c>
      <c r="X164" s="4">
        <f t="shared" si="157"/>
        <v>0</v>
      </c>
      <c r="Y164" s="4">
        <f t="shared" si="157"/>
        <v>0</v>
      </c>
      <c r="Z164" s="4">
        <f t="shared" si="157"/>
        <v>0</v>
      </c>
      <c r="AA164" s="4">
        <f t="shared" si="157"/>
        <v>0</v>
      </c>
      <c r="AB164" s="4">
        <f t="shared" si="157"/>
        <v>0</v>
      </c>
      <c r="AC164" s="4">
        <f t="shared" si="157"/>
        <v>0</v>
      </c>
      <c r="AD164" s="4">
        <f t="shared" si="157"/>
        <v>0</v>
      </c>
      <c r="AE164" s="4">
        <f t="shared" si="157"/>
        <v>0</v>
      </c>
      <c r="AF164" s="4">
        <f t="shared" si="157"/>
        <v>0</v>
      </c>
      <c r="AG164" s="4">
        <f t="shared" si="157"/>
        <v>0</v>
      </c>
      <c r="AH164" s="4">
        <f t="shared" si="157"/>
        <v>0</v>
      </c>
      <c r="AI164" s="4">
        <f t="shared" si="157"/>
        <v>0</v>
      </c>
      <c r="AJ164" s="4">
        <f t="shared" si="157"/>
        <v>0</v>
      </c>
      <c r="AK164" s="4">
        <f t="shared" ref="AK164" si="158">AK94-AK85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82370-F95C-4947-8F56-A693C33A6EAD}">
  <dimension ref="A2:AK155"/>
  <sheetViews>
    <sheetView topLeftCell="A19" workbookViewId="0">
      <selection activeCell="C30" sqref="C30:AK36"/>
    </sheetView>
  </sheetViews>
  <sheetFormatPr defaultRowHeight="14.45"/>
  <cols>
    <col min="2" max="2" width="13.42578125" customWidth="1"/>
    <col min="3" max="3" width="11.7109375" bestFit="1" customWidth="1"/>
  </cols>
  <sheetData>
    <row r="2" spans="2:37">
      <c r="B2" s="2" t="s">
        <v>131</v>
      </c>
    </row>
    <row r="3" spans="2:37">
      <c r="B3" s="2" t="s">
        <v>132</v>
      </c>
    </row>
    <row r="4" spans="2:37">
      <c r="B4" s="2" t="s">
        <v>66</v>
      </c>
    </row>
    <row r="5" spans="2:37">
      <c r="B5" s="2" t="s">
        <v>67</v>
      </c>
    </row>
    <row r="6" spans="2:37">
      <c r="B6" s="2"/>
      <c r="C6">
        <f>C29</f>
        <v>2019</v>
      </c>
      <c r="D6">
        <f t="shared" ref="D6:AJ6" si="0">D29</f>
        <v>2020</v>
      </c>
      <c r="E6">
        <f t="shared" si="0"/>
        <v>2021</v>
      </c>
      <c r="F6">
        <f t="shared" si="0"/>
        <v>2022</v>
      </c>
      <c r="G6">
        <f t="shared" si="0"/>
        <v>2023</v>
      </c>
      <c r="H6">
        <f t="shared" si="0"/>
        <v>2024</v>
      </c>
      <c r="I6">
        <f t="shared" si="0"/>
        <v>2025</v>
      </c>
      <c r="J6">
        <f t="shared" si="0"/>
        <v>2026</v>
      </c>
      <c r="K6">
        <f t="shared" si="0"/>
        <v>2027</v>
      </c>
      <c r="L6">
        <f t="shared" si="0"/>
        <v>2028</v>
      </c>
      <c r="M6">
        <f t="shared" si="0"/>
        <v>2029</v>
      </c>
      <c r="N6">
        <f t="shared" si="0"/>
        <v>2030</v>
      </c>
      <c r="O6">
        <f t="shared" si="0"/>
        <v>2031</v>
      </c>
      <c r="P6">
        <f t="shared" si="0"/>
        <v>2032</v>
      </c>
      <c r="Q6">
        <f t="shared" si="0"/>
        <v>2033</v>
      </c>
      <c r="R6">
        <f t="shared" si="0"/>
        <v>2034</v>
      </c>
      <c r="S6">
        <f t="shared" si="0"/>
        <v>2035</v>
      </c>
      <c r="T6">
        <f t="shared" si="0"/>
        <v>2036</v>
      </c>
      <c r="U6">
        <f t="shared" si="0"/>
        <v>2037</v>
      </c>
      <c r="V6">
        <f t="shared" si="0"/>
        <v>2038</v>
      </c>
      <c r="W6">
        <f t="shared" si="0"/>
        <v>2039</v>
      </c>
      <c r="X6">
        <f t="shared" si="0"/>
        <v>2040</v>
      </c>
      <c r="Y6">
        <f t="shared" si="0"/>
        <v>2041</v>
      </c>
      <c r="Z6">
        <f t="shared" si="0"/>
        <v>2042</v>
      </c>
      <c r="AA6">
        <f t="shared" si="0"/>
        <v>2043</v>
      </c>
      <c r="AB6">
        <f t="shared" si="0"/>
        <v>2044</v>
      </c>
      <c r="AC6">
        <f t="shared" si="0"/>
        <v>2045</v>
      </c>
      <c r="AD6">
        <f t="shared" si="0"/>
        <v>2046</v>
      </c>
      <c r="AE6">
        <f t="shared" si="0"/>
        <v>2047</v>
      </c>
      <c r="AF6">
        <f t="shared" si="0"/>
        <v>2048</v>
      </c>
      <c r="AG6">
        <f t="shared" si="0"/>
        <v>2049</v>
      </c>
      <c r="AH6">
        <f t="shared" si="0"/>
        <v>2050</v>
      </c>
      <c r="AI6">
        <f t="shared" si="0"/>
        <v>2051</v>
      </c>
      <c r="AJ6">
        <f t="shared" si="0"/>
        <v>2052</v>
      </c>
      <c r="AK6">
        <f t="shared" ref="AK6" si="1">AK29</f>
        <v>2053</v>
      </c>
    </row>
    <row r="7" spans="2:37">
      <c r="B7" s="1" t="s">
        <v>68</v>
      </c>
      <c r="C7" s="4">
        <f t="shared" ref="C7:AH13" si="2">C30-C17</f>
        <v>0</v>
      </c>
      <c r="D7" s="4">
        <f t="shared" si="2"/>
        <v>9.5405714539811584</v>
      </c>
      <c r="E7" s="4">
        <f t="shared" si="2"/>
        <v>10.142680070813258</v>
      </c>
      <c r="F7" s="4">
        <f t="shared" si="2"/>
        <v>11.734407394040538</v>
      </c>
      <c r="G7" s="4">
        <f t="shared" si="2"/>
        <v>14.137585409924712</v>
      </c>
      <c r="H7" s="4">
        <f t="shared" si="2"/>
        <v>15.571769718545104</v>
      </c>
      <c r="I7" s="4">
        <f t="shared" si="2"/>
        <v>14.790184861975723</v>
      </c>
      <c r="J7" s="4">
        <f t="shared" si="2"/>
        <v>12.394255153169306</v>
      </c>
      <c r="K7" s="4">
        <f t="shared" si="2"/>
        <v>9.8033911467164003</v>
      </c>
      <c r="L7" s="4">
        <f t="shared" si="2"/>
        <v>8.7808594897609069</v>
      </c>
      <c r="M7" s="4">
        <f t="shared" si="2"/>
        <v>9.0894740051167151</v>
      </c>
      <c r="N7" s="4">
        <f t="shared" si="2"/>
        <v>9.5349723639315371</v>
      </c>
      <c r="O7" s="4">
        <f t="shared" si="2"/>
        <v>9.8525897450207438</v>
      </c>
      <c r="P7" s="4">
        <f t="shared" si="2"/>
        <v>10.003598137019804</v>
      </c>
      <c r="Q7" s="4">
        <f t="shared" si="2"/>
        <v>9.9137208409241566</v>
      </c>
      <c r="R7" s="4">
        <f t="shared" si="2"/>
        <v>9.4873888892897984</v>
      </c>
      <c r="S7" s="4">
        <f t="shared" si="2"/>
        <v>9.0558666215755892</v>
      </c>
      <c r="T7" s="4">
        <f t="shared" si="2"/>
        <v>8.9071658397781377</v>
      </c>
      <c r="U7" s="4">
        <f t="shared" si="2"/>
        <v>8.8763078358616667</v>
      </c>
      <c r="V7" s="4">
        <f t="shared" si="2"/>
        <v>8.7831082162537193</v>
      </c>
      <c r="W7" s="4">
        <f t="shared" si="2"/>
        <v>8.6516607267997063</v>
      </c>
      <c r="X7" s="4">
        <f t="shared" si="2"/>
        <v>8.7199980629437057</v>
      </c>
      <c r="Y7" s="4">
        <f t="shared" si="2"/>
        <v>8.9466739303055167</v>
      </c>
      <c r="Z7" s="4">
        <f t="shared" si="2"/>
        <v>9.1180529943724391</v>
      </c>
      <c r="AA7" s="4">
        <f t="shared" si="2"/>
        <v>9.2450900008841774</v>
      </c>
      <c r="AB7" s="4">
        <f t="shared" si="2"/>
        <v>9.3909399704701322</v>
      </c>
      <c r="AC7" s="4">
        <f t="shared" si="2"/>
        <v>9.4349596893329934</v>
      </c>
      <c r="AD7" s="4">
        <f t="shared" si="2"/>
        <v>9.3443896394128068</v>
      </c>
      <c r="AE7" s="4">
        <f t="shared" si="2"/>
        <v>9.3782456710483473</v>
      </c>
      <c r="AF7" s="4">
        <f t="shared" si="2"/>
        <v>9.4642884766911592</v>
      </c>
      <c r="AG7" s="4">
        <f t="shared" si="2"/>
        <v>9.5704814354036714</v>
      </c>
      <c r="AH7" s="4">
        <f t="shared" si="2"/>
        <v>9.7618253777732953</v>
      </c>
      <c r="AI7" s="4">
        <f t="shared" ref="AI7:AJ7" si="3">AI30-AI17</f>
        <v>9.6664142789107466</v>
      </c>
      <c r="AJ7" s="4">
        <f t="shared" si="3"/>
        <v>9.1572717416429263</v>
      </c>
      <c r="AK7" s="4">
        <f t="shared" ref="AK7" si="4">AK30-AK17</f>
        <v>8.7229247557899061</v>
      </c>
    </row>
    <row r="8" spans="2:37">
      <c r="B8" s="1" t="s">
        <v>69</v>
      </c>
      <c r="C8" s="4">
        <f t="shared" si="2"/>
        <v>0</v>
      </c>
      <c r="D8" s="4">
        <f t="shared" si="2"/>
        <v>9.2064521214348787</v>
      </c>
      <c r="E8" s="4">
        <f t="shared" si="2"/>
        <v>9.8592384833401656</v>
      </c>
      <c r="F8" s="4">
        <f t="shared" si="2"/>
        <v>11.562669737649873</v>
      </c>
      <c r="G8" s="4">
        <f t="shared" si="2"/>
        <v>14.18264646143372</v>
      </c>
      <c r="H8" s="4">
        <f t="shared" si="2"/>
        <v>15.626680953381152</v>
      </c>
      <c r="I8" s="4">
        <f t="shared" si="2"/>
        <v>14.326582515557908</v>
      </c>
      <c r="J8" s="4">
        <f t="shared" si="2"/>
        <v>11.613215472318306</v>
      </c>
      <c r="K8" s="4">
        <f t="shared" si="2"/>
        <v>9.0979974665233243</v>
      </c>
      <c r="L8" s="4">
        <f t="shared" si="2"/>
        <v>7.6858252309867989</v>
      </c>
      <c r="M8" s="4">
        <f t="shared" si="2"/>
        <v>7.4442432826534226</v>
      </c>
      <c r="N8" s="4">
        <f t="shared" si="2"/>
        <v>7.5922347447035179</v>
      </c>
      <c r="O8" s="4">
        <f t="shared" si="2"/>
        <v>7.7367025047808982</v>
      </c>
      <c r="P8" s="4">
        <f t="shared" si="2"/>
        <v>7.8381512390784138</v>
      </c>
      <c r="Q8" s="4">
        <f t="shared" si="2"/>
        <v>7.6111834722868235</v>
      </c>
      <c r="R8" s="4">
        <f t="shared" si="2"/>
        <v>7.0321898134118159</v>
      </c>
      <c r="S8" s="4">
        <f t="shared" si="2"/>
        <v>6.69847515742324</v>
      </c>
      <c r="T8" s="4">
        <f t="shared" si="2"/>
        <v>6.6480050130810451</v>
      </c>
      <c r="U8" s="4">
        <f t="shared" si="2"/>
        <v>6.5399494067615382</v>
      </c>
      <c r="V8" s="4">
        <f t="shared" si="2"/>
        <v>6.4842769958964572</v>
      </c>
      <c r="W8" s="4">
        <f t="shared" si="2"/>
        <v>6.491059708467172</v>
      </c>
      <c r="X8" s="4">
        <f t="shared" si="2"/>
        <v>6.4938554764708316</v>
      </c>
      <c r="Y8" s="4">
        <f t="shared" si="2"/>
        <v>6.5142553805271382</v>
      </c>
      <c r="Z8" s="4">
        <f t="shared" si="2"/>
        <v>6.5205470983980938</v>
      </c>
      <c r="AA8" s="4">
        <f t="shared" si="2"/>
        <v>6.5147674715328705</v>
      </c>
      <c r="AB8" s="4">
        <f t="shared" si="2"/>
        <v>6.5683525447683184</v>
      </c>
      <c r="AC8" s="4">
        <f t="shared" si="2"/>
        <v>6.6076138212374609</v>
      </c>
      <c r="AD8" s="4">
        <f t="shared" si="2"/>
        <v>6.535056412799177</v>
      </c>
      <c r="AE8" s="4">
        <f t="shared" si="2"/>
        <v>6.5234583714637653</v>
      </c>
      <c r="AF8" s="4">
        <f t="shared" si="2"/>
        <v>6.525274164050038</v>
      </c>
      <c r="AG8" s="4">
        <f t="shared" si="2"/>
        <v>6.4499066071518643</v>
      </c>
      <c r="AH8" s="4">
        <f t="shared" si="2"/>
        <v>6.4439848969421742</v>
      </c>
      <c r="AI8" s="4">
        <f t="shared" ref="AI8:AJ8" si="5">AI31-AI18</f>
        <v>6.4575905164033216</v>
      </c>
      <c r="AJ8" s="4">
        <f t="shared" si="5"/>
        <v>6.429589242739933</v>
      </c>
      <c r="AK8" s="4">
        <f t="shared" ref="AK8" si="6">AK31-AK18</f>
        <v>6.4095555195323293</v>
      </c>
    </row>
    <row r="9" spans="2:37">
      <c r="B9" s="1" t="s">
        <v>70</v>
      </c>
      <c r="C9" s="4">
        <f t="shared" si="2"/>
        <v>0</v>
      </c>
      <c r="D9" s="4">
        <f t="shared" si="2"/>
        <v>9.0011779779110359</v>
      </c>
      <c r="E9" s="4">
        <f t="shared" si="2"/>
        <v>9.3746856358125363</v>
      </c>
      <c r="F9" s="4">
        <f t="shared" si="2"/>
        <v>10.412509883162492</v>
      </c>
      <c r="G9" s="4">
        <f t="shared" si="2"/>
        <v>12.447660657806662</v>
      </c>
      <c r="H9" s="4">
        <f t="shared" si="2"/>
        <v>13.892101883102701</v>
      </c>
      <c r="I9" s="4">
        <f t="shared" si="2"/>
        <v>13.587923462582001</v>
      </c>
      <c r="J9" s="4">
        <f t="shared" si="2"/>
        <v>11.770153466077254</v>
      </c>
      <c r="K9" s="4">
        <f t="shared" si="2"/>
        <v>8.9751465702685476</v>
      </c>
      <c r="L9" s="4">
        <f t="shared" si="2"/>
        <v>7.4083647079003461</v>
      </c>
      <c r="M9" s="4">
        <f t="shared" si="2"/>
        <v>7.3619781356013148</v>
      </c>
      <c r="N9" s="4">
        <f t="shared" si="2"/>
        <v>7.5071299595787488</v>
      </c>
      <c r="O9" s="4">
        <f t="shared" si="2"/>
        <v>7.6961973448828154</v>
      </c>
      <c r="P9" s="4">
        <f t="shared" si="2"/>
        <v>7.845766198610943</v>
      </c>
      <c r="Q9" s="4">
        <f t="shared" si="2"/>
        <v>7.6223933848708203</v>
      </c>
      <c r="R9" s="4">
        <f t="shared" si="2"/>
        <v>7.0263716860936896</v>
      </c>
      <c r="S9" s="4">
        <f t="shared" si="2"/>
        <v>6.5326716887599687</v>
      </c>
      <c r="T9" s="4">
        <f t="shared" si="2"/>
        <v>6.2312602449863146</v>
      </c>
      <c r="U9" s="4">
        <f t="shared" si="2"/>
        <v>6.0800564524712328</v>
      </c>
      <c r="V9" s="4">
        <f t="shared" si="2"/>
        <v>6.0626470452566554</v>
      </c>
      <c r="W9" s="4">
        <f t="shared" si="2"/>
        <v>6.0162528383727185</v>
      </c>
      <c r="X9" s="4">
        <f t="shared" si="2"/>
        <v>6.0046411579388508</v>
      </c>
      <c r="Y9" s="4">
        <f t="shared" si="2"/>
        <v>5.8466107595947827</v>
      </c>
      <c r="Z9" s="4">
        <f t="shared" si="2"/>
        <v>5.5897910388452781</v>
      </c>
      <c r="AA9" s="4">
        <f t="shared" si="2"/>
        <v>5.6711737488191076</v>
      </c>
      <c r="AB9" s="4">
        <f t="shared" si="2"/>
        <v>5.5874106401769179</v>
      </c>
      <c r="AC9" s="4">
        <f t="shared" si="2"/>
        <v>5.2793603743590456</v>
      </c>
      <c r="AD9" s="4">
        <f t="shared" si="2"/>
        <v>5.3999126619493607</v>
      </c>
      <c r="AE9" s="4">
        <f t="shared" si="2"/>
        <v>5.6643398968083662</v>
      </c>
      <c r="AF9" s="4">
        <f t="shared" si="2"/>
        <v>5.7453619789824728</v>
      </c>
      <c r="AG9" s="4">
        <f t="shared" si="2"/>
        <v>5.7277367160009707</v>
      </c>
      <c r="AH9" s="4">
        <f t="shared" si="2"/>
        <v>5.733718158379455</v>
      </c>
      <c r="AI9" s="4">
        <f t="shared" ref="AI9:AJ9" si="7">AI32-AI19</f>
        <v>5.7391027934504821</v>
      </c>
      <c r="AJ9" s="4">
        <f t="shared" si="7"/>
        <v>5.6405721198755874</v>
      </c>
      <c r="AK9" s="4">
        <f t="shared" ref="AK9" si="8">AK32-AK19</f>
        <v>5.5537409287137676</v>
      </c>
    </row>
    <row r="10" spans="2:37">
      <c r="B10" s="1" t="s">
        <v>71</v>
      </c>
      <c r="C10" s="4">
        <f t="shared" si="2"/>
        <v>0</v>
      </c>
      <c r="D10" s="4">
        <f t="shared" si="2"/>
        <v>9.3980487842469529</v>
      </c>
      <c r="E10" s="4">
        <f t="shared" si="2"/>
        <v>10.082842937825511</v>
      </c>
      <c r="F10" s="4">
        <f t="shared" si="2"/>
        <v>11.412699957559985</v>
      </c>
      <c r="G10" s="4">
        <f t="shared" si="2"/>
        <v>13.318932034019946</v>
      </c>
      <c r="H10" s="4">
        <f t="shared" si="2"/>
        <v>14.553375207056558</v>
      </c>
      <c r="I10" s="4">
        <f t="shared" si="2"/>
        <v>13.04026492626441</v>
      </c>
      <c r="J10" s="4">
        <f t="shared" si="2"/>
        <v>9.8865722797570896</v>
      </c>
      <c r="K10" s="4">
        <f t="shared" si="2"/>
        <v>7.8902087402632555</v>
      </c>
      <c r="L10" s="4">
        <f t="shared" si="2"/>
        <v>7.4296972047441985</v>
      </c>
      <c r="M10" s="4">
        <f t="shared" si="2"/>
        <v>7.512945329304765</v>
      </c>
      <c r="N10" s="4">
        <f t="shared" si="2"/>
        <v>7.6916266062006002</v>
      </c>
      <c r="O10" s="4">
        <f t="shared" si="2"/>
        <v>7.7961709978244436</v>
      </c>
      <c r="P10" s="4">
        <f t="shared" si="2"/>
        <v>7.795724064014828</v>
      </c>
      <c r="Q10" s="4">
        <f t="shared" si="2"/>
        <v>7.5190357173827342</v>
      </c>
      <c r="R10" s="4">
        <f t="shared" si="2"/>
        <v>6.9174370312278768</v>
      </c>
      <c r="S10" s="4">
        <f t="shared" si="2"/>
        <v>6.5352409036118297</v>
      </c>
      <c r="T10" s="4">
        <f t="shared" si="2"/>
        <v>6.1973605793282482</v>
      </c>
      <c r="U10" s="4">
        <f t="shared" si="2"/>
        <v>5.5290975782134169</v>
      </c>
      <c r="V10" s="4">
        <f t="shared" si="2"/>
        <v>5.1365900232273551</v>
      </c>
      <c r="W10" s="4">
        <f t="shared" si="2"/>
        <v>5.173215614283567</v>
      </c>
      <c r="X10" s="4">
        <f t="shared" si="2"/>
        <v>5.139537385135581</v>
      </c>
      <c r="Y10" s="4">
        <f t="shared" si="2"/>
        <v>5.0329930401444045</v>
      </c>
      <c r="Z10" s="4">
        <f t="shared" si="2"/>
        <v>5.4254272727114525</v>
      </c>
      <c r="AA10" s="4">
        <f t="shared" si="2"/>
        <v>6.0027140118836142</v>
      </c>
      <c r="AB10" s="4">
        <f t="shared" si="2"/>
        <v>5.5033040925783538</v>
      </c>
      <c r="AC10" s="4">
        <f t="shared" si="2"/>
        <v>4.6639117838898461</v>
      </c>
      <c r="AD10" s="4">
        <f t="shared" si="2"/>
        <v>4.7788785058338812</v>
      </c>
      <c r="AE10" s="4">
        <f t="shared" si="2"/>
        <v>4.9371234137751587</v>
      </c>
      <c r="AF10" s="4">
        <f t="shared" si="2"/>
        <v>4.7574584500113186</v>
      </c>
      <c r="AG10" s="4">
        <f t="shared" si="2"/>
        <v>5.1184424026243249</v>
      </c>
      <c r="AH10" s="4">
        <f t="shared" si="2"/>
        <v>5.6437637218191989</v>
      </c>
      <c r="AI10" s="4">
        <f t="shared" ref="AI10:AJ10" si="9">AI33-AI20</f>
        <v>5.6366928640967178</v>
      </c>
      <c r="AJ10" s="4">
        <f t="shared" si="9"/>
        <v>5.4485277282994904</v>
      </c>
      <c r="AK10" s="4">
        <f t="shared" ref="AK10" si="10">AK33-AK20</f>
        <v>5.3748403471610064</v>
      </c>
    </row>
    <row r="11" spans="2:37">
      <c r="B11" s="1" t="s">
        <v>72</v>
      </c>
      <c r="C11" s="4">
        <f t="shared" si="2"/>
        <v>0</v>
      </c>
      <c r="D11" s="4">
        <f t="shared" si="2"/>
        <v>9.2064521214348787</v>
      </c>
      <c r="E11" s="4">
        <f t="shared" si="2"/>
        <v>9.8592384833401656</v>
      </c>
      <c r="F11" s="4">
        <f t="shared" si="2"/>
        <v>11.562669737649873</v>
      </c>
      <c r="G11" s="4">
        <f t="shared" si="2"/>
        <v>14.18264646143372</v>
      </c>
      <c r="H11" s="4">
        <f t="shared" si="2"/>
        <v>15.626680953381152</v>
      </c>
      <c r="I11" s="4">
        <f t="shared" si="2"/>
        <v>14.326582515557908</v>
      </c>
      <c r="J11" s="4">
        <f t="shared" si="2"/>
        <v>11.613215472318306</v>
      </c>
      <c r="K11" s="4">
        <f t="shared" si="2"/>
        <v>9.0979974665233243</v>
      </c>
      <c r="L11" s="4">
        <f t="shared" si="2"/>
        <v>7.6858252309867989</v>
      </c>
      <c r="M11" s="4">
        <f t="shared" si="2"/>
        <v>7.4442432826534226</v>
      </c>
      <c r="N11" s="4">
        <f t="shared" si="2"/>
        <v>7.5922347447035179</v>
      </c>
      <c r="O11" s="4">
        <f t="shared" si="2"/>
        <v>7.7367025047808982</v>
      </c>
      <c r="P11" s="4">
        <f t="shared" si="2"/>
        <v>7.8381512390784138</v>
      </c>
      <c r="Q11" s="4">
        <f t="shared" si="2"/>
        <v>7.6111834722868235</v>
      </c>
      <c r="R11" s="4">
        <f t="shared" si="2"/>
        <v>7.0321898134118159</v>
      </c>
      <c r="S11" s="4">
        <f t="shared" si="2"/>
        <v>6.69847515742324</v>
      </c>
      <c r="T11" s="4">
        <f t="shared" si="2"/>
        <v>6.6480050130810451</v>
      </c>
      <c r="U11" s="4">
        <f t="shared" si="2"/>
        <v>6.5399494067615382</v>
      </c>
      <c r="V11" s="4">
        <f t="shared" si="2"/>
        <v>6.4842769958964572</v>
      </c>
      <c r="W11" s="4">
        <f t="shared" si="2"/>
        <v>6.491059708467172</v>
      </c>
      <c r="X11" s="4">
        <f t="shared" si="2"/>
        <v>6.4938554764708316</v>
      </c>
      <c r="Y11" s="4">
        <f t="shared" si="2"/>
        <v>6.5142553805271382</v>
      </c>
      <c r="Z11" s="4">
        <f t="shared" si="2"/>
        <v>6.5205470983980938</v>
      </c>
      <c r="AA11" s="4">
        <f t="shared" si="2"/>
        <v>6.5147674715328705</v>
      </c>
      <c r="AB11" s="4">
        <f t="shared" si="2"/>
        <v>6.5683525447683184</v>
      </c>
      <c r="AC11" s="4">
        <f t="shared" si="2"/>
        <v>6.6076138212374609</v>
      </c>
      <c r="AD11" s="4">
        <f t="shared" si="2"/>
        <v>6.535056412799177</v>
      </c>
      <c r="AE11" s="4">
        <f t="shared" si="2"/>
        <v>6.5234583714637653</v>
      </c>
      <c r="AF11" s="4">
        <f t="shared" si="2"/>
        <v>6.525274164050038</v>
      </c>
      <c r="AG11" s="4">
        <f t="shared" si="2"/>
        <v>6.4499066071518643</v>
      </c>
      <c r="AH11" s="4">
        <f t="shared" si="2"/>
        <v>6.4439848969421742</v>
      </c>
      <c r="AI11" s="4">
        <f t="shared" ref="AI11:AJ11" si="11">AI34-AI21</f>
        <v>6.4575905164033216</v>
      </c>
      <c r="AJ11" s="4">
        <f t="shared" si="11"/>
        <v>6.429589242739933</v>
      </c>
      <c r="AK11" s="4">
        <f t="shared" ref="AK11" si="12">AK34-AK21</f>
        <v>6.4095555195323293</v>
      </c>
    </row>
    <row r="12" spans="2:37">
      <c r="B12" s="1" t="s">
        <v>73</v>
      </c>
      <c r="C12" s="4">
        <f t="shared" si="2"/>
        <v>0</v>
      </c>
      <c r="D12" s="4">
        <f t="shared" si="2"/>
        <v>9.538924395157629</v>
      </c>
      <c r="E12" s="4">
        <f t="shared" si="2"/>
        <v>10.140958237404881</v>
      </c>
      <c r="F12" s="4">
        <f t="shared" si="2"/>
        <v>11.732717220304073</v>
      </c>
      <c r="G12" s="4">
        <f t="shared" si="2"/>
        <v>14.13578365671658</v>
      </c>
      <c r="H12" s="4">
        <f t="shared" si="2"/>
        <v>15.569788516461101</v>
      </c>
      <c r="I12" s="4">
        <f t="shared" si="2"/>
        <v>14.788158923587222</v>
      </c>
      <c r="J12" s="4">
        <f t="shared" si="2"/>
        <v>12.392236417234827</v>
      </c>
      <c r="K12" s="4">
        <f t="shared" si="2"/>
        <v>9.8013842275515319</v>
      </c>
      <c r="L12" s="4">
        <f t="shared" si="2"/>
        <v>8.7788453468585033</v>
      </c>
      <c r="M12" s="4">
        <f t="shared" si="2"/>
        <v>9.0874009949037404</v>
      </c>
      <c r="N12" s="4">
        <f t="shared" si="2"/>
        <v>9.53291184032026</v>
      </c>
      <c r="O12" s="4">
        <f t="shared" si="2"/>
        <v>9.8505320809182511</v>
      </c>
      <c r="P12" s="4">
        <f t="shared" si="2"/>
        <v>10.001504011042057</v>
      </c>
      <c r="Q12" s="4">
        <f t="shared" si="2"/>
        <v>9.9116092801404019</v>
      </c>
      <c r="R12" s="4">
        <f t="shared" si="2"/>
        <v>9.4851689690802203</v>
      </c>
      <c r="S12" s="4">
        <f t="shared" si="2"/>
        <v>9.0535339736126641</v>
      </c>
      <c r="T12" s="4">
        <f t="shared" si="2"/>
        <v>8.9047452404892677</v>
      </c>
      <c r="U12" s="4">
        <f t="shared" si="2"/>
        <v>8.8737615962816321</v>
      </c>
      <c r="V12" s="4">
        <f t="shared" si="2"/>
        <v>8.7804174361199436</v>
      </c>
      <c r="W12" s="4">
        <f t="shared" si="2"/>
        <v>8.6488517508267915</v>
      </c>
      <c r="X12" s="4">
        <f t="shared" si="2"/>
        <v>8.7171890869707909</v>
      </c>
      <c r="Y12" s="4">
        <f t="shared" si="2"/>
        <v>8.9436211615096397</v>
      </c>
      <c r="Z12" s="4">
        <f t="shared" si="2"/>
        <v>9.1149042089492696</v>
      </c>
      <c r="AA12" s="4">
        <f t="shared" si="2"/>
        <v>9.2418910183017005</v>
      </c>
      <c r="AB12" s="4">
        <f t="shared" si="2"/>
        <v>9.3877056184646754</v>
      </c>
      <c r="AC12" s="4">
        <f t="shared" si="2"/>
        <v>9.4316922833251482</v>
      </c>
      <c r="AD12" s="4">
        <f t="shared" si="2"/>
        <v>9.3410949797637315</v>
      </c>
      <c r="AE12" s="4">
        <f t="shared" si="2"/>
        <v>9.3749310374440409</v>
      </c>
      <c r="AF12" s="4">
        <f t="shared" si="2"/>
        <v>9.4609406701003778</v>
      </c>
      <c r="AG12" s="4">
        <f t="shared" si="2"/>
        <v>9.5670739237773716</v>
      </c>
      <c r="AH12" s="4">
        <f t="shared" si="2"/>
        <v>9.7584067933667971</v>
      </c>
      <c r="AI12" s="4">
        <f t="shared" ref="AI12:AJ12" si="13">AI35-AI22</f>
        <v>9.6629845495269802</v>
      </c>
      <c r="AJ12" s="4">
        <f t="shared" si="13"/>
        <v>9.1538307943764057</v>
      </c>
      <c r="AK12" s="4">
        <f t="shared" ref="AK12" si="14">AK35-AK22</f>
        <v>8.7194725170174205</v>
      </c>
    </row>
    <row r="13" spans="2:37">
      <c r="B13" s="1" t="s">
        <v>74</v>
      </c>
      <c r="C13" s="4">
        <f t="shared" si="2"/>
        <v>0</v>
      </c>
      <c r="D13" s="4">
        <f t="shared" si="2"/>
        <v>7.7312677295327905</v>
      </c>
      <c r="E13" s="4">
        <f t="shared" si="2"/>
        <v>7.6959289749591644</v>
      </c>
      <c r="F13" s="4">
        <f t="shared" si="2"/>
        <v>7.571601544587665</v>
      </c>
      <c r="G13" s="4">
        <f t="shared" si="2"/>
        <v>7.6463713409898055</v>
      </c>
      <c r="H13" s="4">
        <f t="shared" si="2"/>
        <v>9.4291269170457888</v>
      </c>
      <c r="I13" s="4">
        <f t="shared" si="2"/>
        <v>9.9421079806839234</v>
      </c>
      <c r="J13" s="4">
        <f t="shared" si="2"/>
        <v>13.099166740999367</v>
      </c>
      <c r="K13" s="4">
        <f t="shared" si="2"/>
        <v>13.099166740999365</v>
      </c>
      <c r="L13" s="4">
        <f t="shared" si="2"/>
        <v>13.099166740999367</v>
      </c>
      <c r="M13" s="4">
        <f t="shared" si="2"/>
        <v>13.099166740999367</v>
      </c>
      <c r="N13" s="4">
        <f t="shared" si="2"/>
        <v>13.099166740999367</v>
      </c>
      <c r="O13" s="4">
        <f t="shared" si="2"/>
        <v>13.099166740999367</v>
      </c>
      <c r="P13" s="4">
        <f t="shared" si="2"/>
        <v>13.099166740999367</v>
      </c>
      <c r="Q13" s="4">
        <f t="shared" si="2"/>
        <v>13.099166740999367</v>
      </c>
      <c r="R13" s="4">
        <f t="shared" si="2"/>
        <v>13.099166740999367</v>
      </c>
      <c r="S13" s="4">
        <f t="shared" si="2"/>
        <v>13.099166740999367</v>
      </c>
      <c r="T13" s="4">
        <f t="shared" si="2"/>
        <v>13.099166740999367</v>
      </c>
      <c r="U13" s="4">
        <f t="shared" si="2"/>
        <v>13.099166740999367</v>
      </c>
      <c r="V13" s="4">
        <f t="shared" si="2"/>
        <v>13.099166740999367</v>
      </c>
      <c r="W13" s="4">
        <f t="shared" si="2"/>
        <v>13.099166740999367</v>
      </c>
      <c r="X13" s="4">
        <f t="shared" si="2"/>
        <v>13.099166740999367</v>
      </c>
      <c r="Y13" s="4">
        <f t="shared" si="2"/>
        <v>13.099166740999367</v>
      </c>
      <c r="Z13" s="4">
        <f t="shared" si="2"/>
        <v>13.099166740999367</v>
      </c>
      <c r="AA13" s="4">
        <f t="shared" si="2"/>
        <v>13.099166740999367</v>
      </c>
      <c r="AB13" s="4">
        <f t="shared" si="2"/>
        <v>13.099166740999369</v>
      </c>
      <c r="AC13" s="4">
        <f t="shared" si="2"/>
        <v>13.099166740999365</v>
      </c>
      <c r="AD13" s="4">
        <f t="shared" si="2"/>
        <v>13.099166740999369</v>
      </c>
      <c r="AE13" s="4">
        <f t="shared" si="2"/>
        <v>13.099166740999365</v>
      </c>
      <c r="AF13" s="4">
        <f t="shared" si="2"/>
        <v>13.099166740999367</v>
      </c>
      <c r="AG13" s="4">
        <f t="shared" si="2"/>
        <v>13.099166740999369</v>
      </c>
      <c r="AH13" s="4">
        <f t="shared" si="2"/>
        <v>13.099166740999365</v>
      </c>
      <c r="AI13" s="4">
        <f t="shared" ref="AI13:AJ13" si="15">AI36-AI23</f>
        <v>13.099166740999365</v>
      </c>
      <c r="AJ13" s="4">
        <f t="shared" si="15"/>
        <v>13.099166740999365</v>
      </c>
      <c r="AK13" s="4">
        <f t="shared" ref="AK13" si="16">AK36-AK23</f>
        <v>13.099166740999365</v>
      </c>
    </row>
    <row r="14" spans="2:37">
      <c r="B14" s="2"/>
    </row>
    <row r="15" spans="2:37">
      <c r="B15" s="2" t="s">
        <v>75</v>
      </c>
    </row>
    <row r="16" spans="2:37">
      <c r="C16">
        <f>C6</f>
        <v>2019</v>
      </c>
      <c r="D16">
        <f t="shared" ref="D16:AH16" si="17">D6</f>
        <v>2020</v>
      </c>
      <c r="E16">
        <f t="shared" si="17"/>
        <v>2021</v>
      </c>
      <c r="F16">
        <f t="shared" si="17"/>
        <v>2022</v>
      </c>
      <c r="G16">
        <f t="shared" si="17"/>
        <v>2023</v>
      </c>
      <c r="H16">
        <f t="shared" si="17"/>
        <v>2024</v>
      </c>
      <c r="I16">
        <f t="shared" si="17"/>
        <v>2025</v>
      </c>
      <c r="J16">
        <f t="shared" si="17"/>
        <v>2026</v>
      </c>
      <c r="K16">
        <f t="shared" si="17"/>
        <v>2027</v>
      </c>
      <c r="L16">
        <f t="shared" si="17"/>
        <v>2028</v>
      </c>
      <c r="M16">
        <f t="shared" si="17"/>
        <v>2029</v>
      </c>
      <c r="N16">
        <f t="shared" si="17"/>
        <v>2030</v>
      </c>
      <c r="O16">
        <f t="shared" si="17"/>
        <v>2031</v>
      </c>
      <c r="P16">
        <f t="shared" si="17"/>
        <v>2032</v>
      </c>
      <c r="Q16">
        <f t="shared" si="17"/>
        <v>2033</v>
      </c>
      <c r="R16">
        <f t="shared" si="17"/>
        <v>2034</v>
      </c>
      <c r="S16">
        <f t="shared" si="17"/>
        <v>2035</v>
      </c>
      <c r="T16">
        <f t="shared" si="17"/>
        <v>2036</v>
      </c>
      <c r="U16">
        <f t="shared" si="17"/>
        <v>2037</v>
      </c>
      <c r="V16">
        <f t="shared" si="17"/>
        <v>2038</v>
      </c>
      <c r="W16">
        <f t="shared" si="17"/>
        <v>2039</v>
      </c>
      <c r="X16">
        <f t="shared" si="17"/>
        <v>2040</v>
      </c>
      <c r="Y16">
        <f t="shared" si="17"/>
        <v>2041</v>
      </c>
      <c r="Z16">
        <f t="shared" si="17"/>
        <v>2042</v>
      </c>
      <c r="AA16">
        <f t="shared" si="17"/>
        <v>2043</v>
      </c>
      <c r="AB16">
        <f t="shared" si="17"/>
        <v>2044</v>
      </c>
      <c r="AC16">
        <f t="shared" si="17"/>
        <v>2045</v>
      </c>
      <c r="AD16">
        <f t="shared" si="17"/>
        <v>2046</v>
      </c>
      <c r="AE16">
        <f t="shared" si="17"/>
        <v>2047</v>
      </c>
      <c r="AF16">
        <f t="shared" si="17"/>
        <v>2048</v>
      </c>
      <c r="AG16">
        <f t="shared" si="17"/>
        <v>2049</v>
      </c>
      <c r="AH16">
        <f t="shared" si="17"/>
        <v>2050</v>
      </c>
      <c r="AI16">
        <f t="shared" ref="AI16:AJ16" si="18">AI6</f>
        <v>2051</v>
      </c>
      <c r="AJ16">
        <f t="shared" si="18"/>
        <v>2052</v>
      </c>
      <c r="AK16">
        <f t="shared" ref="AK16" si="19">AK6</f>
        <v>2053</v>
      </c>
    </row>
    <row r="17" spans="1:37">
      <c r="B17" t="str">
        <f>B7</f>
        <v>Melbourne</v>
      </c>
      <c r="C17" s="4">
        <v>0</v>
      </c>
      <c r="D17" s="4">
        <v>0.50340091499299167</v>
      </c>
      <c r="E17" s="4">
        <v>0.50043399198426775</v>
      </c>
      <c r="F17" s="4">
        <v>0.49610383817050235</v>
      </c>
      <c r="G17" s="4">
        <v>0.50328384144352367</v>
      </c>
      <c r="H17" s="4">
        <v>0.52734603095638222</v>
      </c>
      <c r="I17" s="4">
        <v>0.584385745967126</v>
      </c>
      <c r="J17" s="4">
        <v>0.63016563327513242</v>
      </c>
      <c r="K17" s="4">
        <v>0.8503548724318224</v>
      </c>
      <c r="L17" s="4">
        <v>1.326435744613917</v>
      </c>
      <c r="M17" s="4">
        <v>1.5710655328786785</v>
      </c>
      <c r="N17" s="4">
        <v>1.5097922833067876</v>
      </c>
      <c r="O17" s="4">
        <v>1.4154191227010524</v>
      </c>
      <c r="P17" s="4">
        <v>1.3460195413865277</v>
      </c>
      <c r="Q17" s="4">
        <v>1.3172616085751061</v>
      </c>
      <c r="R17" s="4">
        <v>1.4562860294544799</v>
      </c>
      <c r="S17" s="4">
        <v>1.7891774314145987</v>
      </c>
      <c r="T17" s="4">
        <v>2.052877432346949</v>
      </c>
      <c r="U17" s="4">
        <v>2.1607342650888657</v>
      </c>
      <c r="V17" s="4">
        <v>2.247394852896917</v>
      </c>
      <c r="W17" s="4">
        <v>2.3082631250035752</v>
      </c>
      <c r="X17" s="4">
        <v>2.2300996418975734</v>
      </c>
      <c r="Y17" s="4">
        <v>2.1261773340636894</v>
      </c>
      <c r="Z17" s="4">
        <v>2.0873819081456007</v>
      </c>
      <c r="AA17" s="4">
        <v>2.0500920554880082</v>
      </c>
      <c r="AB17" s="4">
        <v>1.9857626453727522</v>
      </c>
      <c r="AC17" s="4">
        <v>2.0285887327811092</v>
      </c>
      <c r="AD17" s="4">
        <v>2.1925852610738032</v>
      </c>
      <c r="AE17" s="4">
        <v>2.2172078815996059</v>
      </c>
      <c r="AF17" s="4">
        <v>2.1937586890458389</v>
      </c>
      <c r="AG17" s="4">
        <v>2.1425028099075778</v>
      </c>
      <c r="AH17" s="4">
        <v>1.9716875499721624</v>
      </c>
      <c r="AI17" s="4">
        <v>2.0694935366055587</v>
      </c>
      <c r="AJ17" s="4">
        <v>2.6654087189688047</v>
      </c>
      <c r="AK17" s="4">
        <v>3.226334754552767</v>
      </c>
    </row>
    <row r="18" spans="1:37">
      <c r="B18" t="str">
        <f t="shared" ref="B18:B23" si="20">B8</f>
        <v>Sydney</v>
      </c>
      <c r="C18" s="4">
        <v>0</v>
      </c>
      <c r="D18" s="4">
        <v>1.7923977783328844</v>
      </c>
      <c r="E18" s="4">
        <v>1.7903029734991751</v>
      </c>
      <c r="F18" s="4">
        <v>1.7945176750342116</v>
      </c>
      <c r="G18" s="4">
        <v>1.8547243467900567</v>
      </c>
      <c r="H18" s="4">
        <v>1.9669969526567521</v>
      </c>
      <c r="I18" s="4">
        <v>2.1433518146684656</v>
      </c>
      <c r="J18" s="4">
        <v>2.2899607163221338</v>
      </c>
      <c r="K18" s="4">
        <v>2.4137274881423401</v>
      </c>
      <c r="L18" s="4">
        <v>2.6774758513906569</v>
      </c>
      <c r="M18" s="4">
        <v>2.8875130942833263</v>
      </c>
      <c r="N18" s="4">
        <v>2.9224673443252041</v>
      </c>
      <c r="O18" s="4">
        <v>2.8832795665333135</v>
      </c>
      <c r="P18" s="4">
        <v>2.8409123943501502</v>
      </c>
      <c r="Q18" s="4">
        <v>2.8311630076149559</v>
      </c>
      <c r="R18" s="4">
        <v>2.8496726330872244</v>
      </c>
      <c r="S18" s="4">
        <v>2.9347712886739545</v>
      </c>
      <c r="T18" s="4">
        <v>3.0016964771176617</v>
      </c>
      <c r="U18" s="4">
        <v>2.9799969237647073</v>
      </c>
      <c r="V18" s="4">
        <v>2.9355015202313028</v>
      </c>
      <c r="W18" s="4">
        <v>2.8769650835651612</v>
      </c>
      <c r="X18" s="4">
        <v>2.8301223855327136</v>
      </c>
      <c r="Y18" s="4">
        <v>2.8286902500449971</v>
      </c>
      <c r="Z18" s="4">
        <v>2.8293236779322828</v>
      </c>
      <c r="AA18" s="4">
        <v>2.8206890748825177</v>
      </c>
      <c r="AB18" s="4">
        <v>2.823624838392826</v>
      </c>
      <c r="AC18" s="4">
        <v>2.8350771083407946</v>
      </c>
      <c r="AD18" s="4">
        <v>2.8451392317979938</v>
      </c>
      <c r="AE18" s="4">
        <v>2.8484957974062626</v>
      </c>
      <c r="AF18" s="4">
        <v>2.8473265894914404</v>
      </c>
      <c r="AG18" s="4">
        <v>2.8485663041907658</v>
      </c>
      <c r="AH18" s="4">
        <v>2.8511944051920253</v>
      </c>
      <c r="AI18" s="4">
        <v>2.8618426013593896</v>
      </c>
      <c r="AJ18" s="4">
        <v>2.880155471147305</v>
      </c>
      <c r="AK18" s="4">
        <v>2.889186262641235</v>
      </c>
    </row>
    <row r="19" spans="1:37">
      <c r="B19" t="str">
        <f t="shared" si="20"/>
        <v>Adelaide</v>
      </c>
      <c r="C19" s="4">
        <v>0</v>
      </c>
      <c r="D19" s="4">
        <v>2.0113148835650208</v>
      </c>
      <c r="E19" s="4">
        <v>2.0305343431376746</v>
      </c>
      <c r="F19" s="4">
        <v>2.0403294022794207</v>
      </c>
      <c r="G19" s="4">
        <v>2.0708384183164452</v>
      </c>
      <c r="H19" s="4">
        <v>2.1523464730914696</v>
      </c>
      <c r="I19" s="4">
        <v>2.2783425666612724</v>
      </c>
      <c r="J19" s="4">
        <v>2.3910235619501052</v>
      </c>
      <c r="K19" s="4">
        <v>2.5159246112260925</v>
      </c>
      <c r="L19" s="4">
        <v>2.688995420166937</v>
      </c>
      <c r="M19" s="4">
        <v>2.7882500310299898</v>
      </c>
      <c r="N19" s="4">
        <v>2.771469205765615</v>
      </c>
      <c r="O19" s="4">
        <v>2.690598187992038</v>
      </c>
      <c r="P19" s="4">
        <v>2.6525956676931068</v>
      </c>
      <c r="Q19" s="4">
        <v>2.6679018262327521</v>
      </c>
      <c r="R19" s="4">
        <v>2.6894931054287508</v>
      </c>
      <c r="S19" s="4">
        <v>2.8588035025415235</v>
      </c>
      <c r="T19" s="4">
        <v>3.0458237272000139</v>
      </c>
      <c r="U19" s="4">
        <v>3.0249457320519393</v>
      </c>
      <c r="V19" s="4">
        <v>2.9260922132459934</v>
      </c>
      <c r="W19" s="4">
        <v>2.8147209378542346</v>
      </c>
      <c r="X19" s="4">
        <v>2.74254292803551</v>
      </c>
      <c r="Y19" s="4">
        <v>2.782117570646796</v>
      </c>
      <c r="Z19" s="4">
        <v>2.8230281262346208</v>
      </c>
      <c r="AA19" s="4">
        <v>2.8048981312553312</v>
      </c>
      <c r="AB19" s="4">
        <v>2.8326784750922567</v>
      </c>
      <c r="AC19" s="4">
        <v>2.9015745846336736</v>
      </c>
      <c r="AD19" s="4">
        <v>2.9105179313322962</v>
      </c>
      <c r="AE19" s="4">
        <v>2.8961131869694214</v>
      </c>
      <c r="AF19" s="4">
        <v>2.8834236983691568</v>
      </c>
      <c r="AG19" s="4">
        <v>2.8779191895766112</v>
      </c>
      <c r="AH19" s="4">
        <v>2.9055708009650942</v>
      </c>
      <c r="AI19" s="4">
        <v>2.9490381487815496</v>
      </c>
      <c r="AJ19" s="4">
        <v>2.9756945222250728</v>
      </c>
      <c r="AK19" s="4">
        <v>2.9740296266939472</v>
      </c>
    </row>
    <row r="20" spans="1:37">
      <c r="B20" t="str">
        <f t="shared" si="20"/>
        <v>Brisbane</v>
      </c>
      <c r="C20" s="4">
        <v>0</v>
      </c>
      <c r="D20" s="4">
        <v>1.1871136618696323</v>
      </c>
      <c r="E20" s="4">
        <v>1.5519480322431987</v>
      </c>
      <c r="F20" s="4">
        <v>1.8036608429776642</v>
      </c>
      <c r="G20" s="4">
        <v>1.9001413914566878</v>
      </c>
      <c r="H20" s="4">
        <v>2.0771988025780423</v>
      </c>
      <c r="I20" s="4">
        <v>2.1398029860352445</v>
      </c>
      <c r="J20" s="4">
        <v>1.8698123162857352</v>
      </c>
      <c r="K20" s="4">
        <v>1.5203748619316488</v>
      </c>
      <c r="L20" s="4">
        <v>1.2484056864458715</v>
      </c>
      <c r="M20" s="4">
        <v>1.111996005072255</v>
      </c>
      <c r="N20" s="4">
        <v>1.095322657771298</v>
      </c>
      <c r="O20" s="4">
        <v>1.0869130096868349</v>
      </c>
      <c r="P20" s="4">
        <v>1.0986091991065825</v>
      </c>
      <c r="Q20" s="4">
        <v>1.1349164028408361</v>
      </c>
      <c r="R20" s="4">
        <v>1.2174741211165734</v>
      </c>
      <c r="S20" s="4">
        <v>1.3113694001384018</v>
      </c>
      <c r="T20" s="4">
        <v>1.3967858910548048</v>
      </c>
      <c r="U20" s="4">
        <v>1.523828145030417</v>
      </c>
      <c r="V20" s="4">
        <v>1.6787377601351858</v>
      </c>
      <c r="W20" s="4">
        <v>1.7922863822731969</v>
      </c>
      <c r="X20" s="4">
        <v>1.8390093516512227</v>
      </c>
      <c r="Y20" s="4">
        <v>1.8245367840010758</v>
      </c>
      <c r="Z20" s="4">
        <v>1.7947239872508916</v>
      </c>
      <c r="AA20" s="4">
        <v>1.818446376104677</v>
      </c>
      <c r="AB20" s="4">
        <v>1.9677584215081176</v>
      </c>
      <c r="AC20" s="4">
        <v>2.0505517823004573</v>
      </c>
      <c r="AD20" s="4">
        <v>1.8662562927802639</v>
      </c>
      <c r="AE20" s="4">
        <v>1.726508548890112</v>
      </c>
      <c r="AF20" s="4">
        <v>1.7392034312369704</v>
      </c>
      <c r="AG20" s="4">
        <v>1.7516629406306508</v>
      </c>
      <c r="AH20" s="4">
        <v>1.7864383562843098</v>
      </c>
      <c r="AI20" s="4">
        <v>1.8398331814639395</v>
      </c>
      <c r="AJ20" s="4">
        <v>1.8571843999851612</v>
      </c>
      <c r="AK20" s="4">
        <v>1.8283534646141291</v>
      </c>
    </row>
    <row r="21" spans="1:37">
      <c r="B21" t="str">
        <f t="shared" si="20"/>
        <v>Canberra</v>
      </c>
      <c r="C21" s="4">
        <v>0</v>
      </c>
      <c r="D21" s="4">
        <v>1.7923977783328844</v>
      </c>
      <c r="E21" s="4">
        <v>1.7903029734991751</v>
      </c>
      <c r="F21" s="4">
        <v>1.7945176750342116</v>
      </c>
      <c r="G21" s="4">
        <v>1.8547243467900567</v>
      </c>
      <c r="H21" s="4">
        <v>1.9669969526567521</v>
      </c>
      <c r="I21" s="4">
        <v>2.1433518146684656</v>
      </c>
      <c r="J21" s="4">
        <v>2.2899607163221338</v>
      </c>
      <c r="K21" s="4">
        <v>2.4137274881423401</v>
      </c>
      <c r="L21" s="4">
        <v>2.6774758513906569</v>
      </c>
      <c r="M21" s="4">
        <v>2.8875130942833263</v>
      </c>
      <c r="N21" s="4">
        <v>2.9224673443252041</v>
      </c>
      <c r="O21" s="4">
        <v>2.8832795665333135</v>
      </c>
      <c r="P21" s="4">
        <v>2.8409123943501502</v>
      </c>
      <c r="Q21" s="4">
        <v>2.8311630076149559</v>
      </c>
      <c r="R21" s="4">
        <v>2.8496726330872244</v>
      </c>
      <c r="S21" s="4">
        <v>2.9347712886739545</v>
      </c>
      <c r="T21" s="4">
        <v>3.0016964771176617</v>
      </c>
      <c r="U21" s="4">
        <v>2.9799969237647073</v>
      </c>
      <c r="V21" s="4">
        <v>2.9355015202313028</v>
      </c>
      <c r="W21" s="4">
        <v>2.8769650835651612</v>
      </c>
      <c r="X21" s="4">
        <v>2.8301223855327136</v>
      </c>
      <c r="Y21" s="4">
        <v>2.8286902500449971</v>
      </c>
      <c r="Z21" s="4">
        <v>2.8293236779322828</v>
      </c>
      <c r="AA21" s="4">
        <v>2.8206890748825177</v>
      </c>
      <c r="AB21" s="4">
        <v>2.823624838392826</v>
      </c>
      <c r="AC21" s="4">
        <v>2.8350771083407946</v>
      </c>
      <c r="AD21" s="4">
        <v>2.8451392317979938</v>
      </c>
      <c r="AE21" s="4">
        <v>2.8484957974062626</v>
      </c>
      <c r="AF21" s="4">
        <v>2.8473265894914404</v>
      </c>
      <c r="AG21" s="4">
        <v>2.8485663041907658</v>
      </c>
      <c r="AH21" s="4">
        <v>2.8511944051920253</v>
      </c>
      <c r="AI21" s="4">
        <v>2.8618426013593896</v>
      </c>
      <c r="AJ21" s="4">
        <v>2.880155471147305</v>
      </c>
      <c r="AK21" s="4">
        <v>2.889186262641235</v>
      </c>
    </row>
    <row r="22" spans="1:37">
      <c r="B22" t="str">
        <f t="shared" si="20"/>
        <v>Hobart</v>
      </c>
      <c r="C22" s="4">
        <v>0</v>
      </c>
      <c r="D22" s="4">
        <v>2.3734009149929918</v>
      </c>
      <c r="E22" s="4">
        <v>2.4553298509953896</v>
      </c>
      <c r="F22" s="4">
        <v>2.4150546625357645</v>
      </c>
      <c r="G22" s="4">
        <v>2.5489172159643063</v>
      </c>
      <c r="H22" s="4">
        <v>2.7767179684716812</v>
      </c>
      <c r="I22" s="4">
        <v>2.8845493663364641</v>
      </c>
      <c r="J22" s="4">
        <v>2.9221518960276471</v>
      </c>
      <c r="K22" s="4">
        <v>3.128924881401117</v>
      </c>
      <c r="L22" s="4">
        <v>3.6132072755938482</v>
      </c>
      <c r="M22" s="4">
        <v>3.9246724853959116</v>
      </c>
      <c r="N22" s="4">
        <v>3.8492224833951418</v>
      </c>
      <c r="O22" s="4">
        <v>3.7516027590677532</v>
      </c>
      <c r="P22" s="4">
        <v>3.7236004282624067</v>
      </c>
      <c r="Q22" s="4">
        <v>3.7146372269885313</v>
      </c>
      <c r="R22" s="4">
        <v>3.976688295971627</v>
      </c>
      <c r="S22" s="4">
        <v>4.4375659578925504</v>
      </c>
      <c r="T22" s="4">
        <v>4.8011221249602833</v>
      </c>
      <c r="U22" s="4">
        <v>5.0516255597069692</v>
      </c>
      <c r="V22" s="4">
        <v>5.3023912976372456</v>
      </c>
      <c r="W22" s="4">
        <v>5.4974540599664259</v>
      </c>
      <c r="X22" s="4">
        <v>5.4192905768604236</v>
      </c>
      <c r="Y22" s="4">
        <v>5.5921601919520096</v>
      </c>
      <c r="Z22" s="4">
        <v>5.6623779296629628</v>
      </c>
      <c r="AA22" s="4">
        <v>5.6820797803765579</v>
      </c>
      <c r="AB22" s="4">
        <v>5.6579072972808566</v>
      </c>
      <c r="AC22" s="4">
        <v>5.7382614824000617</v>
      </c>
      <c r="AD22" s="4">
        <v>5.9332006269341679</v>
      </c>
      <c r="AE22" s="4">
        <v>5.9805008202026553</v>
      </c>
      <c r="AF22" s="4">
        <v>5.9947148147915854</v>
      </c>
      <c r="AG22" s="4">
        <v>6.0112454741949959</v>
      </c>
      <c r="AH22" s="4">
        <v>5.8530017743505365</v>
      </c>
      <c r="AI22" s="4">
        <v>5.9634612905305513</v>
      </c>
      <c r="AJ22" s="4">
        <v>6.5721127762076481</v>
      </c>
      <c r="AK22" s="4">
        <v>7.1458587037418138</v>
      </c>
    </row>
    <row r="23" spans="1:37">
      <c r="B23" t="str">
        <f t="shared" si="20"/>
        <v>Townsville</v>
      </c>
      <c r="C23" s="4">
        <v>0</v>
      </c>
      <c r="D23" s="4">
        <v>1.375</v>
      </c>
      <c r="E23" s="4">
        <v>1.375</v>
      </c>
      <c r="F23" s="4">
        <v>1.375</v>
      </c>
      <c r="G23" s="4">
        <v>1.375</v>
      </c>
      <c r="H23" s="4">
        <v>1.375</v>
      </c>
      <c r="I23" s="4">
        <v>1.375</v>
      </c>
      <c r="J23" s="4">
        <v>1.375</v>
      </c>
      <c r="K23" s="4">
        <v>1.375</v>
      </c>
      <c r="L23" s="4">
        <v>1.375</v>
      </c>
      <c r="M23" s="4">
        <v>1.375</v>
      </c>
      <c r="N23" s="4">
        <v>1.375</v>
      </c>
      <c r="O23" s="4">
        <v>1.375</v>
      </c>
      <c r="P23" s="4">
        <v>1.375</v>
      </c>
      <c r="Q23" s="4">
        <v>1.375</v>
      </c>
      <c r="R23" s="4">
        <v>1.375</v>
      </c>
      <c r="S23" s="4">
        <v>1.375</v>
      </c>
      <c r="T23" s="4">
        <v>1.375</v>
      </c>
      <c r="U23" s="4">
        <v>1.375</v>
      </c>
      <c r="V23" s="4">
        <v>1.375</v>
      </c>
      <c r="W23" s="4">
        <v>1.375</v>
      </c>
      <c r="X23" s="4">
        <v>1.375</v>
      </c>
      <c r="Y23" s="4">
        <v>1.375</v>
      </c>
      <c r="Z23" s="4">
        <v>1.375</v>
      </c>
      <c r="AA23" s="4">
        <v>1.375</v>
      </c>
      <c r="AB23" s="4">
        <v>1.375</v>
      </c>
      <c r="AC23" s="4">
        <v>1.375</v>
      </c>
      <c r="AD23" s="4">
        <v>1.375</v>
      </c>
      <c r="AE23" s="4">
        <v>1.375</v>
      </c>
      <c r="AF23" s="4">
        <v>1.375</v>
      </c>
      <c r="AG23" s="4">
        <v>1.375</v>
      </c>
      <c r="AH23" s="4">
        <v>1.375</v>
      </c>
      <c r="AI23" s="4">
        <v>1.375</v>
      </c>
      <c r="AJ23" s="4">
        <v>1.375</v>
      </c>
      <c r="AK23" s="4">
        <v>1.375</v>
      </c>
    </row>
    <row r="25" spans="1:37">
      <c r="B25" s="2"/>
    </row>
    <row r="26" spans="1:37">
      <c r="B26" s="2" t="s">
        <v>76</v>
      </c>
    </row>
    <row r="28" spans="1:37">
      <c r="A28" s="18"/>
      <c r="B28" s="19" t="s">
        <v>67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</row>
    <row r="29" spans="1:37">
      <c r="A29" s="18"/>
      <c r="B29" s="20" t="s">
        <v>77</v>
      </c>
      <c r="C29" s="18">
        <v>2019</v>
      </c>
      <c r="D29" s="18">
        <f>C29+1</f>
        <v>2020</v>
      </c>
      <c r="E29" s="18">
        <f t="shared" ref="E29:AH29" si="21">D29+1</f>
        <v>2021</v>
      </c>
      <c r="F29" s="18">
        <f t="shared" si="21"/>
        <v>2022</v>
      </c>
      <c r="G29" s="18">
        <f t="shared" si="21"/>
        <v>2023</v>
      </c>
      <c r="H29" s="18">
        <f t="shared" si="21"/>
        <v>2024</v>
      </c>
      <c r="I29" s="18">
        <f t="shared" si="21"/>
        <v>2025</v>
      </c>
      <c r="J29" s="18">
        <f t="shared" si="21"/>
        <v>2026</v>
      </c>
      <c r="K29" s="18">
        <f t="shared" si="21"/>
        <v>2027</v>
      </c>
      <c r="L29" s="18">
        <f t="shared" si="21"/>
        <v>2028</v>
      </c>
      <c r="M29" s="18">
        <f t="shared" si="21"/>
        <v>2029</v>
      </c>
      <c r="N29" s="18">
        <f t="shared" si="21"/>
        <v>2030</v>
      </c>
      <c r="O29" s="18">
        <f t="shared" si="21"/>
        <v>2031</v>
      </c>
      <c r="P29" s="18">
        <f t="shared" si="21"/>
        <v>2032</v>
      </c>
      <c r="Q29" s="18">
        <f t="shared" si="21"/>
        <v>2033</v>
      </c>
      <c r="R29" s="18">
        <f t="shared" si="21"/>
        <v>2034</v>
      </c>
      <c r="S29" s="18">
        <f t="shared" si="21"/>
        <v>2035</v>
      </c>
      <c r="T29" s="18">
        <f t="shared" si="21"/>
        <v>2036</v>
      </c>
      <c r="U29" s="18">
        <f t="shared" si="21"/>
        <v>2037</v>
      </c>
      <c r="V29" s="18">
        <f t="shared" si="21"/>
        <v>2038</v>
      </c>
      <c r="W29" s="18">
        <f t="shared" si="21"/>
        <v>2039</v>
      </c>
      <c r="X29" s="18">
        <f t="shared" si="21"/>
        <v>2040</v>
      </c>
      <c r="Y29" s="18">
        <f t="shared" si="21"/>
        <v>2041</v>
      </c>
      <c r="Z29" s="18">
        <f t="shared" si="21"/>
        <v>2042</v>
      </c>
      <c r="AA29" s="18">
        <f t="shared" si="21"/>
        <v>2043</v>
      </c>
      <c r="AB29" s="18">
        <f t="shared" si="21"/>
        <v>2044</v>
      </c>
      <c r="AC29" s="18">
        <f t="shared" si="21"/>
        <v>2045</v>
      </c>
      <c r="AD29" s="18">
        <f t="shared" si="21"/>
        <v>2046</v>
      </c>
      <c r="AE29" s="18">
        <f t="shared" si="21"/>
        <v>2047</v>
      </c>
      <c r="AF29" s="18">
        <f t="shared" si="21"/>
        <v>2048</v>
      </c>
      <c r="AG29" s="18">
        <f t="shared" si="21"/>
        <v>2049</v>
      </c>
      <c r="AH29" s="18">
        <f t="shared" si="21"/>
        <v>2050</v>
      </c>
      <c r="AI29" s="18">
        <f t="shared" ref="AI29" si="22">AH29+1</f>
        <v>2051</v>
      </c>
      <c r="AJ29" s="18">
        <f t="shared" ref="AJ29:AK29" si="23">AI29+1</f>
        <v>2052</v>
      </c>
      <c r="AK29" s="18">
        <f t="shared" si="23"/>
        <v>2053</v>
      </c>
    </row>
    <row r="30" spans="1:37">
      <c r="A30" s="18"/>
      <c r="B30" s="21" t="str">
        <f t="shared" ref="B30:B36" si="24">B17</f>
        <v>Melbourne</v>
      </c>
      <c r="C30" s="22">
        <v>0</v>
      </c>
      <c r="D30" s="22">
        <v>10.043972368974151</v>
      </c>
      <c r="E30" s="22">
        <v>10.643114062797526</v>
      </c>
      <c r="F30" s="22">
        <v>12.23051123221104</v>
      </c>
      <c r="G30" s="22">
        <v>14.640869251368237</v>
      </c>
      <c r="H30" s="22">
        <v>16.099115749501486</v>
      </c>
      <c r="I30" s="22">
        <v>15.374570607942848</v>
      </c>
      <c r="J30" s="22">
        <v>13.024420786444438</v>
      </c>
      <c r="K30" s="22">
        <v>10.653746019148223</v>
      </c>
      <c r="L30" s="22">
        <v>10.107295234374824</v>
      </c>
      <c r="M30" s="22">
        <v>10.660539537995394</v>
      </c>
      <c r="N30" s="22">
        <v>11.044764647238324</v>
      </c>
      <c r="O30" s="22">
        <v>11.268008867721797</v>
      </c>
      <c r="P30" s="22">
        <v>11.349617678406331</v>
      </c>
      <c r="Q30" s="22">
        <v>11.230982449499264</v>
      </c>
      <c r="R30" s="22">
        <v>10.943674918744279</v>
      </c>
      <c r="S30" s="22">
        <v>10.845044052990188</v>
      </c>
      <c r="T30" s="22">
        <v>10.960043272125088</v>
      </c>
      <c r="U30" s="22">
        <v>11.037042100950533</v>
      </c>
      <c r="V30" s="22">
        <v>11.030503069150637</v>
      </c>
      <c r="W30" s="22">
        <v>10.959923851803282</v>
      </c>
      <c r="X30" s="22">
        <v>10.950097704841278</v>
      </c>
      <c r="Y30" s="22">
        <v>11.072851264369206</v>
      </c>
      <c r="Z30" s="22">
        <v>11.205434902518039</v>
      </c>
      <c r="AA30" s="22">
        <v>11.295182056372186</v>
      </c>
      <c r="AB30" s="22">
        <v>11.376702615842884</v>
      </c>
      <c r="AC30" s="22">
        <v>11.463548422114103</v>
      </c>
      <c r="AD30" s="22">
        <v>11.53697490048661</v>
      </c>
      <c r="AE30" s="22">
        <v>11.595453552647953</v>
      </c>
      <c r="AF30" s="22">
        <v>11.658047165736997</v>
      </c>
      <c r="AG30" s="22">
        <v>11.712984245311249</v>
      </c>
      <c r="AH30" s="22">
        <v>11.733512927745458</v>
      </c>
      <c r="AI30" s="22">
        <v>11.735907815516304</v>
      </c>
      <c r="AJ30" s="22">
        <v>11.822680460611732</v>
      </c>
      <c r="AK30" s="22">
        <v>11.949259510342673</v>
      </c>
    </row>
    <row r="31" spans="1:37">
      <c r="A31" s="18"/>
      <c r="B31" s="21" t="str">
        <f t="shared" si="24"/>
        <v>Sydney</v>
      </c>
      <c r="C31" s="22">
        <v>0</v>
      </c>
      <c r="D31" s="22">
        <v>10.998849899767762</v>
      </c>
      <c r="E31" s="22">
        <v>11.649541456839341</v>
      </c>
      <c r="F31" s="22">
        <v>13.357187412684084</v>
      </c>
      <c r="G31" s="22">
        <v>16.037370808223777</v>
      </c>
      <c r="H31" s="22">
        <v>17.593677906037904</v>
      </c>
      <c r="I31" s="22">
        <v>16.469934330226373</v>
      </c>
      <c r="J31" s="22">
        <v>13.90317618864044</v>
      </c>
      <c r="K31" s="22">
        <v>11.511724954665665</v>
      </c>
      <c r="L31" s="22">
        <v>10.363301082377456</v>
      </c>
      <c r="M31" s="22">
        <v>10.331756376936749</v>
      </c>
      <c r="N31" s="22">
        <v>10.514702089028722</v>
      </c>
      <c r="O31" s="22">
        <v>10.619982071314212</v>
      </c>
      <c r="P31" s="22">
        <v>10.679063633428564</v>
      </c>
      <c r="Q31" s="22">
        <v>10.442346479901779</v>
      </c>
      <c r="R31" s="22">
        <v>9.8818624464990403</v>
      </c>
      <c r="S31" s="22">
        <v>9.6332464460971945</v>
      </c>
      <c r="T31" s="22">
        <v>9.6497014901987068</v>
      </c>
      <c r="U31" s="22">
        <v>9.5199463305262455</v>
      </c>
      <c r="V31" s="22">
        <v>9.4197785161277601</v>
      </c>
      <c r="W31" s="22">
        <v>9.3680247920323332</v>
      </c>
      <c r="X31" s="22">
        <v>9.3239778620035452</v>
      </c>
      <c r="Y31" s="22">
        <v>9.3429456305721352</v>
      </c>
      <c r="Z31" s="22">
        <v>9.349870776330377</v>
      </c>
      <c r="AA31" s="22">
        <v>9.3354565464153882</v>
      </c>
      <c r="AB31" s="22">
        <v>9.3919773831611444</v>
      </c>
      <c r="AC31" s="22">
        <v>9.4426909295782551</v>
      </c>
      <c r="AD31" s="22">
        <v>9.3801956445971708</v>
      </c>
      <c r="AE31" s="22">
        <v>9.3719541688700279</v>
      </c>
      <c r="AF31" s="22">
        <v>9.3726007535414784</v>
      </c>
      <c r="AG31" s="22">
        <v>9.2984729113426301</v>
      </c>
      <c r="AH31" s="22">
        <v>9.2951793021341995</v>
      </c>
      <c r="AI31" s="22">
        <v>9.3194331177627117</v>
      </c>
      <c r="AJ31" s="22">
        <v>9.3097447138872376</v>
      </c>
      <c r="AK31" s="22">
        <v>9.2987417821735647</v>
      </c>
    </row>
    <row r="32" spans="1:37">
      <c r="A32" s="18"/>
      <c r="B32" s="21" t="str">
        <f t="shared" si="24"/>
        <v>Adelaide</v>
      </c>
      <c r="C32" s="22">
        <v>0</v>
      </c>
      <c r="D32" s="22">
        <v>11.012492861476057</v>
      </c>
      <c r="E32" s="22">
        <v>11.40521997895021</v>
      </c>
      <c r="F32" s="22">
        <v>12.452839285441913</v>
      </c>
      <c r="G32" s="22">
        <v>14.518499076123106</v>
      </c>
      <c r="H32" s="22">
        <v>16.04444835619417</v>
      </c>
      <c r="I32" s="22">
        <v>15.866266029243274</v>
      </c>
      <c r="J32" s="22">
        <v>14.161177028027359</v>
      </c>
      <c r="K32" s="22">
        <v>11.49107118149464</v>
      </c>
      <c r="L32" s="22">
        <v>10.097360128067283</v>
      </c>
      <c r="M32" s="22">
        <v>10.150228166631305</v>
      </c>
      <c r="N32" s="22">
        <v>10.278599165344364</v>
      </c>
      <c r="O32" s="22">
        <v>10.386795532874853</v>
      </c>
      <c r="P32" s="22">
        <v>10.49836186630405</v>
      </c>
      <c r="Q32" s="22">
        <v>10.290295211103572</v>
      </c>
      <c r="R32" s="22">
        <v>9.7158647915224403</v>
      </c>
      <c r="S32" s="22">
        <v>9.3914751913014918</v>
      </c>
      <c r="T32" s="22">
        <v>9.277083972186329</v>
      </c>
      <c r="U32" s="22">
        <v>9.1050021845231726</v>
      </c>
      <c r="V32" s="22">
        <v>8.9887392585026493</v>
      </c>
      <c r="W32" s="22">
        <v>8.8309737762269531</v>
      </c>
      <c r="X32" s="22">
        <v>8.7471840859743608</v>
      </c>
      <c r="Y32" s="22">
        <v>8.6287283302415787</v>
      </c>
      <c r="Z32" s="22">
        <v>8.4128191650798989</v>
      </c>
      <c r="AA32" s="22">
        <v>8.4760718800744392</v>
      </c>
      <c r="AB32" s="22">
        <v>8.4200891152691746</v>
      </c>
      <c r="AC32" s="22">
        <v>8.1809349589927187</v>
      </c>
      <c r="AD32" s="22">
        <v>8.3104305932816569</v>
      </c>
      <c r="AE32" s="22">
        <v>8.5604530837777872</v>
      </c>
      <c r="AF32" s="22">
        <v>8.6287856773516296</v>
      </c>
      <c r="AG32" s="22">
        <v>8.6056559055775814</v>
      </c>
      <c r="AH32" s="22">
        <v>8.6392889593445492</v>
      </c>
      <c r="AI32" s="22">
        <v>8.6881409422320317</v>
      </c>
      <c r="AJ32" s="22">
        <v>8.6162666421006602</v>
      </c>
      <c r="AK32" s="22">
        <v>8.5277705554077148</v>
      </c>
    </row>
    <row r="33" spans="1:37">
      <c r="A33" s="18"/>
      <c r="B33" s="21" t="str">
        <f t="shared" si="24"/>
        <v>Brisbane</v>
      </c>
      <c r="C33" s="22">
        <v>0</v>
      </c>
      <c r="D33" s="22">
        <v>10.585162446116586</v>
      </c>
      <c r="E33" s="22">
        <v>11.63479097006871</v>
      </c>
      <c r="F33" s="22">
        <v>13.216360800537649</v>
      </c>
      <c r="G33" s="22">
        <v>15.219073425476633</v>
      </c>
      <c r="H33" s="22">
        <v>16.6305740096346</v>
      </c>
      <c r="I33" s="22">
        <v>15.180067912299654</v>
      </c>
      <c r="J33" s="22">
        <v>11.756384596042825</v>
      </c>
      <c r="K33" s="22">
        <v>9.4105836021949045</v>
      </c>
      <c r="L33" s="22">
        <v>8.6781028911900702</v>
      </c>
      <c r="M33" s="22">
        <v>8.62494133437702</v>
      </c>
      <c r="N33" s="22">
        <v>8.7869492639718985</v>
      </c>
      <c r="O33" s="22">
        <v>8.8830840075112789</v>
      </c>
      <c r="P33" s="22">
        <v>8.8943332631214105</v>
      </c>
      <c r="Q33" s="22">
        <v>8.6539521202235701</v>
      </c>
      <c r="R33" s="22">
        <v>8.1349111523444506</v>
      </c>
      <c r="S33" s="22">
        <v>7.8466103037502313</v>
      </c>
      <c r="T33" s="22">
        <v>7.5941464703830528</v>
      </c>
      <c r="U33" s="22">
        <v>7.0529257232438338</v>
      </c>
      <c r="V33" s="22">
        <v>6.815327783362541</v>
      </c>
      <c r="W33" s="22">
        <v>6.9655019965567639</v>
      </c>
      <c r="X33" s="22">
        <v>6.9785467367868037</v>
      </c>
      <c r="Y33" s="22">
        <v>6.8575298241454803</v>
      </c>
      <c r="Z33" s="22">
        <v>7.2201512599623436</v>
      </c>
      <c r="AA33" s="22">
        <v>7.8211603879882912</v>
      </c>
      <c r="AB33" s="22">
        <v>7.471062514086471</v>
      </c>
      <c r="AC33" s="22">
        <v>6.7144635661903038</v>
      </c>
      <c r="AD33" s="22">
        <v>6.6451347986141451</v>
      </c>
      <c r="AE33" s="22">
        <v>6.6636319626652707</v>
      </c>
      <c r="AF33" s="22">
        <v>6.496661881248289</v>
      </c>
      <c r="AG33" s="22">
        <v>6.8701053432549761</v>
      </c>
      <c r="AH33" s="22">
        <v>7.430202078103509</v>
      </c>
      <c r="AI33" s="22">
        <v>7.4765260455606573</v>
      </c>
      <c r="AJ33" s="22">
        <v>7.3057121282846511</v>
      </c>
      <c r="AK33" s="22">
        <v>7.2031938117751357</v>
      </c>
    </row>
    <row r="34" spans="1:37">
      <c r="A34" s="18"/>
      <c r="B34" s="21" t="str">
        <f t="shared" si="24"/>
        <v>Canberra</v>
      </c>
      <c r="C34" s="22">
        <v>0</v>
      </c>
      <c r="D34" s="22">
        <v>10.998849899767762</v>
      </c>
      <c r="E34" s="22">
        <v>11.649541456839341</v>
      </c>
      <c r="F34" s="22">
        <v>13.357187412684084</v>
      </c>
      <c r="G34" s="22">
        <v>16.037370808223777</v>
      </c>
      <c r="H34" s="22">
        <v>17.593677906037904</v>
      </c>
      <c r="I34" s="22">
        <v>16.469934330226373</v>
      </c>
      <c r="J34" s="22">
        <v>13.90317618864044</v>
      </c>
      <c r="K34" s="22">
        <v>11.511724954665665</v>
      </c>
      <c r="L34" s="22">
        <v>10.363301082377456</v>
      </c>
      <c r="M34" s="22">
        <v>10.331756376936749</v>
      </c>
      <c r="N34" s="22">
        <v>10.514702089028722</v>
      </c>
      <c r="O34" s="22">
        <v>10.619982071314212</v>
      </c>
      <c r="P34" s="22">
        <v>10.679063633428564</v>
      </c>
      <c r="Q34" s="22">
        <v>10.442346479901779</v>
      </c>
      <c r="R34" s="22">
        <v>9.8818624464990403</v>
      </c>
      <c r="S34" s="22">
        <v>9.6332464460971945</v>
      </c>
      <c r="T34" s="22">
        <v>9.6497014901987068</v>
      </c>
      <c r="U34" s="22">
        <v>9.5199463305262455</v>
      </c>
      <c r="V34" s="22">
        <v>9.4197785161277601</v>
      </c>
      <c r="W34" s="22">
        <v>9.3680247920323332</v>
      </c>
      <c r="X34" s="22">
        <v>9.3239778620035452</v>
      </c>
      <c r="Y34" s="22">
        <v>9.3429456305721352</v>
      </c>
      <c r="Z34" s="22">
        <v>9.349870776330377</v>
      </c>
      <c r="AA34" s="22">
        <v>9.3354565464153882</v>
      </c>
      <c r="AB34" s="22">
        <v>9.3919773831611444</v>
      </c>
      <c r="AC34" s="22">
        <v>9.4426909295782551</v>
      </c>
      <c r="AD34" s="22">
        <v>9.3801956445971708</v>
      </c>
      <c r="AE34" s="22">
        <v>9.3719541688700279</v>
      </c>
      <c r="AF34" s="22">
        <v>9.3726007535414784</v>
      </c>
      <c r="AG34" s="22">
        <v>9.2984729113426301</v>
      </c>
      <c r="AH34" s="22">
        <v>9.2951793021341995</v>
      </c>
      <c r="AI34" s="22">
        <v>9.3194331177627117</v>
      </c>
      <c r="AJ34" s="22">
        <v>9.3097447138872376</v>
      </c>
      <c r="AK34" s="22">
        <v>9.2987417821735647</v>
      </c>
    </row>
    <row r="35" spans="1:37">
      <c r="A35" s="18"/>
      <c r="B35" s="21" t="str">
        <f t="shared" si="24"/>
        <v>Hobart</v>
      </c>
      <c r="C35" s="22">
        <v>0</v>
      </c>
      <c r="D35" s="22">
        <v>11.912325310150621</v>
      </c>
      <c r="E35" s="22">
        <v>12.59628808840027</v>
      </c>
      <c r="F35" s="22">
        <v>14.147771882839837</v>
      </c>
      <c r="G35" s="22">
        <v>16.684700872680885</v>
      </c>
      <c r="H35" s="22">
        <v>18.346506484932782</v>
      </c>
      <c r="I35" s="22">
        <v>17.672708289923687</v>
      </c>
      <c r="J35" s="22">
        <v>15.314388313262473</v>
      </c>
      <c r="K35" s="22">
        <v>12.930309108952649</v>
      </c>
      <c r="L35" s="22">
        <v>12.392052622452351</v>
      </c>
      <c r="M35" s="22">
        <v>13.012073480299652</v>
      </c>
      <c r="N35" s="22">
        <v>13.382134323715402</v>
      </c>
      <c r="O35" s="22">
        <v>13.602134839986004</v>
      </c>
      <c r="P35" s="22">
        <v>13.725104439304463</v>
      </c>
      <c r="Q35" s="22">
        <v>13.626246507128933</v>
      </c>
      <c r="R35" s="22">
        <v>13.461857265051847</v>
      </c>
      <c r="S35" s="22">
        <v>13.491099931505214</v>
      </c>
      <c r="T35" s="22">
        <v>13.705867365449551</v>
      </c>
      <c r="U35" s="22">
        <v>13.9253871559886</v>
      </c>
      <c r="V35" s="22">
        <v>14.08280873375719</v>
      </c>
      <c r="W35" s="22">
        <v>14.146305810793217</v>
      </c>
      <c r="X35" s="22">
        <v>14.136479663831214</v>
      </c>
      <c r="Y35" s="22">
        <v>14.535781353461649</v>
      </c>
      <c r="Z35" s="22">
        <v>14.777282138612232</v>
      </c>
      <c r="AA35" s="22">
        <v>14.923970798678258</v>
      </c>
      <c r="AB35" s="22">
        <v>15.045612915745533</v>
      </c>
      <c r="AC35" s="22">
        <v>15.169953765725211</v>
      </c>
      <c r="AD35" s="22">
        <v>15.274295606697899</v>
      </c>
      <c r="AE35" s="22">
        <v>15.355431857646696</v>
      </c>
      <c r="AF35" s="22">
        <v>15.455655484891963</v>
      </c>
      <c r="AG35" s="22">
        <v>15.578319397972368</v>
      </c>
      <c r="AH35" s="22">
        <v>15.611408567717334</v>
      </c>
      <c r="AI35" s="22">
        <v>15.626445840057531</v>
      </c>
      <c r="AJ35" s="22">
        <v>15.725943570584054</v>
      </c>
      <c r="AK35" s="22">
        <v>15.865331220759234</v>
      </c>
    </row>
    <row r="36" spans="1:37">
      <c r="A36" s="18"/>
      <c r="B36" s="21" t="str">
        <f t="shared" si="24"/>
        <v>Townsville</v>
      </c>
      <c r="C36" s="22">
        <v>0</v>
      </c>
      <c r="D36" s="22">
        <v>9.1062677295327905</v>
      </c>
      <c r="E36" s="22">
        <v>9.0709289749591644</v>
      </c>
      <c r="F36" s="22">
        <v>8.946601544587665</v>
      </c>
      <c r="G36" s="22">
        <v>9.0213713409898055</v>
      </c>
      <c r="H36" s="22">
        <v>10.804126917045789</v>
      </c>
      <c r="I36" s="22">
        <v>11.317107980683923</v>
      </c>
      <c r="J36" s="22">
        <v>14.474166740999367</v>
      </c>
      <c r="K36" s="22">
        <v>14.474166740999365</v>
      </c>
      <c r="L36" s="22">
        <v>14.474166740999367</v>
      </c>
      <c r="M36" s="22">
        <v>14.474166740999367</v>
      </c>
      <c r="N36" s="22">
        <v>14.474166740999367</v>
      </c>
      <c r="O36" s="22">
        <v>14.474166740999367</v>
      </c>
      <c r="P36" s="22">
        <v>14.474166740999367</v>
      </c>
      <c r="Q36" s="22">
        <v>14.474166740999367</v>
      </c>
      <c r="R36" s="22">
        <v>14.474166740999367</v>
      </c>
      <c r="S36" s="22">
        <v>14.474166740999367</v>
      </c>
      <c r="T36" s="22">
        <v>14.474166740999367</v>
      </c>
      <c r="U36" s="22">
        <v>14.474166740999367</v>
      </c>
      <c r="V36" s="22">
        <v>14.474166740999367</v>
      </c>
      <c r="W36" s="22">
        <v>14.474166740999367</v>
      </c>
      <c r="X36" s="22">
        <v>14.474166740999367</v>
      </c>
      <c r="Y36" s="22">
        <v>14.474166740999367</v>
      </c>
      <c r="Z36" s="22">
        <v>14.474166740999367</v>
      </c>
      <c r="AA36" s="22">
        <v>14.474166740999367</v>
      </c>
      <c r="AB36" s="22">
        <v>14.474166740999369</v>
      </c>
      <c r="AC36" s="22">
        <v>14.474166740999365</v>
      </c>
      <c r="AD36" s="22">
        <v>14.474166740999369</v>
      </c>
      <c r="AE36" s="22">
        <v>14.474166740999365</v>
      </c>
      <c r="AF36" s="22">
        <v>14.474166740999367</v>
      </c>
      <c r="AG36" s="22">
        <v>14.474166740999369</v>
      </c>
      <c r="AH36" s="22">
        <v>14.474166740999365</v>
      </c>
      <c r="AI36" s="22">
        <v>14.474166740999365</v>
      </c>
      <c r="AJ36" s="22">
        <v>14.474166740999365</v>
      </c>
      <c r="AK36" s="22">
        <v>14.474166740999365</v>
      </c>
    </row>
    <row r="37" spans="1:37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>
      <c r="A38" s="23"/>
      <c r="B38" s="24" t="s">
        <v>78</v>
      </c>
      <c r="C38" s="23">
        <f>C29</f>
        <v>2019</v>
      </c>
      <c r="D38" s="23">
        <f t="shared" ref="D38:AH38" si="25">D29</f>
        <v>2020</v>
      </c>
      <c r="E38" s="23">
        <f t="shared" si="25"/>
        <v>2021</v>
      </c>
      <c r="F38" s="23">
        <f t="shared" si="25"/>
        <v>2022</v>
      </c>
      <c r="G38" s="23">
        <f t="shared" si="25"/>
        <v>2023</v>
      </c>
      <c r="H38" s="23">
        <f t="shared" si="25"/>
        <v>2024</v>
      </c>
      <c r="I38" s="23">
        <f t="shared" si="25"/>
        <v>2025</v>
      </c>
      <c r="J38" s="23">
        <f t="shared" si="25"/>
        <v>2026</v>
      </c>
      <c r="K38" s="23">
        <f t="shared" si="25"/>
        <v>2027</v>
      </c>
      <c r="L38" s="23">
        <f t="shared" si="25"/>
        <v>2028</v>
      </c>
      <c r="M38" s="23">
        <f t="shared" si="25"/>
        <v>2029</v>
      </c>
      <c r="N38" s="23">
        <f t="shared" si="25"/>
        <v>2030</v>
      </c>
      <c r="O38" s="23">
        <f t="shared" si="25"/>
        <v>2031</v>
      </c>
      <c r="P38" s="23">
        <f t="shared" si="25"/>
        <v>2032</v>
      </c>
      <c r="Q38" s="23">
        <f t="shared" si="25"/>
        <v>2033</v>
      </c>
      <c r="R38" s="23">
        <f t="shared" si="25"/>
        <v>2034</v>
      </c>
      <c r="S38" s="23">
        <f t="shared" si="25"/>
        <v>2035</v>
      </c>
      <c r="T38" s="23">
        <f t="shared" si="25"/>
        <v>2036</v>
      </c>
      <c r="U38" s="23">
        <f t="shared" si="25"/>
        <v>2037</v>
      </c>
      <c r="V38" s="23">
        <f t="shared" si="25"/>
        <v>2038</v>
      </c>
      <c r="W38" s="23">
        <f t="shared" si="25"/>
        <v>2039</v>
      </c>
      <c r="X38" s="23">
        <f t="shared" si="25"/>
        <v>2040</v>
      </c>
      <c r="Y38" s="23">
        <f t="shared" si="25"/>
        <v>2041</v>
      </c>
      <c r="Z38" s="23">
        <f t="shared" si="25"/>
        <v>2042</v>
      </c>
      <c r="AA38" s="23">
        <f t="shared" si="25"/>
        <v>2043</v>
      </c>
      <c r="AB38" s="23">
        <f t="shared" si="25"/>
        <v>2044</v>
      </c>
      <c r="AC38" s="23">
        <f t="shared" si="25"/>
        <v>2045</v>
      </c>
      <c r="AD38" s="23">
        <f t="shared" si="25"/>
        <v>2046</v>
      </c>
      <c r="AE38" s="23">
        <f t="shared" si="25"/>
        <v>2047</v>
      </c>
      <c r="AF38" s="23">
        <f t="shared" si="25"/>
        <v>2048</v>
      </c>
      <c r="AG38" s="23">
        <f t="shared" si="25"/>
        <v>2049</v>
      </c>
      <c r="AH38" s="23">
        <f t="shared" si="25"/>
        <v>2050</v>
      </c>
      <c r="AI38" s="23">
        <f t="shared" ref="AI38:AJ38" si="26">AI29</f>
        <v>2051</v>
      </c>
      <c r="AJ38" s="23">
        <f t="shared" si="26"/>
        <v>2052</v>
      </c>
      <c r="AK38" s="23">
        <f t="shared" ref="AK38" si="27">AK29</f>
        <v>2053</v>
      </c>
    </row>
    <row r="39" spans="1:37">
      <c r="A39" s="23"/>
      <c r="B39" s="26" t="str">
        <f>B30</f>
        <v>Melbourne</v>
      </c>
      <c r="C39" s="25">
        <v>0</v>
      </c>
      <c r="D39" s="25">
        <f>D7+(D17-'R&amp;C Load Factor Adjustments'!$G41)*'R&amp;C Load Factor Adjustments'!$H41+'R&amp;C Load Factor Adjustments'!$G41+'R&amp;C Load Factor Adjustments'!$F41</f>
        <v>11.201052394552592</v>
      </c>
      <c r="E39" s="25">
        <f>E7+(E17-'R&amp;C Load Factor Adjustments'!$G41)*'R&amp;C Load Factor Adjustments'!$H41+'R&amp;C Load Factor Adjustments'!$G41+'R&amp;C Load Factor Adjustments'!$F41</f>
        <v>11.797258170168973</v>
      </c>
      <c r="F39" s="25">
        <f>F7+(F17-'R&amp;C Load Factor Adjustments'!$G41)*'R&amp;C Load Factor Adjustments'!$H41+'R&amp;C Load Factor Adjustments'!$G41+'R&amp;C Load Factor Adjustments'!$F41</f>
        <v>13.38037043654202</v>
      </c>
      <c r="G39" s="25">
        <f>G7+(G17-'R&amp;C Load Factor Adjustments'!$G41)*'R&amp;C Load Factor Adjustments'!$H41+'R&amp;C Load Factor Adjustments'!$G41+'R&amp;C Load Factor Adjustments'!$F41</f>
        <v>15.797833426833808</v>
      </c>
      <c r="H39" s="25">
        <f>H7+(H17-'R&amp;C Load Factor Adjustments'!$G41)*'R&amp;C Load Factor Adjustments'!$H41+'R&amp;C Load Factor Adjustments'!$G41+'R&amp;C Load Factor Adjustments'!$F41</f>
        <v>17.279890660898939</v>
      </c>
      <c r="I39" s="25">
        <f>I7+(I17-'R&amp;C Load Factor Adjustments'!$G41)*'R&amp;C Load Factor Adjustments'!$H41+'R&amp;C Load Factor Adjustments'!$G41+'R&amp;C Load Factor Adjustments'!$F41</f>
        <v>16.611789160556938</v>
      </c>
      <c r="J39" s="25">
        <f>J7+(J17-'R&amp;C Load Factor Adjustments'!$G41)*'R&amp;C Load Factor Adjustments'!$H41+'R&amp;C Load Factor Adjustments'!$G41+'R&amp;C Load Factor Adjustments'!$F41</f>
        <v>14.306940819503595</v>
      </c>
      <c r="K39" s="25">
        <f>K7+(K17-'R&amp;C Load Factor Adjustments'!$G41)*'R&amp;C Load Factor Adjustments'!$H41+'R&amp;C Load Factor Adjustments'!$G41+'R&amp;C Load Factor Adjustments'!$F41</f>
        <v>12.154154279951575</v>
      </c>
      <c r="L39" s="25">
        <f>L7+(L17-'R&amp;C Load Factor Adjustments'!$G41)*'R&amp;C Load Factor Adjustments'!$H41+'R&amp;C Load Factor Adjustments'!$G41+'R&amp;C Load Factor Adjustments'!$F41</f>
        <v>12.078809249028616</v>
      </c>
      <c r="M39" s="25">
        <f>M7+(M17-'R&amp;C Load Factor Adjustments'!$G41)*'R&amp;C Load Factor Adjustments'!$H41+'R&amp;C Load Factor Adjustments'!$G41+'R&amp;C Load Factor Adjustments'!$F41</f>
        <v>12.874126922004518</v>
      </c>
      <c r="N39" s="25">
        <f>N7+(N17-'R&amp;C Load Factor Adjustments'!$G41)*'R&amp;C Load Factor Adjustments'!$H41+'R&amp;C Load Factor Adjustments'!$G41+'R&amp;C Load Factor Adjustments'!$F41</f>
        <v>13.197719096556909</v>
      </c>
      <c r="O39" s="25">
        <f>O7+(O17-'R&amp;C Load Factor Adjustments'!$G41)*'R&amp;C Load Factor Adjustments'!$H41+'R&amp;C Load Factor Adjustments'!$G41+'R&amp;C Load Factor Adjustments'!$F41</f>
        <v>13.327576370476796</v>
      </c>
      <c r="P39" s="25">
        <f>P7+(P17-'R&amp;C Load Factor Adjustments'!$G41)*'R&amp;C Load Factor Adjustments'!$H41+'R&amp;C Load Factor Adjustments'!$G41+'R&amp;C Load Factor Adjustments'!$F41</f>
        <v>13.340510836144633</v>
      </c>
      <c r="Q39" s="25">
        <f>Q7+(Q17-'R&amp;C Load Factor Adjustments'!$G41)*'R&amp;C Load Factor Adjustments'!$H41+'R&amp;C Load Factor Adjustments'!$G41+'R&amp;C Load Factor Adjustments'!$F41</f>
        <v>13.193418199246757</v>
      </c>
      <c r="R39" s="25">
        <f>R7+(R17-'R&amp;C Load Factor Adjustments'!$G41)*'R&amp;C Load Factor Adjustments'!$H41+'R&amp;C Load Factor Adjustments'!$G41+'R&amp;C Load Factor Adjustments'!$F41</f>
        <v>13.043682262792135</v>
      </c>
      <c r="S39" s="25">
        <f>S7+(S17-'R&amp;C Load Factor Adjustments'!$G41)*'R&amp;C Load Factor Adjustments'!$H41+'R&amp;C Load Factor Adjustments'!$G41+'R&amp;C Load Factor Adjustments'!$F41</f>
        <v>13.274464032651702</v>
      </c>
      <c r="T39" s="25">
        <f>T7+(T17-'R&amp;C Load Factor Adjustments'!$G41)*'R&amp;C Load Factor Adjustments'!$H41+'R&amp;C Load Factor Adjustments'!$G41+'R&amp;C Load Factor Adjustments'!$F41</f>
        <v>13.6504075471543</v>
      </c>
      <c r="U39" s="25">
        <f>U7+(U17-'R&amp;C Load Factor Adjustments'!$G41)*'R&amp;C Load Factor Adjustments'!$H41+'R&amp;C Load Factor Adjustments'!$G41+'R&amp;C Load Factor Adjustments'!$F41</f>
        <v>13.834136088232009</v>
      </c>
      <c r="V39" s="25">
        <f>V7+(V17-'R&amp;C Load Factor Adjustments'!$G41)*'R&amp;C Load Factor Adjustments'!$H41+'R&amp;C Load Factor Adjustments'!$G41+'R&amp;C Load Factor Adjustments'!$F41</f>
        <v>13.91335202776988</v>
      </c>
      <c r="W39" s="25">
        <f>W7+(W17-'R&amp;C Load Factor Adjustments'!$G41)*'R&amp;C Load Factor Adjustments'!$H41+'R&amp;C Load Factor Adjustments'!$G41+'R&amp;C Load Factor Adjustments'!$F41</f>
        <v>13.903004999724626</v>
      </c>
      <c r="X39" s="25">
        <f>X7+(X17-'R&amp;C Load Factor Adjustments'!$G41)*'R&amp;C Load Factor Adjustments'!$H41+'R&amp;C Load Factor Adjustments'!$G41+'R&amp;C Load Factor Adjustments'!$F41</f>
        <v>13.815832190075984</v>
      </c>
      <c r="Y39" s="25">
        <f>Y7+(Y17-'R&amp;C Load Factor Adjustments'!$G41)*'R&amp;C Load Factor Adjustments'!$H41+'R&amp;C Load Factor Adjustments'!$G41+'R&amp;C Load Factor Adjustments'!$F41</f>
        <v>13.835749445869293</v>
      </c>
      <c r="Z39" s="25">
        <f>Z7+(Z17-'R&amp;C Load Factor Adjustments'!$G41)*'R&amp;C Load Factor Adjustments'!$H41+'R&amp;C Load Factor Adjustments'!$G41+'R&amp;C Load Factor Adjustments'!$F41</f>
        <v>13.929943076267303</v>
      </c>
      <c r="AA39" s="25">
        <f>AA7+(AA17-'R&amp;C Load Factor Adjustments'!$G41)*'R&amp;C Load Factor Adjustments'!$H41+'R&amp;C Load Factor Adjustments'!$G41+'R&amp;C Load Factor Adjustments'!$F41</f>
        <v>13.982790062159003</v>
      </c>
      <c r="AB39" s="25">
        <f>AB7+(AB17-'R&amp;C Load Factor Adjustments'!$G41)*'R&amp;C Load Factor Adjustments'!$H41+'R&amp;C Load Factor Adjustments'!$G41+'R&amp;C Load Factor Adjustments'!$F41</f>
        <v>14.000653463743488</v>
      </c>
      <c r="AC39" s="25">
        <f>AC7+(AC17-'R&amp;C Load Factor Adjustments'!$G41)*'R&amp;C Load Factor Adjustments'!$H41+'R&amp;C Load Factor Adjustments'!$G41+'R&amp;C Load Factor Adjustments'!$F41</f>
        <v>14.129877818223344</v>
      </c>
      <c r="AD39" s="25">
        <f>AD7+(AD17-'R&amp;C Load Factor Adjustments'!$G41)*'R&amp;C Load Factor Adjustments'!$H41+'R&amp;C Load Factor Adjustments'!$G41+'R&amp;C Load Factor Adjustments'!$F41</f>
        <v>14.365587035946559</v>
      </c>
      <c r="AE39" s="25">
        <f>AE7+(AE17-'R&amp;C Load Factor Adjustments'!$G41)*'R&amp;C Load Factor Adjustments'!$H41+'R&amp;C Load Factor Adjustments'!$G41+'R&amp;C Load Factor Adjustments'!$F41</f>
        <v>14.448430998462452</v>
      </c>
      <c r="AF39" s="25">
        <f>AF7+(AF17-'R&amp;C Load Factor Adjustments'!$G41)*'R&amp;C Load Factor Adjustments'!$H41+'R&amp;C Load Factor Adjustments'!$G41+'R&amp;C Load Factor Adjustments'!$F41</f>
        <v>14.487820466666211</v>
      </c>
      <c r="AG39" s="25">
        <f>AG7+(AG17-'R&amp;C Load Factor Adjustments'!$G41)*'R&amp;C Load Factor Adjustments'!$H41+'R&amp;C Load Factor Adjustments'!$G41+'R&amp;C Load Factor Adjustments'!$F41</f>
        <v>14.492037298921932</v>
      </c>
      <c r="AH39" s="25">
        <f>AH7+(AH17-'R&amp;C Load Factor Adjustments'!$G41)*'R&amp;C Load Factor Adjustments'!$H41+'R&amp;C Load Factor Adjustments'!$G41+'R&amp;C Load Factor Adjustments'!$F41</f>
        <v>14.343535767157043</v>
      </c>
      <c r="AI39" s="25">
        <f>AI7+(AI17-'R&amp;C Load Factor Adjustments'!$G41)*'R&amp;C Load Factor Adjustments'!$H41+'R&amp;C Load Factor Adjustments'!$G41+'R&amp;C Load Factor Adjustments'!$F41</f>
        <v>14.442714553959206</v>
      </c>
      <c r="AJ39" s="25">
        <f>AJ7+(AJ17-'R&amp;C Load Factor Adjustments'!$G41)*'R&amp;C Load Factor Adjustments'!$H41+'R&amp;C Load Factor Adjustments'!$G41+'R&amp;C Load Factor Adjustments'!$F41</f>
        <v>15.119174976115293</v>
      </c>
      <c r="AK39" s="25">
        <f>AK7+(AK17-'R&amp;C Load Factor Adjustments'!$G41)*'R&amp;C Load Factor Adjustments'!$H41+'R&amp;C Load Factor Adjustments'!$G41+'R&amp;C Load Factor Adjustments'!$F41</f>
        <v>15.8008182980925</v>
      </c>
    </row>
    <row r="40" spans="1:37">
      <c r="A40" s="23"/>
      <c r="B40" s="26" t="str">
        <f t="shared" ref="B40:B45" si="28">B31</f>
        <v>Sydney</v>
      </c>
      <c r="C40" s="25">
        <v>0</v>
      </c>
      <c r="D40" s="25">
        <f>D8+(D18-'R&amp;C Load Factor Adjustments'!$G42)*'R&amp;C Load Factor Adjustments'!$H42+'R&amp;C Load Factor Adjustments'!$G42+'R&amp;C Load Factor Adjustments'!$F42</f>
        <v>12.504073251568219</v>
      </c>
      <c r="E40" s="25">
        <f>E8+(E18-'R&amp;C Load Factor Adjustments'!$G42)*'R&amp;C Load Factor Adjustments'!$H42+'R&amp;C Load Factor Adjustments'!$G42+'R&amp;C Load Factor Adjustments'!$F42</f>
        <v>13.153637998297183</v>
      </c>
      <c r="F40" s="25">
        <f>F8+(F18-'R&amp;C Load Factor Adjustments'!$G42)*'R&amp;C Load Factor Adjustments'!$H42+'R&amp;C Load Factor Adjustments'!$G42+'R&amp;C Load Factor Adjustments'!$F42</f>
        <v>14.863551071920291</v>
      </c>
      <c r="G40" s="25">
        <f>G8+(G18-'R&amp;C Load Factor Adjustments'!$G42)*'R&amp;C Load Factor Adjustments'!$H42+'R&amp;C Load Factor Adjustments'!$G42+'R&amp;C Load Factor Adjustments'!$F42</f>
        <v>17.576120062211867</v>
      </c>
      <c r="H40" s="25">
        <f>H8+(H18-'R&amp;C Load Factor Adjustments'!$G42)*'R&amp;C Load Factor Adjustments'!$H42+'R&amp;C Load Factor Adjustments'!$G42+'R&amp;C Load Factor Adjustments'!$F42</f>
        <v>19.19281938914774</v>
      </c>
      <c r="I40" s="25">
        <f>I8+(I18-'R&amp;C Load Factor Adjustments'!$G42)*'R&amp;C Load Factor Adjustments'!$H42+'R&amp;C Load Factor Adjustments'!$G42+'R&amp;C Load Factor Adjustments'!$F42</f>
        <v>18.163938341475895</v>
      </c>
      <c r="J40" s="25">
        <f>J8+(J18-'R&amp;C Load Factor Adjustments'!$G42)*'R&amp;C Load Factor Adjustments'!$H42+'R&amp;C Load Factor Adjustments'!$G42+'R&amp;C Load Factor Adjustments'!$F42</f>
        <v>15.676042165474591</v>
      </c>
      <c r="K40" s="25">
        <f>K8+(K18-'R&amp;C Load Factor Adjustments'!$G42)*'R&amp;C Load Factor Adjustments'!$H42+'R&amp;C Load Factor Adjustments'!$G42+'R&amp;C Load Factor Adjustments'!$F42</f>
        <v>13.351165953819148</v>
      </c>
      <c r="L40" s="25">
        <f>L8+(L18-'R&amp;C Load Factor Adjustments'!$G42)*'R&amp;C Load Factor Adjustments'!$H42+'R&amp;C Load Factor Adjustments'!$G42+'R&amp;C Load Factor Adjustments'!$F42</f>
        <v>12.344614192370605</v>
      </c>
      <c r="M40" s="25">
        <f>M8+(M18-'R&amp;C Load Factor Adjustments'!$G42)*'R&amp;C Load Factor Adjustments'!$H42+'R&amp;C Load Factor Adjustments'!$G42+'R&amp;C Load Factor Adjustments'!$F42</f>
        <v>12.426050006077505</v>
      </c>
      <c r="N40" s="25">
        <f>N8+(N18-'R&amp;C Load Factor Adjustments'!$G42)*'R&amp;C Load Factor Adjustments'!$H42+'R&amp;C Load Factor Adjustments'!$G42+'R&amp;C Load Factor Adjustments'!$F42</f>
        <v>12.627797856598635</v>
      </c>
      <c r="O40" s="25">
        <f>O8+(O18-'R&amp;C Load Factor Adjustments'!$G42)*'R&amp;C Load Factor Adjustments'!$H42+'R&amp;C Load Factor Adjustments'!$G42+'R&amp;C Load Factor Adjustments'!$F42</f>
        <v>12.711998455922355</v>
      </c>
      <c r="P40" s="25">
        <f>P8+(P18-'R&amp;C Load Factor Adjustments'!$G42)*'R&amp;C Load Factor Adjustments'!$H42+'R&amp;C Load Factor Adjustments'!$G42+'R&amp;C Load Factor Adjustments'!$F42</f>
        <v>12.7482904163349</v>
      </c>
      <c r="Q40" s="25">
        <f>Q8+(Q18-'R&amp;C Load Factor Adjustments'!$G42)*'R&amp;C Load Factor Adjustments'!$H42+'R&amp;C Load Factor Adjustments'!$G42+'R&amp;C Load Factor Adjustments'!$F42</f>
        <v>12.506328998697887</v>
      </c>
      <c r="R40" s="25">
        <f>R8+(R18-'R&amp;C Load Factor Adjustments'!$G42)*'R&amp;C Load Factor Adjustments'!$H42+'R&amp;C Load Factor Adjustments'!$G42+'R&amp;C Load Factor Adjustments'!$F42</f>
        <v>11.955801423808333</v>
      </c>
      <c r="S40" s="25">
        <f>S8+(S18-'R&amp;C Load Factor Adjustments'!$G42)*'R&amp;C Load Factor Adjustments'!$H42+'R&amp;C Load Factor Adjustments'!$G42+'R&amp;C Load Factor Adjustments'!$F42</f>
        <v>11.752960592393377</v>
      </c>
      <c r="T40" s="25">
        <f>T8+(T18-'R&amp;C Load Factor Adjustments'!$G42)*'R&amp;C Load Factor Adjustments'!$H42+'R&amp;C Load Factor Adjustments'!$G42+'R&amp;C Load Factor Adjustments'!$F42</f>
        <v>11.805415168912505</v>
      </c>
      <c r="U40" s="25">
        <f>U8+(U18-'R&amp;C Load Factor Adjustments'!$G42)*'R&amp;C Load Factor Adjustments'!$H42+'R&amp;C Load Factor Adjustments'!$G42+'R&amp;C Load Factor Adjustments'!$F42</f>
        <v>11.663987665948332</v>
      </c>
      <c r="V40" s="25">
        <f>V8+(V18-'R&amp;C Load Factor Adjustments'!$G42)*'R&amp;C Load Factor Adjustments'!$H42+'R&amp;C Load Factor Adjustments'!$G42+'R&amp;C Load Factor Adjustments'!$F42</f>
        <v>11.539885459145662</v>
      </c>
      <c r="W40" s="25">
        <f>W8+(W18-'R&amp;C Load Factor Adjustments'!$G42)*'R&amp;C Load Factor Adjustments'!$H42+'R&amp;C Load Factor Adjustments'!$G42+'R&amp;C Load Factor Adjustments'!$F42</f>
        <v>11.456644571571465</v>
      </c>
      <c r="X40" s="25">
        <f>X8+(X18-'R&amp;C Load Factor Adjustments'!$G42)*'R&amp;C Load Factor Adjustments'!$H42+'R&amp;C Load Factor Adjustments'!$G42+'R&amp;C Load Factor Adjustments'!$F42</f>
        <v>11.387400622818312</v>
      </c>
      <c r="Y40" s="25">
        <f>Y8+(Y18-'R&amp;C Load Factor Adjustments'!$G42)*'R&amp;C Load Factor Adjustments'!$H42+'R&amp;C Load Factor Adjustments'!$G42+'R&amp;C Load Factor Adjustments'!$F42</f>
        <v>11.405598035574458</v>
      </c>
      <c r="Z40" s="25">
        <f>Z8+(Z18-'R&amp;C Load Factor Adjustments'!$G42)*'R&amp;C Load Factor Adjustments'!$H42+'R&amp;C Load Factor Adjustments'!$G42+'R&amp;C Load Factor Adjustments'!$F42</f>
        <v>11.412863906675323</v>
      </c>
      <c r="AA40" s="25">
        <f>AA8+(AA18-'R&amp;C Load Factor Adjustments'!$G42)*'R&amp;C Load Factor Adjustments'!$H42+'R&amp;C Load Factor Adjustments'!$G42+'R&amp;C Load Factor Adjustments'!$F42</f>
        <v>11.393805062682562</v>
      </c>
      <c r="AB40" s="25">
        <f>AB8+(AB18-'R&amp;C Load Factor Adjustments'!$G42)*'R&amp;C Load Factor Adjustments'!$H42+'R&amp;C Load Factor Adjustments'!$G42+'R&amp;C Load Factor Adjustments'!$F42</f>
        <v>11.451905067393584</v>
      </c>
      <c r="AC40" s="25">
        <f>AC8+(AC18-'R&amp;C Load Factor Adjustments'!$G42)*'R&amp;C Load Factor Adjustments'!$H42+'R&amp;C Load Factor Adjustments'!$G42+'R&amp;C Load Factor Adjustments'!$F42</f>
        <v>11.508778870850451</v>
      </c>
      <c r="AD40" s="25">
        <f>AD8+(AD18-'R&amp;C Load Factor Adjustments'!$G42)*'R&amp;C Load Factor Adjustments'!$H42+'R&amp;C Load Factor Adjustments'!$G42+'R&amp;C Load Factor Adjustments'!$F42</f>
        <v>11.451696073275242</v>
      </c>
      <c r="AE40" s="25">
        <f>AE8+(AE18-'R&amp;C Load Factor Adjustments'!$G42)*'R&amp;C Load Factor Adjustments'!$H42+'R&amp;C Load Factor Adjustments'!$G42+'R&amp;C Load Factor Adjustments'!$F42</f>
        <v>11.4452601179394</v>
      </c>
      <c r="AF40" s="25">
        <f>AF8+(AF18-'R&amp;C Load Factor Adjustments'!$G42)*'R&amp;C Load Factor Adjustments'!$H42+'R&amp;C Load Factor Adjustments'!$G42+'R&amp;C Load Factor Adjustments'!$F42</f>
        <v>11.445277777400307</v>
      </c>
      <c r="AG40" s="25">
        <f>AG8+(AG18-'R&amp;C Load Factor Adjustments'!$G42)*'R&amp;C Load Factor Adjustments'!$H42+'R&amp;C Load Factor Adjustments'!$G42+'R&amp;C Load Factor Adjustments'!$F42</f>
        <v>11.371816786510282</v>
      </c>
      <c r="AH40" s="25">
        <f>AH8+(AH18-'R&amp;C Load Factor Adjustments'!$G42)*'R&amp;C Load Factor Adjustments'!$H42+'R&amp;C Load Factor Adjustments'!$G42+'R&amp;C Load Factor Adjustments'!$F42</f>
        <v>11.369936851426523</v>
      </c>
      <c r="AI40" s="25">
        <f>AI8+(AI18-'R&amp;C Load Factor Adjustments'!$G42)*'R&amp;C Load Factor Adjustments'!$H42+'R&amp;C Load Factor Adjustments'!$G42+'R&amp;C Load Factor Adjustments'!$F42</f>
        <v>11.399918407118681</v>
      </c>
      <c r="AJ40" s="25">
        <f>AJ8+(AJ18-'R&amp;C Load Factor Adjustments'!$G42)*'R&amp;C Load Factor Adjustments'!$H42+'R&amp;C Load Factor Adjustments'!$G42+'R&amp;C Load Factor Adjustments'!$F42</f>
        <v>11.400080625481563</v>
      </c>
      <c r="AK40" s="25">
        <f>AK8+(AK18-'R&amp;C Load Factor Adjustments'!$G42)*'R&amp;C Load Factor Adjustments'!$H42+'R&amp;C Load Factor Adjustments'!$G42+'R&amp;C Load Factor Adjustments'!$F42</f>
        <v>11.393935420413156</v>
      </c>
    </row>
    <row r="41" spans="1:37">
      <c r="A41" s="23"/>
      <c r="B41" s="26" t="str">
        <f t="shared" si="28"/>
        <v>Adelaide</v>
      </c>
      <c r="C41" s="25">
        <v>0</v>
      </c>
      <c r="D41" s="25">
        <f>D9+(D19-'R&amp;C Load Factor Adjustments'!$G43)*'R&amp;C Load Factor Adjustments'!$H43+'R&amp;C Load Factor Adjustments'!$G43+'R&amp;C Load Factor Adjustments'!$F43</f>
        <v>13.900814120286935</v>
      </c>
      <c r="E41" s="25">
        <f>E9+(E19-'R&amp;C Load Factor Adjustments'!$G43)*'R&amp;C Load Factor Adjustments'!$H43+'R&amp;C Load Factor Adjustments'!$G43+'R&amp;C Load Factor Adjustments'!$F43</f>
        <v>14.311939662791186</v>
      </c>
      <c r="F41" s="25">
        <f>F9+(F19-'R&amp;C Load Factor Adjustments'!$G43)*'R&amp;C Load Factor Adjustments'!$H43+'R&amp;C Load Factor Adjustments'!$G43+'R&amp;C Load Factor Adjustments'!$F43</f>
        <v>15.368935594083577</v>
      </c>
      <c r="G41" s="25">
        <f>G9+(G19-'R&amp;C Load Factor Adjustments'!$G43)*'R&amp;C Load Factor Adjustments'!$H43+'R&amp;C Load Factor Adjustments'!$G43+'R&amp;C Load Factor Adjustments'!$F43</f>
        <v>17.46380108860766</v>
      </c>
      <c r="H41" s="25">
        <f>H9+(H19-'R&amp;C Load Factor Adjustments'!$G43)*'R&amp;C Load Factor Adjustments'!$H43+'R&amp;C Load Factor Adjustments'!$G43+'R&amp;C Load Factor Adjustments'!$F43</f>
        <v>19.067776487439172</v>
      </c>
      <c r="I41" s="25">
        <f>I9+(I19-'R&amp;C Load Factor Adjustments'!$G43)*'R&amp;C Load Factor Adjustments'!$H43+'R&amp;C Load Factor Adjustments'!$G43+'R&amp;C Load Factor Adjustments'!$F43</f>
        <v>19.010207837104225</v>
      </c>
      <c r="J41" s="25">
        <f>J9+(J19-'R&amp;C Load Factor Adjustments'!$G43)*'R&amp;C Load Factor Adjustments'!$H43+'R&amp;C Load Factor Adjustments'!$G43+'R&amp;C Load Factor Adjustments'!$F43</f>
        <v>17.412986220832284</v>
      </c>
      <c r="K41" s="25">
        <f>K9+(K19-'R&amp;C Load Factor Adjustments'!$G43)*'R&amp;C Load Factor Adjustments'!$H43+'R&amp;C Load Factor Adjustments'!$G43+'R&amp;C Load Factor Adjustments'!$F43</f>
        <v>14.862445785730522</v>
      </c>
      <c r="L41" s="25">
        <f>L9+(L19-'R&amp;C Load Factor Adjustments'!$G43)*'R&amp;C Load Factor Adjustments'!$H43+'R&amp;C Load Factor Adjustments'!$G43+'R&amp;C Load Factor Adjustments'!$F43</f>
        <v>13.634412143322951</v>
      </c>
      <c r="M41" s="25">
        <f>M9+(M19-'R&amp;C Load Factor Adjustments'!$G43)*'R&amp;C Load Factor Adjustments'!$H43+'R&amp;C Load Factor Adjustments'!$G43+'R&amp;C Load Factor Adjustments'!$F43</f>
        <v>13.782294743037998</v>
      </c>
      <c r="N41" s="25">
        <f>N9+(N19-'R&amp;C Load Factor Adjustments'!$G43)*'R&amp;C Load Factor Adjustments'!$H43+'R&amp;C Load Factor Adjustments'!$G43+'R&amp;C Load Factor Adjustments'!$F43</f>
        <v>13.894601775207011</v>
      </c>
      <c r="O41" s="25">
        <f>O9+(O19-'R&amp;C Load Factor Adjustments'!$G43)*'R&amp;C Load Factor Adjustments'!$H43+'R&amp;C Load Factor Adjustments'!$G43+'R&amp;C Load Factor Adjustments'!$F43</f>
        <v>13.925381847446239</v>
      </c>
      <c r="P41" s="25">
        <f>P9+(P19-'R&amp;C Load Factor Adjustments'!$G43)*'R&amp;C Load Factor Adjustments'!$H43+'R&amp;C Load Factor Adjustments'!$G43+'R&amp;C Load Factor Adjustments'!$F43</f>
        <v>14.000569087174512</v>
      </c>
      <c r="Q41" s="25">
        <f>Q9+(Q19-'R&amp;C Load Factor Adjustments'!$G43)*'R&amp;C Load Factor Adjustments'!$H43+'R&amp;C Load Factor Adjustments'!$G43+'R&amp;C Load Factor Adjustments'!$F43</f>
        <v>13.807154727962168</v>
      </c>
      <c r="R41" s="25">
        <f>R9+(R19-'R&amp;C Load Factor Adjustments'!$G43)*'R&amp;C Load Factor Adjustments'!$H43+'R&amp;C Load Factor Adjustments'!$G43+'R&amp;C Load Factor Adjustments'!$F43</f>
        <v>13.253393231463384</v>
      </c>
      <c r="S41" s="25">
        <f>S9+(S19-'R&amp;C Load Factor Adjustments'!$G43)*'R&amp;C Load Factor Adjustments'!$H43+'R&amp;C Load Factor Adjustments'!$G43+'R&amp;C Load Factor Adjustments'!$F43</f>
        <v>13.091081271163588</v>
      </c>
      <c r="T41" s="25">
        <f>T9+(T19-'R&amp;C Load Factor Adjustments'!$G43)*'R&amp;C Load Factor Adjustments'!$H43+'R&amp;C Load Factor Adjustments'!$G43+'R&amp;C Load Factor Adjustments'!$F43</f>
        <v>13.155720974821474</v>
      </c>
      <c r="U41" s="25">
        <f>U9+(U19-'R&amp;C Load Factor Adjustments'!$G43)*'R&amp;C Load Factor Adjustments'!$H43+'R&amp;C Load Factor Adjustments'!$G43+'R&amp;C Load Factor Adjustments'!$F43</f>
        <v>12.96365307740021</v>
      </c>
      <c r="V41" s="25">
        <f>V9+(V19-'R&amp;C Load Factor Adjustments'!$G43)*'R&amp;C Load Factor Adjustments'!$H43+'R&amp;C Load Factor Adjustments'!$G43+'R&amp;C Load Factor Adjustments'!$F43</f>
        <v>12.752759548066546</v>
      </c>
      <c r="W41" s="25">
        <f>W9+(W19-'R&amp;C Load Factor Adjustments'!$G43)*'R&amp;C Load Factor Adjustments'!$H43+'R&amp;C Load Factor Adjustments'!$G43+'R&amp;C Load Factor Adjustments'!$F43</f>
        <v>12.488380450925359</v>
      </c>
      <c r="X41" s="25">
        <f>X9+(X19-'R&amp;C Load Factor Adjustments'!$G43)*'R&amp;C Load Factor Adjustments'!$H43+'R&amp;C Load Factor Adjustments'!$G43+'R&amp;C Load Factor Adjustments'!$F43</f>
        <v>12.335496117431024</v>
      </c>
      <c r="Y41" s="25">
        <f>Y9+(Y19-'R&amp;C Load Factor Adjustments'!$G43)*'R&amp;C Load Factor Adjustments'!$H43+'R&amp;C Load Factor Adjustments'!$G43+'R&amp;C Load Factor Adjustments'!$F43</f>
        <v>12.254924418345325</v>
      </c>
      <c r="Z41" s="25">
        <f>Z9+(Z19-'R&amp;C Load Factor Adjustments'!$G43)*'R&amp;C Load Factor Adjustments'!$H43+'R&amp;C Load Factor Adjustments'!$G43+'R&amp;C Load Factor Adjustments'!$F43</f>
        <v>12.078178154048622</v>
      </c>
      <c r="AA41" s="25">
        <f>AA9+(AA19-'R&amp;C Load Factor Adjustments'!$G43)*'R&amp;C Load Factor Adjustments'!$H43+'R&amp;C Load Factor Adjustments'!$G43+'R&amp;C Load Factor Adjustments'!$F43</f>
        <v>12.124075367856381</v>
      </c>
      <c r="AB41" s="25">
        <f>AB9+(AB19-'R&amp;C Load Factor Adjustments'!$G43)*'R&amp;C Load Factor Adjustments'!$H43+'R&amp;C Load Factor Adjustments'!$G43+'R&amp;C Load Factor Adjustments'!$F43</f>
        <v>12.094686200621428</v>
      </c>
      <c r="AC41" s="25">
        <f>AC9+(AC19-'R&amp;C Load Factor Adjustments'!$G43)*'R&amp;C Load Factor Adjustments'!$H43+'R&amp;C Load Factor Adjustments'!$G43+'R&amp;C Load Factor Adjustments'!$F43</f>
        <v>11.921484986542517</v>
      </c>
      <c r="AD41" s="25">
        <f>AD9+(AD19-'R&amp;C Load Factor Adjustments'!$G43)*'R&amp;C Load Factor Adjustments'!$H43+'R&amp;C Load Factor Adjustments'!$G43+'R&amp;C Load Factor Adjustments'!$F43</f>
        <v>12.059541917424148</v>
      </c>
      <c r="AE41" s="25">
        <f>AE9+(AE19-'R&amp;C Load Factor Adjustments'!$G43)*'R&amp;C Load Factor Adjustments'!$H43+'R&amp;C Load Factor Adjustments'!$G43+'R&amp;C Load Factor Adjustments'!$F43</f>
        <v>12.295775018669442</v>
      </c>
      <c r="AF41" s="25">
        <f>AF9+(AF19-'R&amp;C Load Factor Adjustments'!$G43)*'R&amp;C Load Factor Adjustments'!$H43+'R&amp;C Load Factor Adjustments'!$G43+'R&amp;C Load Factor Adjustments'!$F43</f>
        <v>12.351960204882545</v>
      </c>
      <c r="AG41" s="25">
        <f>AG9+(AG19-'R&amp;C Load Factor Adjustments'!$G43)*'R&amp;C Load Factor Adjustments'!$H43+'R&amp;C Load Factor Adjustments'!$G43+'R&amp;C Load Factor Adjustments'!$F43</f>
        <v>12.323561070982869</v>
      </c>
      <c r="AH41" s="25">
        <f>AH9+(AH19-'R&amp;C Load Factor Adjustments'!$G43)*'R&amp;C Load Factor Adjustments'!$H43+'R&amp;C Load Factor Adjustments'!$G43+'R&amp;C Load Factor Adjustments'!$F43</f>
        <v>12.383664489182785</v>
      </c>
      <c r="AI41" s="25">
        <f>AI9+(AI19-'R&amp;C Load Factor Adjustments'!$G43)*'R&amp;C Load Factor Adjustments'!$H43+'R&amp;C Load Factor Adjustments'!$G43+'R&amp;C Load Factor Adjustments'!$F43</f>
        <v>12.474126941762982</v>
      </c>
      <c r="AJ41" s="25">
        <f>AJ9+(AJ19-'R&amp;C Load Factor Adjustments'!$G43)*'R&amp;C Load Factor Adjustments'!$H43+'R&amp;C Load Factor Adjustments'!$G43+'R&amp;C Load Factor Adjustments'!$F43</f>
        <v>12.427770283609057</v>
      </c>
      <c r="AK41" s="25">
        <f>AK9+(AK19-'R&amp;C Load Factor Adjustments'!$G43)*'R&amp;C Load Factor Adjustments'!$H43+'R&amp;C Load Factor Adjustments'!$G43+'R&amp;C Load Factor Adjustments'!$F43</f>
        <v>12.33768042392283</v>
      </c>
    </row>
    <row r="42" spans="1:37">
      <c r="A42" s="23"/>
      <c r="B42" s="26" t="str">
        <f t="shared" si="28"/>
        <v>Brisbane</v>
      </c>
      <c r="C42" s="25">
        <v>0</v>
      </c>
      <c r="D42" s="25">
        <f>D10+(D20-'R&amp;C Load Factor Adjustments'!$G44)*'R&amp;C Load Factor Adjustments'!$H44+'R&amp;C Load Factor Adjustments'!$G44+'R&amp;C Load Factor Adjustments'!$F44</f>
        <v>11.840390236481891</v>
      </c>
      <c r="E42" s="25">
        <f>E10+(E20-'R&amp;C Load Factor Adjustments'!$G44)*'R&amp;C Load Factor Adjustments'!$H44+'R&amp;C Load Factor Adjustments'!$G44+'R&amp;C Load Factor Adjustments'!$F44</f>
        <v>13.098841244419368</v>
      </c>
      <c r="F42" s="25">
        <f>F10+(F20-'R&amp;C Load Factor Adjustments'!$G44)*'R&amp;C Load Factor Adjustments'!$H44+'R&amp;C Load Factor Adjustments'!$G44+'R&amp;C Load Factor Adjustments'!$F44</f>
        <v>14.824485478664151</v>
      </c>
      <c r="G42" s="25">
        <f>G10+(G20-'R&amp;C Load Factor Adjustments'!$G44)*'R&amp;C Load Factor Adjustments'!$H44+'R&amp;C Load Factor Adjustments'!$G44+'R&amp;C Load Factor Adjustments'!$F44</f>
        <v>16.882421266292081</v>
      </c>
      <c r="H42" s="25">
        <f>H10+(H20-'R&amp;C Load Factor Adjustments'!$G44)*'R&amp;C Load Factor Adjustments'!$H44+'R&amp;C Load Factor Adjustments'!$G44+'R&amp;C Load Factor Adjustments'!$F44</f>
        <v>18.395265285720466</v>
      </c>
      <c r="I42" s="25">
        <f>I10+(I20-'R&amp;C Load Factor Adjustments'!$G44)*'R&amp;C Load Factor Adjustments'!$H44+'R&amp;C Load Factor Adjustments'!$G44+'R&amp;C Load Factor Adjustments'!$F44</f>
        <v>16.980592328459526</v>
      </c>
      <c r="J42" s="25">
        <f>J10+(J20-'R&amp;C Load Factor Adjustments'!$G44)*'R&amp;C Load Factor Adjustments'!$H44+'R&amp;C Load Factor Adjustments'!$G44+'R&amp;C Load Factor Adjustments'!$F44</f>
        <v>13.402372798270243</v>
      </c>
      <c r="K42" s="25">
        <f>K10+(K20-'R&amp;C Load Factor Adjustments'!$G44)*'R&amp;C Load Factor Adjustments'!$H44+'R&amp;C Load Factor Adjustments'!$G44+'R&amp;C Load Factor Adjustments'!$F44</f>
        <v>10.856562147599085</v>
      </c>
      <c r="L42" s="25">
        <f>L10+(L20-'R&amp;C Load Factor Adjustments'!$G44)*'R&amp;C Load Factor Adjustments'!$H44+'R&amp;C Load Factor Adjustments'!$G44+'R&amp;C Load Factor Adjustments'!$F44</f>
        <v>9.9684127732108205</v>
      </c>
      <c r="M42" s="25">
        <f>M10+(M20-'R&amp;C Load Factor Adjustments'!$G44)*'R&amp;C Load Factor Adjustments'!$H44+'R&amp;C Load Factor Adjustments'!$G44+'R&amp;C Load Factor Adjustments'!$F44</f>
        <v>9.8371735712599992</v>
      </c>
      <c r="N42" s="25">
        <f>N10+(N20-'R&amp;C Load Factor Adjustments'!$G44)*'R&amp;C Load Factor Adjustments'!$H44+'R&amp;C Load Factor Adjustments'!$G44+'R&amp;C Load Factor Adjustments'!$F44</f>
        <v>9.9896380748992275</v>
      </c>
      <c r="O42" s="25">
        <f>O10+(O20-'R&amp;C Load Factor Adjustments'!$G44)*'R&amp;C Load Factor Adjustments'!$H44+'R&amp;C Load Factor Adjustments'!$G44+'R&amp;C Load Factor Adjustments'!$F44</f>
        <v>10.080959336636875</v>
      </c>
      <c r="P42" s="25">
        <f>P10+(P20-'R&amp;C Load Factor Adjustments'!$G44)*'R&amp;C Load Factor Adjustments'!$H44+'R&amp;C Load Factor Adjustments'!$G44+'R&amp;C Load Factor Adjustments'!$F44</f>
        <v>10.098903211850127</v>
      </c>
      <c r="Q42" s="25">
        <f>Q10+(Q20-'R&amp;C Load Factor Adjustments'!$G44)*'R&amp;C Load Factor Adjustments'!$H44+'R&amp;C Load Factor Adjustments'!$G44+'R&amp;C Load Factor Adjustments'!$F44</f>
        <v>9.8793034456153066</v>
      </c>
      <c r="R42" s="25">
        <f>R10+(R20-'R&amp;C Load Factor Adjustments'!$G44)*'R&amp;C Load Factor Adjustments'!$H44+'R&amp;C Load Factor Adjustments'!$G44+'R&amp;C Load Factor Adjustments'!$F44</f>
        <v>9.4075165447936584</v>
      </c>
      <c r="S42" s="25">
        <f>S10+(S20-'R&amp;C Load Factor Adjustments'!$G44)*'R&amp;C Load Factor Adjustments'!$H44+'R&amp;C Load Factor Adjustments'!$G44+'R&amp;C Load Factor Adjustments'!$F44</f>
        <v>9.172959112368698</v>
      </c>
      <c r="T42" s="25">
        <f>T10+(T20-'R&amp;C Load Factor Adjustments'!$G44)*'R&amp;C Load Factor Adjustments'!$H44+'R&amp;C Load Factor Adjustments'!$G44+'R&amp;C Load Factor Adjustments'!$F44</f>
        <v>8.9693856392716107</v>
      </c>
      <c r="U42" s="25">
        <f>U10+(U20-'R&amp;C Load Factor Adjustments'!$G44)*'R&amp;C Load Factor Adjustments'!$H44+'R&amp;C Load Factor Adjustments'!$G44+'R&amp;C Load Factor Adjustments'!$F44</f>
        <v>8.5008808454542262</v>
      </c>
      <c r="V42" s="25">
        <f>V10+(V20-'R&amp;C Load Factor Adjustments'!$G44)*'R&amp;C Load Factor Adjustments'!$H44+'R&amp;C Load Factor Adjustments'!$G44+'R&amp;C Load Factor Adjustments'!$F44</f>
        <v>8.3519494711332722</v>
      </c>
      <c r="W42" s="25">
        <f>W10+(W20-'R&amp;C Load Factor Adjustments'!$G44)*'R&amp;C Load Factor Adjustments'!$H44+'R&amp;C Load Factor Adjustments'!$G44+'R&amp;C Load Factor Adjustments'!$F44</f>
        <v>8.5671162049162071</v>
      </c>
      <c r="X42" s="25">
        <f>X10+(X20-'R&amp;C Load Factor Adjustments'!$G44)*'R&amp;C Load Factor Adjustments'!$H44+'R&amp;C Load Factor Adjustments'!$G44+'R&amp;C Load Factor Adjustments'!$F44</f>
        <v>8.6069040574103148</v>
      </c>
      <c r="Y42" s="25">
        <f>Y10+(Y20-'R&amp;C Load Factor Adjustments'!$G44)*'R&amp;C Load Factor Adjustments'!$H44+'R&amp;C Load Factor Adjustments'!$G44+'R&amp;C Load Factor Adjustments'!$F44</f>
        <v>8.4776033925467029</v>
      </c>
      <c r="Z42" s="25">
        <f>Z10+(Z20-'R&amp;C Load Factor Adjustments'!$G44)*'R&amp;C Load Factor Adjustments'!$H44+'R&amp;C Load Factor Adjustments'!$G44+'R&amp;C Load Factor Adjustments'!$F44</f>
        <v>8.8231606952185739</v>
      </c>
      <c r="AA42" s="25">
        <f>AA10+(AA20-'R&amp;C Load Factor Adjustments'!$G44)*'R&amp;C Load Factor Adjustments'!$H44+'R&amp;C Load Factor Adjustments'!$G44+'R&amp;C Load Factor Adjustments'!$F44</f>
        <v>9.4377479523046794</v>
      </c>
      <c r="AB42" s="25">
        <f>AB10+(AB20-'R&amp;C Load Factor Adjustments'!$G44)*'R&amp;C Load Factor Adjustments'!$H44+'R&amp;C Load Factor Adjustments'!$G44+'R&amp;C Load Factor Adjustments'!$F44</f>
        <v>9.1731127286957985</v>
      </c>
      <c r="AC42" s="25">
        <f>AC10+(AC20-'R&amp;C Load Factor Adjustments'!$G44)*'R&amp;C Load Factor Adjustments'!$H44+'R&amp;C Load Factor Adjustments'!$G44+'R&amp;C Load Factor Adjustments'!$F44</f>
        <v>8.4639027240081575</v>
      </c>
      <c r="AD42" s="25">
        <f>AD10+(AD20-'R&amp;C Load Factor Adjustments'!$G44)*'R&amp;C Load Factor Adjustments'!$H44+'R&amp;C Load Factor Adjustments'!$G44+'R&amp;C Load Factor Adjustments'!$F44</f>
        <v>8.2890876178792539</v>
      </c>
      <c r="AE42" s="25">
        <f>AE10+(AE20-'R&amp;C Load Factor Adjustments'!$G44)*'R&amp;C Load Factor Adjustments'!$H44+'R&amp;C Load Factor Adjustments'!$G44+'R&amp;C Load Factor Adjustments'!$F44</f>
        <v>8.2275965094970296</v>
      </c>
      <c r="AF42" s="25">
        <f>AF10+(AF20-'R&amp;C Load Factor Adjustments'!$G44)*'R&amp;C Load Factor Adjustments'!$H44+'R&amp;C Load Factor Adjustments'!$G44+'R&amp;C Load Factor Adjustments'!$F44</f>
        <v>8.067892675673054</v>
      </c>
      <c r="AG42" s="25">
        <f>AG10+(AG20-'R&amp;C Load Factor Adjustments'!$G44)*'R&amp;C Load Factor Adjustments'!$H44+'R&amp;C Load Factor Adjustments'!$G44+'R&amp;C Load Factor Adjustments'!$F44</f>
        <v>8.4484676634133589</v>
      </c>
      <c r="AH42" s="25">
        <f>AH10+(AH20-'R&amp;C Load Factor Adjustments'!$G44)*'R&amp;C Load Factor Adjustments'!$H44+'R&amp;C Load Factor Adjustments'!$G44+'R&amp;C Load Factor Adjustments'!$F44</f>
        <v>9.0284690159956451</v>
      </c>
      <c r="AI42" s="25">
        <f>AI10+(AI20-'R&amp;C Load Factor Adjustments'!$G44)*'R&amp;C Load Factor Adjustments'!$H44+'R&amp;C Load Factor Adjustments'!$G44+'R&amp;C Load Factor Adjustments'!$F44</f>
        <v>9.105354906701848</v>
      </c>
      <c r="AJ42" s="25">
        <f>AJ10+(AJ20-'R&amp;C Load Factor Adjustments'!$G44)*'R&amp;C Load Factor Adjustments'!$H44+'R&amp;C Load Factor Adjustments'!$G44+'R&amp;C Load Factor Adjustments'!$F44</f>
        <v>8.9444724126852897</v>
      </c>
      <c r="AK42" s="25">
        <f>AK10+(AK20-'R&amp;C Load Factor Adjustments'!$G44)*'R&amp;C Load Factor Adjustments'!$H44+'R&amp;C Load Factor Adjustments'!$G44+'R&amp;C Load Factor Adjustments'!$F44</f>
        <v>8.8254519570444323</v>
      </c>
    </row>
    <row r="43" spans="1:37">
      <c r="A43" s="23"/>
      <c r="B43" s="26" t="str">
        <f t="shared" si="28"/>
        <v>Canberra</v>
      </c>
      <c r="C43" s="25">
        <v>0</v>
      </c>
      <c r="D43" s="25">
        <f>D11+(D21-'R&amp;C Load Factor Adjustments'!$G45)*'R&amp;C Load Factor Adjustments'!$H45+'R&amp;C Load Factor Adjustments'!$G45+'R&amp;C Load Factor Adjustments'!$F45</f>
        <v>12.504073251568219</v>
      </c>
      <c r="E43" s="25">
        <f>E11+(E21-'R&amp;C Load Factor Adjustments'!$G45)*'R&amp;C Load Factor Adjustments'!$H45+'R&amp;C Load Factor Adjustments'!$G45+'R&amp;C Load Factor Adjustments'!$F45</f>
        <v>13.153637998297183</v>
      </c>
      <c r="F43" s="25">
        <f>F11+(F21-'R&amp;C Load Factor Adjustments'!$G45)*'R&amp;C Load Factor Adjustments'!$H45+'R&amp;C Load Factor Adjustments'!$G45+'R&amp;C Load Factor Adjustments'!$F45</f>
        <v>14.863551071920291</v>
      </c>
      <c r="G43" s="25">
        <f>G11+(G21-'R&amp;C Load Factor Adjustments'!$G45)*'R&amp;C Load Factor Adjustments'!$H45+'R&amp;C Load Factor Adjustments'!$G45+'R&amp;C Load Factor Adjustments'!$F45</f>
        <v>17.576120062211867</v>
      </c>
      <c r="H43" s="25">
        <f>H11+(H21-'R&amp;C Load Factor Adjustments'!$G45)*'R&amp;C Load Factor Adjustments'!$H45+'R&amp;C Load Factor Adjustments'!$G45+'R&amp;C Load Factor Adjustments'!$F45</f>
        <v>19.19281938914774</v>
      </c>
      <c r="I43" s="25">
        <f>I11+(I21-'R&amp;C Load Factor Adjustments'!$G45)*'R&amp;C Load Factor Adjustments'!$H45+'R&amp;C Load Factor Adjustments'!$G45+'R&amp;C Load Factor Adjustments'!$F45</f>
        <v>18.163938341475895</v>
      </c>
      <c r="J43" s="25">
        <f>J11+(J21-'R&amp;C Load Factor Adjustments'!$G45)*'R&amp;C Load Factor Adjustments'!$H45+'R&amp;C Load Factor Adjustments'!$G45+'R&amp;C Load Factor Adjustments'!$F45</f>
        <v>15.676042165474591</v>
      </c>
      <c r="K43" s="25">
        <f>K11+(K21-'R&amp;C Load Factor Adjustments'!$G45)*'R&amp;C Load Factor Adjustments'!$H45+'R&amp;C Load Factor Adjustments'!$G45+'R&amp;C Load Factor Adjustments'!$F45</f>
        <v>13.351165953819148</v>
      </c>
      <c r="L43" s="25">
        <f>L11+(L21-'R&amp;C Load Factor Adjustments'!$G45)*'R&amp;C Load Factor Adjustments'!$H45+'R&amp;C Load Factor Adjustments'!$G45+'R&amp;C Load Factor Adjustments'!$F45</f>
        <v>12.344614192370605</v>
      </c>
      <c r="M43" s="25">
        <f>M11+(M21-'R&amp;C Load Factor Adjustments'!$G45)*'R&amp;C Load Factor Adjustments'!$H45+'R&amp;C Load Factor Adjustments'!$G45+'R&amp;C Load Factor Adjustments'!$F45</f>
        <v>12.426050006077505</v>
      </c>
      <c r="N43" s="25">
        <f>N11+(N21-'R&amp;C Load Factor Adjustments'!$G45)*'R&amp;C Load Factor Adjustments'!$H45+'R&amp;C Load Factor Adjustments'!$G45+'R&amp;C Load Factor Adjustments'!$F45</f>
        <v>12.627797856598635</v>
      </c>
      <c r="O43" s="25">
        <f>O11+(O21-'R&amp;C Load Factor Adjustments'!$G45)*'R&amp;C Load Factor Adjustments'!$H45+'R&amp;C Load Factor Adjustments'!$G45+'R&amp;C Load Factor Adjustments'!$F45</f>
        <v>12.711998455922355</v>
      </c>
      <c r="P43" s="25">
        <f>P11+(P21-'R&amp;C Load Factor Adjustments'!$G45)*'R&amp;C Load Factor Adjustments'!$H45+'R&amp;C Load Factor Adjustments'!$G45+'R&amp;C Load Factor Adjustments'!$F45</f>
        <v>12.7482904163349</v>
      </c>
      <c r="Q43" s="25">
        <f>Q11+(Q21-'R&amp;C Load Factor Adjustments'!$G45)*'R&amp;C Load Factor Adjustments'!$H45+'R&amp;C Load Factor Adjustments'!$G45+'R&amp;C Load Factor Adjustments'!$F45</f>
        <v>12.506328998697887</v>
      </c>
      <c r="R43" s="25">
        <f>R11+(R21-'R&amp;C Load Factor Adjustments'!$G45)*'R&amp;C Load Factor Adjustments'!$H45+'R&amp;C Load Factor Adjustments'!$G45+'R&amp;C Load Factor Adjustments'!$F45</f>
        <v>11.955801423808333</v>
      </c>
      <c r="S43" s="25">
        <f>S11+(S21-'R&amp;C Load Factor Adjustments'!$G45)*'R&amp;C Load Factor Adjustments'!$H45+'R&amp;C Load Factor Adjustments'!$G45+'R&amp;C Load Factor Adjustments'!$F45</f>
        <v>11.752960592393377</v>
      </c>
      <c r="T43" s="25">
        <f>T11+(T21-'R&amp;C Load Factor Adjustments'!$G45)*'R&amp;C Load Factor Adjustments'!$H45+'R&amp;C Load Factor Adjustments'!$G45+'R&amp;C Load Factor Adjustments'!$F45</f>
        <v>11.805415168912505</v>
      </c>
      <c r="U43" s="25">
        <f>U11+(U21-'R&amp;C Load Factor Adjustments'!$G45)*'R&amp;C Load Factor Adjustments'!$H45+'R&amp;C Load Factor Adjustments'!$G45+'R&amp;C Load Factor Adjustments'!$F45</f>
        <v>11.663987665948332</v>
      </c>
      <c r="V43" s="25">
        <f>V11+(V21-'R&amp;C Load Factor Adjustments'!$G45)*'R&amp;C Load Factor Adjustments'!$H45+'R&amp;C Load Factor Adjustments'!$G45+'R&amp;C Load Factor Adjustments'!$F45</f>
        <v>11.539885459145662</v>
      </c>
      <c r="W43" s="25">
        <f>W11+(W21-'R&amp;C Load Factor Adjustments'!$G45)*'R&amp;C Load Factor Adjustments'!$H45+'R&amp;C Load Factor Adjustments'!$G45+'R&amp;C Load Factor Adjustments'!$F45</f>
        <v>11.456644571571465</v>
      </c>
      <c r="X43" s="25">
        <f>X11+(X21-'R&amp;C Load Factor Adjustments'!$G45)*'R&amp;C Load Factor Adjustments'!$H45+'R&amp;C Load Factor Adjustments'!$G45+'R&amp;C Load Factor Adjustments'!$F45</f>
        <v>11.387400622818312</v>
      </c>
      <c r="Y43" s="25">
        <f>Y11+(Y21-'R&amp;C Load Factor Adjustments'!$G45)*'R&amp;C Load Factor Adjustments'!$H45+'R&amp;C Load Factor Adjustments'!$G45+'R&amp;C Load Factor Adjustments'!$F45</f>
        <v>11.405598035574458</v>
      </c>
      <c r="Z43" s="25">
        <f>Z11+(Z21-'R&amp;C Load Factor Adjustments'!$G45)*'R&amp;C Load Factor Adjustments'!$H45+'R&amp;C Load Factor Adjustments'!$G45+'R&amp;C Load Factor Adjustments'!$F45</f>
        <v>11.412863906675323</v>
      </c>
      <c r="AA43" s="25">
        <f>AA11+(AA21-'R&amp;C Load Factor Adjustments'!$G45)*'R&amp;C Load Factor Adjustments'!$H45+'R&amp;C Load Factor Adjustments'!$G45+'R&amp;C Load Factor Adjustments'!$F45</f>
        <v>11.393805062682562</v>
      </c>
      <c r="AB43" s="25">
        <f>AB11+(AB21-'R&amp;C Load Factor Adjustments'!$G45)*'R&amp;C Load Factor Adjustments'!$H45+'R&amp;C Load Factor Adjustments'!$G45+'R&amp;C Load Factor Adjustments'!$F45</f>
        <v>11.451905067393584</v>
      </c>
      <c r="AC43" s="25">
        <f>AC11+(AC21-'R&amp;C Load Factor Adjustments'!$G45)*'R&amp;C Load Factor Adjustments'!$H45+'R&amp;C Load Factor Adjustments'!$G45+'R&amp;C Load Factor Adjustments'!$F45</f>
        <v>11.508778870850451</v>
      </c>
      <c r="AD43" s="25">
        <f>AD11+(AD21-'R&amp;C Load Factor Adjustments'!$G45)*'R&amp;C Load Factor Adjustments'!$H45+'R&amp;C Load Factor Adjustments'!$G45+'R&amp;C Load Factor Adjustments'!$F45</f>
        <v>11.451696073275242</v>
      </c>
      <c r="AE43" s="25">
        <f>AE11+(AE21-'R&amp;C Load Factor Adjustments'!$G45)*'R&amp;C Load Factor Adjustments'!$H45+'R&amp;C Load Factor Adjustments'!$G45+'R&amp;C Load Factor Adjustments'!$F45</f>
        <v>11.4452601179394</v>
      </c>
      <c r="AF43" s="25">
        <f>AF11+(AF21-'R&amp;C Load Factor Adjustments'!$G45)*'R&amp;C Load Factor Adjustments'!$H45+'R&amp;C Load Factor Adjustments'!$G45+'R&amp;C Load Factor Adjustments'!$F45</f>
        <v>11.445277777400307</v>
      </c>
      <c r="AG43" s="25">
        <f>AG11+(AG21-'R&amp;C Load Factor Adjustments'!$G45)*'R&amp;C Load Factor Adjustments'!$H45+'R&amp;C Load Factor Adjustments'!$G45+'R&amp;C Load Factor Adjustments'!$F45</f>
        <v>11.371816786510282</v>
      </c>
      <c r="AH43" s="25">
        <f>AH11+(AH21-'R&amp;C Load Factor Adjustments'!$G45)*'R&amp;C Load Factor Adjustments'!$H45+'R&amp;C Load Factor Adjustments'!$G45+'R&amp;C Load Factor Adjustments'!$F45</f>
        <v>11.369936851426523</v>
      </c>
      <c r="AI43" s="25">
        <f>AI11+(AI21-'R&amp;C Load Factor Adjustments'!$G45)*'R&amp;C Load Factor Adjustments'!$H45+'R&amp;C Load Factor Adjustments'!$G45+'R&amp;C Load Factor Adjustments'!$F45</f>
        <v>11.399918407118681</v>
      </c>
      <c r="AJ43" s="25">
        <f>AJ11+(AJ21-'R&amp;C Load Factor Adjustments'!$G45)*'R&amp;C Load Factor Adjustments'!$H45+'R&amp;C Load Factor Adjustments'!$G45+'R&amp;C Load Factor Adjustments'!$F45</f>
        <v>11.400080625481563</v>
      </c>
      <c r="AK43" s="25">
        <f>AK11+(AK21-'R&amp;C Load Factor Adjustments'!$G45)*'R&amp;C Load Factor Adjustments'!$H45+'R&amp;C Load Factor Adjustments'!$G45+'R&amp;C Load Factor Adjustments'!$F45</f>
        <v>11.393935420413156</v>
      </c>
    </row>
    <row r="44" spans="1:37">
      <c r="A44" s="23"/>
      <c r="B44" s="26" t="str">
        <f t="shared" si="28"/>
        <v>Hobart</v>
      </c>
      <c r="C44" s="25">
        <v>0</v>
      </c>
      <c r="D44" s="25">
        <f>D12+(D22-'R&amp;C Load Factor Adjustments'!$G46)*'R&amp;C Load Factor Adjustments'!$H46+'R&amp;C Load Factor Adjustments'!$G46+'R&amp;C Load Factor Adjustments'!$F46</f>
        <v>14.545415178002269</v>
      </c>
      <c r="E44" s="25">
        <f>E12+(E22-'R&amp;C Load Factor Adjustments'!$G46)*'R&amp;C Load Factor Adjustments'!$H46+'R&amp;C Load Factor Adjustments'!$G46+'R&amp;C Load Factor Adjustments'!$F46</f>
        <v>15.270342424253119</v>
      </c>
      <c r="F44" s="25">
        <f>F12+(F22-'R&amp;C Load Factor Adjustments'!$G46)*'R&amp;C Load Factor Adjustments'!$H46+'R&amp;C Load Factor Adjustments'!$G46+'R&amp;C Load Factor Adjustments'!$F46</f>
        <v>16.801688624462873</v>
      </c>
      <c r="G44" s="25">
        <f>G12+(G22-'R&amp;C Load Factor Adjustments'!$G46)*'R&amp;C Load Factor Adjustments'!$H46+'R&amp;C Load Factor Adjustments'!$G46+'R&amp;C Load Factor Adjustments'!$F46</f>
        <v>19.405548891018192</v>
      </c>
      <c r="H44" s="25">
        <f>H12+(H22-'R&amp;C Load Factor Adjustments'!$G46)*'R&amp;C Load Factor Adjustments'!$H46+'R&amp;C Load Factor Adjustments'!$G46+'R&amp;C Load Factor Adjustments'!$F46</f>
        <v>21.181254879523774</v>
      </c>
      <c r="I44" s="25">
        <f>I12+(I22-'R&amp;C Load Factor Adjustments'!$G46)*'R&amp;C Load Factor Adjustments'!$H46+'R&amp;C Load Factor Adjustments'!$G46+'R&amp;C Load Factor Adjustments'!$F46</f>
        <v>20.561372383447072</v>
      </c>
      <c r="J44" s="25">
        <f>J12+(J22-'R&amp;C Load Factor Adjustments'!$G46)*'R&amp;C Load Factor Adjustments'!$H46+'R&amp;C Load Factor Adjustments'!$G46+'R&amp;C Load Factor Adjustments'!$F46</f>
        <v>18.22185367163145</v>
      </c>
      <c r="K44" s="25">
        <f>K12+(K22-'R&amp;C Load Factor Adjustments'!$G46)*'R&amp;C Load Factor Adjustments'!$H46+'R&amp;C Load Factor Adjustments'!$G46+'R&amp;C Load Factor Adjustments'!$F46</f>
        <v>15.941160960008361</v>
      </c>
      <c r="L44" s="25">
        <f>L12+(L22-'R&amp;C Load Factor Adjustments'!$G46)*'R&amp;C Load Factor Adjustments'!$H46+'R&amp;C Load Factor Adjustments'!$G46+'R&amp;C Load Factor Adjustments'!$F46</f>
        <v>15.645045670604429</v>
      </c>
      <c r="M44" s="25">
        <f>M12+(M22-'R&amp;C Load Factor Adjustments'!$G46)*'R&amp;C Load Factor Adjustments'!$H46+'R&amp;C Load Factor Adjustments'!$G46+'R&amp;C Load Factor Adjustments'!$F46</f>
        <v>16.420799133352759</v>
      </c>
      <c r="N44" s="25">
        <f>N12+(N22-'R&amp;C Load Factor Adjustments'!$G46)*'R&amp;C Load Factor Adjustments'!$H46+'R&amp;C Load Factor Adjustments'!$G46+'R&amp;C Load Factor Adjustments'!$F46</f>
        <v>16.753134975768123</v>
      </c>
      <c r="O44" s="25">
        <f>O12+(O22-'R&amp;C Load Factor Adjustments'!$G46)*'R&amp;C Load Factor Adjustments'!$H46+'R&amp;C Load Factor Adjustments'!$G46+'R&amp;C Load Factor Adjustments'!$F46</f>
        <v>16.924325629875032</v>
      </c>
      <c r="P44" s="25">
        <f>P12+(P22-'R&amp;C Load Factor Adjustments'!$G46)*'R&amp;C Load Factor Adjustments'!$H46+'R&amp;C Load Factor Adjustments'!$G46+'R&amp;C Load Factor Adjustments'!$F46</f>
        <v>17.033294063790819</v>
      </c>
      <c r="Q44" s="25">
        <f>Q12+(Q22-'R&amp;C Load Factor Adjustments'!$G46)*'R&amp;C Load Factor Adjustments'!$H46+'R&amp;C Load Factor Adjustments'!$G46+'R&amp;C Load Factor Adjustments'!$F46</f>
        <v>16.92995453097835</v>
      </c>
      <c r="R44" s="25">
        <f>R12+(R22-'R&amp;C Load Factor Adjustments'!$G46)*'R&amp;C Load Factor Adjustments'!$H46+'R&amp;C Load Factor Adjustments'!$G46+'R&amp;C Load Factor Adjustments'!$F46</f>
        <v>16.896590823392813</v>
      </c>
      <c r="S44" s="25">
        <f>S12+(S22-'R&amp;C Load Factor Adjustments'!$G46)*'R&amp;C Load Factor Adjustments'!$H46+'R&amp;C Load Factor Adjustments'!$G46+'R&amp;C Load Factor Adjustments'!$F46</f>
        <v>17.156272320806643</v>
      </c>
      <c r="T44" s="25">
        <f>T12+(T22-'R&amp;C Load Factor Adjustments'!$G46)*'R&amp;C Load Factor Adjustments'!$H46+'R&amp;C Load Factor Adjustments'!$G46+'R&amp;C Load Factor Adjustments'!$F46</f>
        <v>17.552817838284845</v>
      </c>
      <c r="U44" s="25">
        <f>U12+(U22-'R&amp;C Load Factor Adjustments'!$G46)*'R&amp;C Load Factor Adjustments'!$H46+'R&amp;C Load Factor Adjustments'!$G46+'R&amp;C Load Factor Adjustments'!$F46</f>
        <v>17.897589346197236</v>
      </c>
      <c r="V44" s="25">
        <f>V12+(V22-'R&amp;C Load Factor Adjustments'!$G46)*'R&amp;C Load Factor Adjustments'!$H46+'R&amp;C Load Factor Adjustments'!$G46+'R&amp;C Load Factor Adjustments'!$F46</f>
        <v>18.180393792930964</v>
      </c>
      <c r="W44" s="25">
        <f>W12+(W22-'R&amp;C Load Factor Adjustments'!$G46)*'R&amp;C Load Factor Adjustments'!$H46+'R&amp;C Load Factor Adjustments'!$G46+'R&amp;C Load Factor Adjustments'!$F46</f>
        <v>18.341422251131583</v>
      </c>
      <c r="X44" s="25">
        <f>X12+(X22-'R&amp;C Load Factor Adjustments'!$G46)*'R&amp;C Load Factor Adjustments'!$H46+'R&amp;C Load Factor Adjustments'!$G46+'R&amp;C Load Factor Adjustments'!$F46</f>
        <v>18.292514362616579</v>
      </c>
      <c r="Y44" s="25">
        <f>Y12+(Y22-'R&amp;C Load Factor Adjustments'!$G46)*'R&amp;C Load Factor Adjustments'!$H46+'R&amp;C Load Factor Adjustments'!$G46+'R&amp;C Load Factor Adjustments'!$F46</f>
        <v>18.778250859792806</v>
      </c>
      <c r="Z44" s="25">
        <f>Z12+(Z22-'R&amp;C Load Factor Adjustments'!$G46)*'R&amp;C Load Factor Adjustments'!$H46+'R&amp;C Load Factor Adjustments'!$G46+'R&amp;C Load Factor Adjustments'!$F46</f>
        <v>19.054860513798864</v>
      </c>
      <c r="AA44" s="25">
        <f>AA12+(AA22-'R&amp;C Load Factor Adjustments'!$G46)*'R&amp;C Load Factor Adjustments'!$H46+'R&amp;C Load Factor Adjustments'!$G46+'R&amp;C Load Factor Adjustments'!$F46</f>
        <v>19.211400099221688</v>
      </c>
      <c r="AB44" s="25">
        <f>AB12+(AB22-'R&amp;C Load Factor Adjustments'!$G46)*'R&amp;C Load Factor Adjustments'!$H46+'R&amp;C Load Factor Adjustments'!$G46+'R&amp;C Load Factor Adjustments'!$F46</f>
        <v>19.320955974741111</v>
      </c>
      <c r="AC44" s="25">
        <f>AC12+(AC22-'R&amp;C Load Factor Adjustments'!$G46)*'R&amp;C Load Factor Adjustments'!$H46+'R&amp;C Load Factor Adjustments'!$G46+'R&amp;C Load Factor Adjustments'!$F46</f>
        <v>19.485473917280395</v>
      </c>
      <c r="AD44" s="25">
        <f>AD12+(AD22-'R&amp;C Load Factor Adjustments'!$G46)*'R&amp;C Load Factor Adjustments'!$H46+'R&amp;C Load Factor Adjustments'!$G46+'R&amp;C Load Factor Adjustments'!$F46</f>
        <v>19.687285330520133</v>
      </c>
      <c r="AE44" s="25">
        <f>AE12+(AE22-'R&amp;C Load Factor Adjustments'!$G46)*'R&amp;C Load Factor Adjustments'!$H46+'R&amp;C Load Factor Adjustments'!$G46+'R&amp;C Load Factor Adjustments'!$F46</f>
        <v>19.792071678103177</v>
      </c>
      <c r="AF44" s="25">
        <f>AF12+(AF22-'R&amp;C Load Factor Adjustments'!$G46)*'R&amp;C Load Factor Adjustments'!$H46+'R&amp;C Load Factor Adjustments'!$G46+'R&amp;C Load Factor Adjustments'!$F46</f>
        <v>19.899402302642905</v>
      </c>
      <c r="AG44" s="25">
        <f>AG12+(AG22-'R&amp;C Load Factor Adjustments'!$G46)*'R&amp;C Load Factor Adjustments'!$H46+'R&amp;C Load Factor Adjustments'!$G46+'R&amp;C Load Factor Adjustments'!$F46</f>
        <v>20.030331545425014</v>
      </c>
      <c r="AH44" s="25">
        <f>AH12+(AH22-'R&amp;C Load Factor Adjustments'!$G46)*'R&amp;C Load Factor Adjustments'!$H46+'R&amp;C Load Factor Adjustments'!$G46+'R&amp;C Load Factor Adjustments'!$F46</f>
        <v>19.984298865247752</v>
      </c>
      <c r="AI44" s="25">
        <f>AI12+(AI22-'R&amp;C Load Factor Adjustments'!$G46)*'R&amp;C Load Factor Adjustments'!$H46+'R&amp;C Load Factor Adjustments'!$G46+'R&amp;C Load Factor Adjustments'!$F46</f>
        <v>20.05456589567796</v>
      </c>
      <c r="AJ44" s="25">
        <f>AJ12+(AJ22-'R&amp;C Load Factor Adjustments'!$G46)*'R&amp;C Load Factor Adjustments'!$H46+'R&amp;C Load Factor Adjustments'!$G46+'R&amp;C Load Factor Adjustments'!$F46</f>
        <v>20.458389369043029</v>
      </c>
      <c r="AK44" s="25">
        <f>AK12+(AK22-'R&amp;C Load Factor Adjustments'!$G46)*'R&amp;C Load Factor Adjustments'!$H46+'R&amp;C Load Factor Adjustments'!$G46+'R&amp;C Load Factor Adjustments'!$F46</f>
        <v>20.884649982985295</v>
      </c>
    </row>
    <row r="45" spans="1:37">
      <c r="A45" s="23"/>
      <c r="B45" s="26" t="str">
        <f t="shared" si="28"/>
        <v>Townsville</v>
      </c>
      <c r="C45" s="25">
        <v>0</v>
      </c>
      <c r="D45" s="25">
        <f>D13+(D23-'R&amp;C Load Factor Adjustments'!$G47)*'R&amp;C Load Factor Adjustments'!$H47+'R&amp;C Load Factor Adjustments'!$G47+'R&amp;C Load Factor Adjustments'!$F47</f>
        <v>9.1062677295327905</v>
      </c>
      <c r="E45" s="25">
        <f>E13+(E23-'R&amp;C Load Factor Adjustments'!$G47)*'R&amp;C Load Factor Adjustments'!$H47+'R&amp;C Load Factor Adjustments'!$G47+'R&amp;C Load Factor Adjustments'!$F47</f>
        <v>9.0709289749591644</v>
      </c>
      <c r="F45" s="25">
        <f>F13+(F23-'R&amp;C Load Factor Adjustments'!$G47)*'R&amp;C Load Factor Adjustments'!$H47+'R&amp;C Load Factor Adjustments'!$G47+'R&amp;C Load Factor Adjustments'!$F47</f>
        <v>8.946601544587665</v>
      </c>
      <c r="G45" s="25">
        <f>G13+(G23-'R&amp;C Load Factor Adjustments'!$G47)*'R&amp;C Load Factor Adjustments'!$H47+'R&amp;C Load Factor Adjustments'!$G47+'R&amp;C Load Factor Adjustments'!$F47</f>
        <v>9.0213713409898055</v>
      </c>
      <c r="H45" s="25">
        <f>H13+(H23-'R&amp;C Load Factor Adjustments'!$G47)*'R&amp;C Load Factor Adjustments'!$H47+'R&amp;C Load Factor Adjustments'!$G47+'R&amp;C Load Factor Adjustments'!$F47</f>
        <v>10.804126917045789</v>
      </c>
      <c r="I45" s="25">
        <f>I13+(I23-'R&amp;C Load Factor Adjustments'!$G47)*'R&amp;C Load Factor Adjustments'!$H47+'R&amp;C Load Factor Adjustments'!$G47+'R&amp;C Load Factor Adjustments'!$F47</f>
        <v>11.317107980683923</v>
      </c>
      <c r="J45" s="25">
        <f>J13+(J23-'R&amp;C Load Factor Adjustments'!$G47)*'R&amp;C Load Factor Adjustments'!$H47+'R&amp;C Load Factor Adjustments'!$G47+'R&amp;C Load Factor Adjustments'!$F47</f>
        <v>14.474166740999367</v>
      </c>
      <c r="K45" s="25">
        <f>K13+(K23-'R&amp;C Load Factor Adjustments'!$G47)*'R&amp;C Load Factor Adjustments'!$H47+'R&amp;C Load Factor Adjustments'!$G47+'R&amp;C Load Factor Adjustments'!$F47</f>
        <v>14.474166740999365</v>
      </c>
      <c r="L45" s="25">
        <f>L13+(L23-'R&amp;C Load Factor Adjustments'!$G47)*'R&amp;C Load Factor Adjustments'!$H47+'R&amp;C Load Factor Adjustments'!$G47+'R&amp;C Load Factor Adjustments'!$F47</f>
        <v>14.474166740999367</v>
      </c>
      <c r="M45" s="25">
        <f>M13+(M23-'R&amp;C Load Factor Adjustments'!$G47)*'R&amp;C Load Factor Adjustments'!$H47+'R&amp;C Load Factor Adjustments'!$G47+'R&amp;C Load Factor Adjustments'!$F47</f>
        <v>14.474166740999367</v>
      </c>
      <c r="N45" s="25">
        <f>N13+(N23-'R&amp;C Load Factor Adjustments'!$G47)*'R&amp;C Load Factor Adjustments'!$H47+'R&amp;C Load Factor Adjustments'!$G47+'R&amp;C Load Factor Adjustments'!$F47</f>
        <v>14.474166740999367</v>
      </c>
      <c r="O45" s="25">
        <f>O13+(O23-'R&amp;C Load Factor Adjustments'!$G47)*'R&amp;C Load Factor Adjustments'!$H47+'R&amp;C Load Factor Adjustments'!$G47+'R&amp;C Load Factor Adjustments'!$F47</f>
        <v>14.474166740999367</v>
      </c>
      <c r="P45" s="25">
        <f>P13+(P23-'R&amp;C Load Factor Adjustments'!$G47)*'R&amp;C Load Factor Adjustments'!$H47+'R&amp;C Load Factor Adjustments'!$G47+'R&amp;C Load Factor Adjustments'!$F47</f>
        <v>14.474166740999367</v>
      </c>
      <c r="Q45" s="25">
        <f>Q13+(Q23-'R&amp;C Load Factor Adjustments'!$G47)*'R&amp;C Load Factor Adjustments'!$H47+'R&amp;C Load Factor Adjustments'!$G47+'R&amp;C Load Factor Adjustments'!$F47</f>
        <v>14.474166740999367</v>
      </c>
      <c r="R45" s="25">
        <f>R13+(R23-'R&amp;C Load Factor Adjustments'!$G47)*'R&amp;C Load Factor Adjustments'!$H47+'R&amp;C Load Factor Adjustments'!$G47+'R&amp;C Load Factor Adjustments'!$F47</f>
        <v>14.474166740999367</v>
      </c>
      <c r="S45" s="25">
        <f>S13+(S23-'R&amp;C Load Factor Adjustments'!$G47)*'R&amp;C Load Factor Adjustments'!$H47+'R&amp;C Load Factor Adjustments'!$G47+'R&amp;C Load Factor Adjustments'!$F47</f>
        <v>14.474166740999367</v>
      </c>
      <c r="T45" s="25">
        <f>T13+(T23-'R&amp;C Load Factor Adjustments'!$G47)*'R&amp;C Load Factor Adjustments'!$H47+'R&amp;C Load Factor Adjustments'!$G47+'R&amp;C Load Factor Adjustments'!$F47</f>
        <v>14.474166740999367</v>
      </c>
      <c r="U45" s="25">
        <f>U13+(U23-'R&amp;C Load Factor Adjustments'!$G47)*'R&amp;C Load Factor Adjustments'!$H47+'R&amp;C Load Factor Adjustments'!$G47+'R&amp;C Load Factor Adjustments'!$F47</f>
        <v>14.474166740999367</v>
      </c>
      <c r="V45" s="25">
        <f>V13+(V23-'R&amp;C Load Factor Adjustments'!$G47)*'R&amp;C Load Factor Adjustments'!$H47+'R&amp;C Load Factor Adjustments'!$G47+'R&amp;C Load Factor Adjustments'!$F47</f>
        <v>14.474166740999367</v>
      </c>
      <c r="W45" s="25">
        <f>W13+(W23-'R&amp;C Load Factor Adjustments'!$G47)*'R&amp;C Load Factor Adjustments'!$H47+'R&amp;C Load Factor Adjustments'!$G47+'R&amp;C Load Factor Adjustments'!$F47</f>
        <v>14.474166740999367</v>
      </c>
      <c r="X45" s="25">
        <f>X13+(X23-'R&amp;C Load Factor Adjustments'!$G47)*'R&amp;C Load Factor Adjustments'!$H47+'R&amp;C Load Factor Adjustments'!$G47+'R&amp;C Load Factor Adjustments'!$F47</f>
        <v>14.474166740999367</v>
      </c>
      <c r="Y45" s="25">
        <f>Y13+(Y23-'R&amp;C Load Factor Adjustments'!$G47)*'R&amp;C Load Factor Adjustments'!$H47+'R&amp;C Load Factor Adjustments'!$G47+'R&amp;C Load Factor Adjustments'!$F47</f>
        <v>14.474166740999367</v>
      </c>
      <c r="Z45" s="25">
        <f>Z13+(Z23-'R&amp;C Load Factor Adjustments'!$G47)*'R&amp;C Load Factor Adjustments'!$H47+'R&amp;C Load Factor Adjustments'!$G47+'R&amp;C Load Factor Adjustments'!$F47</f>
        <v>14.474166740999367</v>
      </c>
      <c r="AA45" s="25">
        <f>AA13+(AA23-'R&amp;C Load Factor Adjustments'!$G47)*'R&amp;C Load Factor Adjustments'!$H47+'R&amp;C Load Factor Adjustments'!$G47+'R&amp;C Load Factor Adjustments'!$F47</f>
        <v>14.474166740999367</v>
      </c>
      <c r="AB45" s="25">
        <f>AB13+(AB23-'R&amp;C Load Factor Adjustments'!$G47)*'R&amp;C Load Factor Adjustments'!$H47+'R&amp;C Load Factor Adjustments'!$G47+'R&amp;C Load Factor Adjustments'!$F47</f>
        <v>14.474166740999369</v>
      </c>
      <c r="AC45" s="25">
        <f>AC13+(AC23-'R&amp;C Load Factor Adjustments'!$G47)*'R&amp;C Load Factor Adjustments'!$H47+'R&amp;C Load Factor Adjustments'!$G47+'R&amp;C Load Factor Adjustments'!$F47</f>
        <v>14.474166740999365</v>
      </c>
      <c r="AD45" s="25">
        <f>AD13+(AD23-'R&amp;C Load Factor Adjustments'!$G47)*'R&amp;C Load Factor Adjustments'!$H47+'R&amp;C Load Factor Adjustments'!$G47+'R&amp;C Load Factor Adjustments'!$F47</f>
        <v>14.474166740999369</v>
      </c>
      <c r="AE45" s="25">
        <f>AE13+(AE23-'R&amp;C Load Factor Adjustments'!$G47)*'R&amp;C Load Factor Adjustments'!$H47+'R&amp;C Load Factor Adjustments'!$G47+'R&amp;C Load Factor Adjustments'!$F47</f>
        <v>14.474166740999365</v>
      </c>
      <c r="AF45" s="25">
        <f>AF13+(AF23-'R&amp;C Load Factor Adjustments'!$G47)*'R&amp;C Load Factor Adjustments'!$H47+'R&amp;C Load Factor Adjustments'!$G47+'R&amp;C Load Factor Adjustments'!$F47</f>
        <v>14.474166740999367</v>
      </c>
      <c r="AG45" s="25">
        <f>AG13+(AG23-'R&amp;C Load Factor Adjustments'!$G47)*'R&amp;C Load Factor Adjustments'!$H47+'R&amp;C Load Factor Adjustments'!$G47+'R&amp;C Load Factor Adjustments'!$F47</f>
        <v>14.474166740999369</v>
      </c>
      <c r="AH45" s="25">
        <f>AH13+(AH23-'R&amp;C Load Factor Adjustments'!$G47)*'R&amp;C Load Factor Adjustments'!$H47+'R&amp;C Load Factor Adjustments'!$G47+'R&amp;C Load Factor Adjustments'!$F47</f>
        <v>14.474166740999365</v>
      </c>
      <c r="AI45" s="25">
        <f>AI13+(AI23-'R&amp;C Load Factor Adjustments'!$G47)*'R&amp;C Load Factor Adjustments'!$H47+'R&amp;C Load Factor Adjustments'!$G47+'R&amp;C Load Factor Adjustments'!$F47</f>
        <v>14.474166740999365</v>
      </c>
      <c r="AJ45" s="25">
        <f>AJ13+(AJ23-'R&amp;C Load Factor Adjustments'!$G47)*'R&amp;C Load Factor Adjustments'!$H47+'R&amp;C Load Factor Adjustments'!$G47+'R&amp;C Load Factor Adjustments'!$F47</f>
        <v>14.474166740999365</v>
      </c>
      <c r="AK45" s="25">
        <f>AK13+(AK23-'R&amp;C Load Factor Adjustments'!$G47)*'R&amp;C Load Factor Adjustments'!$H47+'R&amp;C Load Factor Adjustments'!$G47+'R&amp;C Load Factor Adjustments'!$F47</f>
        <v>14.474166740999365</v>
      </c>
    </row>
    <row r="46" spans="1:37">
      <c r="B46" s="1"/>
    </row>
    <row r="48" spans="1:37">
      <c r="B48" s="2" t="s">
        <v>79</v>
      </c>
      <c r="D48" s="3" t="s">
        <v>80</v>
      </c>
      <c r="I48" s="10">
        <v>0.75</v>
      </c>
    </row>
    <row r="49" spans="1:37">
      <c r="C49">
        <f>C38</f>
        <v>2019</v>
      </c>
      <c r="D49">
        <f t="shared" ref="D49:AH49" si="29">D38</f>
        <v>2020</v>
      </c>
      <c r="E49">
        <f t="shared" si="29"/>
        <v>2021</v>
      </c>
      <c r="F49">
        <f t="shared" si="29"/>
        <v>2022</v>
      </c>
      <c r="G49">
        <f t="shared" si="29"/>
        <v>2023</v>
      </c>
      <c r="H49">
        <f t="shared" si="29"/>
        <v>2024</v>
      </c>
      <c r="I49">
        <f t="shared" si="29"/>
        <v>2025</v>
      </c>
      <c r="J49">
        <f t="shared" si="29"/>
        <v>2026</v>
      </c>
      <c r="K49">
        <f t="shared" si="29"/>
        <v>2027</v>
      </c>
      <c r="L49">
        <f t="shared" si="29"/>
        <v>2028</v>
      </c>
      <c r="M49">
        <f t="shared" si="29"/>
        <v>2029</v>
      </c>
      <c r="N49">
        <f t="shared" si="29"/>
        <v>2030</v>
      </c>
      <c r="O49">
        <f t="shared" si="29"/>
        <v>2031</v>
      </c>
      <c r="P49">
        <f t="shared" si="29"/>
        <v>2032</v>
      </c>
      <c r="Q49">
        <f t="shared" si="29"/>
        <v>2033</v>
      </c>
      <c r="R49">
        <f t="shared" si="29"/>
        <v>2034</v>
      </c>
      <c r="S49">
        <f t="shared" si="29"/>
        <v>2035</v>
      </c>
      <c r="T49">
        <f t="shared" si="29"/>
        <v>2036</v>
      </c>
      <c r="U49">
        <f t="shared" si="29"/>
        <v>2037</v>
      </c>
      <c r="V49">
        <f t="shared" si="29"/>
        <v>2038</v>
      </c>
      <c r="W49">
        <f t="shared" si="29"/>
        <v>2039</v>
      </c>
      <c r="X49">
        <f t="shared" si="29"/>
        <v>2040</v>
      </c>
      <c r="Y49">
        <f t="shared" si="29"/>
        <v>2041</v>
      </c>
      <c r="Z49">
        <f t="shared" si="29"/>
        <v>2042</v>
      </c>
      <c r="AA49">
        <f t="shared" si="29"/>
        <v>2043</v>
      </c>
      <c r="AB49">
        <f t="shared" si="29"/>
        <v>2044</v>
      </c>
      <c r="AC49">
        <f t="shared" si="29"/>
        <v>2045</v>
      </c>
      <c r="AD49">
        <f t="shared" si="29"/>
        <v>2046</v>
      </c>
      <c r="AE49">
        <f t="shared" si="29"/>
        <v>2047</v>
      </c>
      <c r="AF49">
        <f t="shared" si="29"/>
        <v>2048</v>
      </c>
      <c r="AG49">
        <f t="shared" si="29"/>
        <v>2049</v>
      </c>
      <c r="AH49">
        <f t="shared" si="29"/>
        <v>2050</v>
      </c>
      <c r="AI49">
        <f t="shared" ref="AI49:AJ49" si="30">AI38</f>
        <v>2051</v>
      </c>
      <c r="AJ49">
        <f t="shared" si="30"/>
        <v>2052</v>
      </c>
      <c r="AK49">
        <f t="shared" ref="AK49" si="31">AK38</f>
        <v>2053</v>
      </c>
    </row>
    <row r="50" spans="1:37">
      <c r="A50" t="s">
        <v>81</v>
      </c>
      <c r="B50" s="1" t="s">
        <v>82</v>
      </c>
      <c r="C50" s="6">
        <f>SUMIF('Oil Price Projections'!$C$5:$C$9,'2023 HYDROGEN SCENARIO'!$I$48,'Oil Price Projections'!D5:D9)</f>
        <v>64.37</v>
      </c>
      <c r="D50" s="6">
        <f>SUMIF('Oil Price Projections'!$C$5:$C$9,'2023 HYDROGEN SCENARIO'!$I$48,'Oil Price Projections'!E5:E9)</f>
        <v>41.76</v>
      </c>
      <c r="E50" s="6">
        <f>SUMIF('Oil Price Projections'!$C$5:$C$9,'2023 HYDROGEN SCENARIO'!$I$48,'Oil Price Projections'!F5:F9)</f>
        <v>71.599999999999994</v>
      </c>
      <c r="F50" s="6">
        <f>SUMIF('Oil Price Projections'!$C$5:$C$9,'2023 HYDROGEN SCENARIO'!$I$48,'Oil Price Projections'!G5:G9)</f>
        <v>105.1</v>
      </c>
      <c r="G50" s="6">
        <f>SUMIF('Oil Price Projections'!$C$5:$C$9,'2023 HYDROGEN SCENARIO'!$I$48,'Oil Price Projections'!H5:H9)</f>
        <v>105.8</v>
      </c>
      <c r="H50" s="6">
        <f>SUMIF('Oil Price Projections'!$C$5:$C$9,'2023 HYDROGEN SCENARIO'!$I$48,'Oil Price Projections'!I5:I9)</f>
        <v>93.876672788565998</v>
      </c>
      <c r="I50" s="6">
        <f>SUMIF('Oil Price Projections'!$C$5:$C$9,'2023 HYDROGEN SCENARIO'!$I$48,'Oil Price Projections'!J5:J9)</f>
        <v>81.94818774351225</v>
      </c>
      <c r="J50" s="6">
        <f>SUMIF('Oil Price Projections'!$C$5:$C$9,'2023 HYDROGEN SCENARIO'!$I$48,'Oil Price Projections'!K5:K9)</f>
        <v>70.015270327807158</v>
      </c>
      <c r="K50" s="6">
        <f>SUMIF('Oil Price Projections'!$C$5:$C$9,'2023 HYDROGEN SCENARIO'!$I$48,'Oil Price Projections'!L5:L9)</f>
        <v>58.078520293228507</v>
      </c>
      <c r="L50" s="6">
        <f>SUMIF('Oil Price Projections'!$C$5:$C$9,'2023 HYDROGEN SCENARIO'!$I$48,'Oil Price Projections'!M5:M9)</f>
        <v>58.046871871875382</v>
      </c>
      <c r="M50" s="6">
        <f>SUMIF('Oil Price Projections'!$C$5:$C$9,'2023 HYDROGEN SCENARIO'!$I$48,'Oil Price Projections'!N5:N9)</f>
        <v>58.012308462679187</v>
      </c>
      <c r="N50" s="6">
        <f>SUMIF('Oil Price Projections'!$C$5:$C$9,'2023 HYDROGEN SCENARIO'!$I$48,'Oil Price Projections'!O5:O9)</f>
        <v>57.975182861560469</v>
      </c>
      <c r="O50" s="6">
        <f>SUMIF('Oil Price Projections'!$C$5:$C$9,'2023 HYDROGEN SCENARIO'!$I$48,'Oil Price Projections'!P5:P9)</f>
        <v>57.935794353060672</v>
      </c>
      <c r="P50" s="6">
        <f>SUMIF('Oil Price Projections'!$C$5:$C$9,'2023 HYDROGEN SCENARIO'!$I$48,'Oil Price Projections'!Q5:Q9)</f>
        <v>57.894398268842977</v>
      </c>
      <c r="Q50" s="6">
        <f>SUMIF('Oil Price Projections'!$C$5:$C$9,'2023 HYDROGEN SCENARIO'!$I$48,'Oil Price Projections'!R5:R9)</f>
        <v>57.851213612849364</v>
      </c>
      <c r="R50" s="6">
        <f>SUMIF('Oil Price Projections'!$C$5:$C$9,'2023 HYDROGEN SCENARIO'!$I$48,'Oil Price Projections'!S5:S9)</f>
        <v>57.806429184205058</v>
      </c>
      <c r="S50" s="6">
        <f>SUMIF('Oil Price Projections'!$C$5:$C$9,'2023 HYDROGEN SCENARIO'!$I$48,'Oil Price Projections'!T5:T9)</f>
        <v>57.760208524606369</v>
      </c>
      <c r="T50" s="6">
        <f>SUMIF('Oil Price Projections'!$C$5:$C$9,'2023 HYDROGEN SCENARIO'!$I$48,'Oil Price Projections'!U5:U9)</f>
        <v>57.713987865007681</v>
      </c>
      <c r="U50" s="6">
        <f>SUMIF('Oil Price Projections'!$C$5:$C$9,'2023 HYDROGEN SCENARIO'!$I$48,'Oil Price Projections'!V5:V9)</f>
        <v>57.667767205408992</v>
      </c>
      <c r="V50" s="6">
        <f>SUMIF('Oil Price Projections'!$C$5:$C$9,'2023 HYDROGEN SCENARIO'!$I$48,'Oil Price Projections'!W5:W9)</f>
        <v>57.621546545810304</v>
      </c>
      <c r="W50" s="6">
        <f>SUMIF('Oil Price Projections'!$C$5:$C$9,'2023 HYDROGEN SCENARIO'!$I$48,'Oil Price Projections'!X5:X9)</f>
        <v>57.575325886211616</v>
      </c>
      <c r="X50" s="6">
        <f>SUMIF('Oil Price Projections'!$C$5:$C$9,'2023 HYDROGEN SCENARIO'!$I$48,'Oil Price Projections'!Y5:Y9)</f>
        <v>57.529105226612927</v>
      </c>
      <c r="Y50" s="6">
        <f>SUMIF('Oil Price Projections'!$C$5:$C$9,'2023 HYDROGEN SCENARIO'!$I$48,'Oil Price Projections'!Z5:Z9)</f>
        <v>57.482884567014239</v>
      </c>
      <c r="Z50" s="6">
        <f>SUMIF('Oil Price Projections'!$C$5:$C$9,'2023 HYDROGEN SCENARIO'!$I$48,'Oil Price Projections'!AA5:AA9)</f>
        <v>57.43666390741555</v>
      </c>
      <c r="AA50" s="6">
        <f>SUMIF('Oil Price Projections'!$C$5:$C$9,'2023 HYDROGEN SCENARIO'!$I$48,'Oil Price Projections'!AB5:AB9)</f>
        <v>57.390443247816862</v>
      </c>
      <c r="AB50" s="6">
        <f>SUMIF('Oil Price Projections'!$C$5:$C$9,'2023 HYDROGEN SCENARIO'!$I$48,'Oil Price Projections'!AC5:AC9)</f>
        <v>57.344222588218173</v>
      </c>
      <c r="AC50" s="6">
        <f>SUMIF('Oil Price Projections'!$C$5:$C$9,'2023 HYDROGEN SCENARIO'!$I$48,'Oil Price Projections'!AD5:AD9)</f>
        <v>57.298001928619485</v>
      </c>
      <c r="AD50" s="6">
        <f>SUMIF('Oil Price Projections'!$C$5:$C$9,'2023 HYDROGEN SCENARIO'!$I$48,'Oil Price Projections'!AE5:AE9)</f>
        <v>57.251781269020796</v>
      </c>
      <c r="AE50" s="6">
        <f>SUMIF('Oil Price Projections'!$C$5:$C$9,'2023 HYDROGEN SCENARIO'!$I$48,'Oil Price Projections'!AF5:AF9)</f>
        <v>57.205560609422108</v>
      </c>
      <c r="AF50" s="6">
        <f>SUMIF('Oil Price Projections'!$C$5:$C$9,'2023 HYDROGEN SCENARIO'!$I$48,'Oil Price Projections'!AG5:AG9)</f>
        <v>57.159339949823419</v>
      </c>
      <c r="AG50" s="6">
        <f>SUMIF('Oil Price Projections'!$C$5:$C$9,'2023 HYDROGEN SCENARIO'!$I$48,'Oil Price Projections'!AH5:AH9)</f>
        <v>57.113119290224731</v>
      </c>
      <c r="AH50" s="6">
        <f>SUMIF('Oil Price Projections'!$C$5:$C$9,'2023 HYDROGEN SCENARIO'!$I$48,'Oil Price Projections'!AI5:AI9)</f>
        <v>57.066898630626042</v>
      </c>
      <c r="AI50" s="6">
        <f>SUMIF('Oil Price Projections'!$C$5:$C$9,'2023 HYDROGEN SCENARIO'!$I$48,'Oil Price Projections'!AJ5:AJ9)</f>
        <v>57.020677971027354</v>
      </c>
      <c r="AJ50" s="6">
        <f>SUMIF('Oil Price Projections'!$C$5:$C$9,'2023 HYDROGEN SCENARIO'!$I$48,'Oil Price Projections'!AK5:AK9)</f>
        <v>56.974457311428665</v>
      </c>
      <c r="AK50" s="6">
        <f>SUMIF('Oil Price Projections'!$C$5:$C$9,'2023 HYDROGEN SCENARIO'!$I$48,'Oil Price Projections'!AL5:AL9)</f>
        <v>56.928236651829977</v>
      </c>
    </row>
    <row r="51" spans="1:37">
      <c r="A51" t="s">
        <v>83</v>
      </c>
      <c r="B51" s="1" t="s">
        <v>84</v>
      </c>
      <c r="C51" s="5">
        <v>1.3985539999999999</v>
      </c>
      <c r="D51" s="5">
        <f>SUMIF('Exch Rate Projections'!$C$4:$C$9,'2023 HYDROGEN SCENARIO'!$B$3,'Exch Rate Projections'!D4:D9)</f>
        <v>1.4926649999999999</v>
      </c>
      <c r="E51" s="5">
        <f>SUMIF('Exch Rate Projections'!$C$4:$C$9,'2023 HYDROGEN SCENARIO'!$B$3,'Exch Rate Projections'!E4:E9)</f>
        <v>1.3400417499999999</v>
      </c>
      <c r="F51" s="5">
        <f>SUMIF('Exch Rate Projections'!$C$4:$C$9,'2023 HYDROGEN SCENARIO'!$B$3,'Exch Rate Projections'!F4:F9)</f>
        <v>1.36881925</v>
      </c>
      <c r="G51" s="5">
        <f>SUMIF('Exch Rate Projections'!$C$4:$C$9,'2023 HYDROGEN SCENARIO'!$B$3,'Exch Rate Projections'!G4:G9)</f>
        <v>1.3583555</v>
      </c>
      <c r="H51" s="5">
        <f>SUMIF('Exch Rate Projections'!$C$4:$C$9,'2023 HYDROGEN SCENARIO'!$B$3,'Exch Rate Projections'!H4:H9)</f>
        <v>1.2695302500000001</v>
      </c>
      <c r="I51" s="5">
        <f>SUMIF('Exch Rate Projections'!$C$4:$C$9,'2023 HYDROGEN SCENARIO'!$B$3,'Exch Rate Projections'!I4:I9)</f>
        <v>1.2230032500000001</v>
      </c>
      <c r="J51" s="5">
        <f>SUMIF('Exch Rate Projections'!$C$4:$C$9,'2023 HYDROGEN SCENARIO'!$B$3,'Exch Rate Projections'!J4:J9)</f>
        <v>1.1819377499999999</v>
      </c>
      <c r="K51" s="5">
        <f>SUMIF('Exch Rate Projections'!$C$4:$C$9,'2023 HYDROGEN SCENARIO'!$B$3,'Exch Rate Projections'!K4:K9)</f>
        <v>1.156202</v>
      </c>
      <c r="L51" s="5">
        <f>SUMIF('Exch Rate Projections'!$C$4:$C$9,'2023 HYDROGEN SCENARIO'!$B$3,'Exch Rate Projections'!L4:L9)</f>
        <v>1.1499999999999999</v>
      </c>
      <c r="M51" s="5">
        <f>SUMIF('Exch Rate Projections'!$C$4:$C$9,'2023 HYDROGEN SCENARIO'!$B$3,'Exch Rate Projections'!M4:M9)</f>
        <v>1.1499999999999999</v>
      </c>
      <c r="N51" s="5">
        <f>SUMIF('Exch Rate Projections'!$C$4:$C$9,'2023 HYDROGEN SCENARIO'!$B$3,'Exch Rate Projections'!N4:N9)</f>
        <v>1.1499999999999999</v>
      </c>
      <c r="O51" s="5">
        <f>SUMIF('Exch Rate Projections'!$C$4:$C$9,'2023 HYDROGEN SCENARIO'!$B$3,'Exch Rate Projections'!O4:O9)</f>
        <v>1.1499999999999999</v>
      </c>
      <c r="P51" s="5">
        <f>SUMIF('Exch Rate Projections'!$C$4:$C$9,'2023 HYDROGEN SCENARIO'!$B$3,'Exch Rate Projections'!P4:P9)</f>
        <v>1.1499999999999999</v>
      </c>
      <c r="Q51" s="5">
        <f>SUMIF('Exch Rate Projections'!$C$4:$C$9,'2023 HYDROGEN SCENARIO'!$B$3,'Exch Rate Projections'!Q4:Q9)</f>
        <v>1.1499999999999999</v>
      </c>
      <c r="R51" s="5">
        <f>SUMIF('Exch Rate Projections'!$C$4:$C$9,'2023 HYDROGEN SCENARIO'!$B$3,'Exch Rate Projections'!R4:R9)</f>
        <v>1.1499999999999999</v>
      </c>
      <c r="S51" s="5">
        <f>SUMIF('Exch Rate Projections'!$C$4:$C$9,'2023 HYDROGEN SCENARIO'!$B$3,'Exch Rate Projections'!S4:S9)</f>
        <v>1.1499999999999999</v>
      </c>
      <c r="T51" s="5">
        <f>SUMIF('Exch Rate Projections'!$C$4:$C$9,'2023 HYDROGEN SCENARIO'!$B$3,'Exch Rate Projections'!T4:T9)</f>
        <v>1.1499999999999999</v>
      </c>
      <c r="U51" s="5">
        <f>SUMIF('Exch Rate Projections'!$C$4:$C$9,'2023 HYDROGEN SCENARIO'!$B$3,'Exch Rate Projections'!U4:U9)</f>
        <v>1.1499999999999999</v>
      </c>
      <c r="V51" s="5">
        <f>SUMIF('Exch Rate Projections'!$C$4:$C$9,'2023 HYDROGEN SCENARIO'!$B$3,'Exch Rate Projections'!V4:V9)</f>
        <v>1.1499999999999999</v>
      </c>
      <c r="W51" s="5">
        <f>SUMIF('Exch Rate Projections'!$C$4:$C$9,'2023 HYDROGEN SCENARIO'!$B$3,'Exch Rate Projections'!W4:W9)</f>
        <v>1.1499999999999999</v>
      </c>
      <c r="X51" s="5">
        <f>SUMIF('Exch Rate Projections'!$C$4:$C$9,'2023 HYDROGEN SCENARIO'!$B$3,'Exch Rate Projections'!X4:X9)</f>
        <v>1.1499999999999999</v>
      </c>
      <c r="Y51" s="5">
        <f>SUMIF('Exch Rate Projections'!$C$4:$C$9,'2023 HYDROGEN SCENARIO'!$B$3,'Exch Rate Projections'!Y4:Y9)</f>
        <v>1.1499999999999999</v>
      </c>
      <c r="Z51" s="5">
        <f>SUMIF('Exch Rate Projections'!$C$4:$C$9,'2023 HYDROGEN SCENARIO'!$B$3,'Exch Rate Projections'!Z4:Z9)</f>
        <v>1.1499999999999999</v>
      </c>
      <c r="AA51" s="5">
        <f>SUMIF('Exch Rate Projections'!$C$4:$C$9,'2023 HYDROGEN SCENARIO'!$B$3,'Exch Rate Projections'!AA4:AA9)</f>
        <v>1.1499999999999999</v>
      </c>
      <c r="AB51" s="5">
        <f>SUMIF('Exch Rate Projections'!$C$4:$C$9,'2023 HYDROGEN SCENARIO'!$B$3,'Exch Rate Projections'!AB4:AB9)</f>
        <v>1.1499999999999999</v>
      </c>
      <c r="AC51" s="5">
        <f>SUMIF('Exch Rate Projections'!$C$4:$C$9,'2023 HYDROGEN SCENARIO'!$B$3,'Exch Rate Projections'!AC4:AC9)</f>
        <v>1.1499999999999999</v>
      </c>
      <c r="AD51" s="5">
        <f>SUMIF('Exch Rate Projections'!$C$4:$C$9,'2023 HYDROGEN SCENARIO'!$B$3,'Exch Rate Projections'!AD4:AD9)</f>
        <v>1.1499999999999999</v>
      </c>
      <c r="AE51" s="5">
        <f>SUMIF('Exch Rate Projections'!$C$4:$C$9,'2023 HYDROGEN SCENARIO'!$B$3,'Exch Rate Projections'!AE4:AE9)</f>
        <v>1.1499999999999999</v>
      </c>
      <c r="AF51" s="5">
        <f>SUMIF('Exch Rate Projections'!$C$4:$C$9,'2023 HYDROGEN SCENARIO'!$B$3,'Exch Rate Projections'!AF4:AF9)</f>
        <v>1.1499999999999999</v>
      </c>
      <c r="AG51" s="5">
        <f>SUMIF('Exch Rate Projections'!$C$4:$C$9,'2023 HYDROGEN SCENARIO'!$B$3,'Exch Rate Projections'!AG4:AG9)</f>
        <v>1.1499999999999999</v>
      </c>
      <c r="AH51" s="5">
        <f>SUMIF('Exch Rate Projections'!$C$4:$C$9,'2023 HYDROGEN SCENARIO'!$B$3,'Exch Rate Projections'!AH4:AH9)</f>
        <v>1.1499999999999999</v>
      </c>
      <c r="AI51" s="5">
        <f>SUMIF('Exch Rate Projections'!$C$4:$C$9,'2023 HYDROGEN SCENARIO'!$B$3,'Exch Rate Projections'!AI4:AI9)</f>
        <v>1.1499999999999999</v>
      </c>
      <c r="AJ51" s="5">
        <f>SUMIF('Exch Rate Projections'!$C$4:$C$9,'2023 HYDROGEN SCENARIO'!$B$3,'Exch Rate Projections'!AJ4:AJ9)</f>
        <v>1.1499999999999999</v>
      </c>
      <c r="AK51" s="5">
        <f>SUMIF('Exch Rate Projections'!$C$4:$C$9,'2023 HYDROGEN SCENARIO'!$B$3,'Exch Rate Projections'!AK4:AK9)</f>
        <v>1.1499999999999999</v>
      </c>
    </row>
    <row r="52" spans="1:37">
      <c r="A52" t="s">
        <v>85</v>
      </c>
      <c r="B52" s="1" t="s">
        <v>82</v>
      </c>
      <c r="C52" s="6">
        <f>C50*C51</f>
        <v>90.02492097999999</v>
      </c>
      <c r="D52" s="6">
        <f t="shared" ref="D52:AH52" si="32">D50*D51</f>
        <v>62.333690399999995</v>
      </c>
      <c r="E52" s="6">
        <f t="shared" si="32"/>
        <v>95.946989299999984</v>
      </c>
      <c r="F52" s="6">
        <f t="shared" si="32"/>
        <v>143.86290317499999</v>
      </c>
      <c r="G52" s="6">
        <f t="shared" si="32"/>
        <v>143.7140119</v>
      </c>
      <c r="H52" s="6">
        <f t="shared" si="32"/>
        <v>119.1792758744364</v>
      </c>
      <c r="I52" s="6">
        <f t="shared" si="32"/>
        <v>100.22289994192566</v>
      </c>
      <c r="J52" s="6">
        <f t="shared" si="32"/>
        <v>82.753691076890149</v>
      </c>
      <c r="K52" s="6">
        <f t="shared" si="32"/>
        <v>67.150501320071385</v>
      </c>
      <c r="L52" s="6">
        <f t="shared" si="32"/>
        <v>66.753902652656677</v>
      </c>
      <c r="M52" s="6">
        <f t="shared" si="32"/>
        <v>66.714154732081056</v>
      </c>
      <c r="N52" s="6">
        <f t="shared" si="32"/>
        <v>66.671460290794528</v>
      </c>
      <c r="O52" s="6">
        <f t="shared" si="32"/>
        <v>66.626163506019765</v>
      </c>
      <c r="P52" s="6">
        <f t="shared" si="32"/>
        <v>66.578558009169413</v>
      </c>
      <c r="Q52" s="6">
        <f t="shared" si="32"/>
        <v>66.528895654776761</v>
      </c>
      <c r="R52" s="6">
        <f t="shared" si="32"/>
        <v>66.477393561835811</v>
      </c>
      <c r="S52" s="6">
        <f t="shared" si="32"/>
        <v>66.424239803297326</v>
      </c>
      <c r="T52" s="6">
        <f t="shared" si="32"/>
        <v>66.371086044758826</v>
      </c>
      <c r="U52" s="6">
        <f t="shared" si="32"/>
        <v>66.317932286220341</v>
      </c>
      <c r="V52" s="6">
        <f t="shared" si="32"/>
        <v>66.264778527681841</v>
      </c>
      <c r="W52" s="6">
        <f t="shared" si="32"/>
        <v>66.211624769143356</v>
      </c>
      <c r="X52" s="6">
        <f t="shared" si="32"/>
        <v>66.158471010604856</v>
      </c>
      <c r="Y52" s="6">
        <f t="shared" si="32"/>
        <v>66.105317252066371</v>
      </c>
      <c r="Z52" s="6">
        <f t="shared" si="32"/>
        <v>66.052163493527871</v>
      </c>
      <c r="AA52" s="6">
        <f t="shared" si="32"/>
        <v>65.999009734989386</v>
      </c>
      <c r="AB52" s="6">
        <f t="shared" si="32"/>
        <v>65.9458559764509</v>
      </c>
      <c r="AC52" s="6">
        <f t="shared" si="32"/>
        <v>65.892702217912401</v>
      </c>
      <c r="AD52" s="6">
        <f t="shared" si="32"/>
        <v>65.839548459373916</v>
      </c>
      <c r="AE52" s="6">
        <f t="shared" si="32"/>
        <v>65.786394700835416</v>
      </c>
      <c r="AF52" s="6">
        <f t="shared" si="32"/>
        <v>65.733240942296931</v>
      </c>
      <c r="AG52" s="6">
        <f t="shared" si="32"/>
        <v>65.680087183758431</v>
      </c>
      <c r="AH52" s="6">
        <f t="shared" si="32"/>
        <v>65.626933425219946</v>
      </c>
      <c r="AI52" s="6">
        <f t="shared" ref="AI52:AJ52" si="33">AI50*AI51</f>
        <v>65.573779666681446</v>
      </c>
      <c r="AJ52" s="6">
        <f t="shared" si="33"/>
        <v>65.520625908142961</v>
      </c>
      <c r="AK52" s="6">
        <f t="shared" ref="AK52" si="34">AK50*AK51</f>
        <v>65.467472149604461</v>
      </c>
    </row>
    <row r="53" spans="1:37">
      <c r="B53" s="1" t="s">
        <v>86</v>
      </c>
      <c r="E53" s="4">
        <f>7.52*E52/86</f>
        <v>8.3897832504186027</v>
      </c>
    </row>
    <row r="54" spans="1:37">
      <c r="B54" s="1"/>
      <c r="E54" s="4"/>
    </row>
    <row r="55" spans="1:37">
      <c r="A55" s="36"/>
      <c r="B55" s="37" t="s">
        <v>87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>
      <c r="A56" s="36"/>
      <c r="B56" s="38" t="s">
        <v>77</v>
      </c>
      <c r="C56" s="36">
        <f>C49</f>
        <v>2019</v>
      </c>
      <c r="D56" s="36">
        <f t="shared" ref="D56:AH56" si="35">D49</f>
        <v>2020</v>
      </c>
      <c r="E56" s="36">
        <f t="shared" si="35"/>
        <v>2021</v>
      </c>
      <c r="F56" s="36">
        <f t="shared" si="35"/>
        <v>2022</v>
      </c>
      <c r="G56" s="36">
        <f t="shared" si="35"/>
        <v>2023</v>
      </c>
      <c r="H56" s="36">
        <f t="shared" si="35"/>
        <v>2024</v>
      </c>
      <c r="I56" s="36">
        <f t="shared" si="35"/>
        <v>2025</v>
      </c>
      <c r="J56" s="36">
        <f t="shared" si="35"/>
        <v>2026</v>
      </c>
      <c r="K56" s="36">
        <f t="shared" si="35"/>
        <v>2027</v>
      </c>
      <c r="L56" s="36">
        <f t="shared" si="35"/>
        <v>2028</v>
      </c>
      <c r="M56" s="36">
        <f t="shared" si="35"/>
        <v>2029</v>
      </c>
      <c r="N56" s="36">
        <f t="shared" si="35"/>
        <v>2030</v>
      </c>
      <c r="O56" s="36">
        <f t="shared" si="35"/>
        <v>2031</v>
      </c>
      <c r="P56" s="36">
        <f t="shared" si="35"/>
        <v>2032</v>
      </c>
      <c r="Q56" s="36">
        <f t="shared" si="35"/>
        <v>2033</v>
      </c>
      <c r="R56" s="36">
        <f t="shared" si="35"/>
        <v>2034</v>
      </c>
      <c r="S56" s="36">
        <f t="shared" si="35"/>
        <v>2035</v>
      </c>
      <c r="T56" s="36">
        <f t="shared" si="35"/>
        <v>2036</v>
      </c>
      <c r="U56" s="36">
        <f t="shared" si="35"/>
        <v>2037</v>
      </c>
      <c r="V56" s="36">
        <f t="shared" si="35"/>
        <v>2038</v>
      </c>
      <c r="W56" s="36">
        <f t="shared" si="35"/>
        <v>2039</v>
      </c>
      <c r="X56" s="36">
        <f t="shared" si="35"/>
        <v>2040</v>
      </c>
      <c r="Y56" s="36">
        <f t="shared" si="35"/>
        <v>2041</v>
      </c>
      <c r="Z56" s="36">
        <f t="shared" si="35"/>
        <v>2042</v>
      </c>
      <c r="AA56" s="36">
        <f t="shared" si="35"/>
        <v>2043</v>
      </c>
      <c r="AB56" s="36">
        <f t="shared" si="35"/>
        <v>2044</v>
      </c>
      <c r="AC56" s="36">
        <f t="shared" si="35"/>
        <v>2045</v>
      </c>
      <c r="AD56" s="36">
        <f t="shared" si="35"/>
        <v>2046</v>
      </c>
      <c r="AE56" s="36">
        <f t="shared" si="35"/>
        <v>2047</v>
      </c>
      <c r="AF56" s="36">
        <f t="shared" si="35"/>
        <v>2048</v>
      </c>
      <c r="AG56" s="36">
        <f t="shared" si="35"/>
        <v>2049</v>
      </c>
      <c r="AH56" s="36">
        <f t="shared" si="35"/>
        <v>2050</v>
      </c>
      <c r="AI56" s="36">
        <f t="shared" ref="AI56:AJ56" si="36">AI49</f>
        <v>2051</v>
      </c>
      <c r="AJ56" s="36">
        <f t="shared" si="36"/>
        <v>2052</v>
      </c>
      <c r="AK56" s="36">
        <f t="shared" ref="AK56" si="37">AK49</f>
        <v>2053</v>
      </c>
    </row>
    <row r="57" spans="1:37">
      <c r="A57" s="36"/>
      <c r="B57" s="39" t="str">
        <f t="shared" ref="B57:B63" si="38">B30</f>
        <v>Melbourne</v>
      </c>
      <c r="C57" s="40">
        <f t="shared" ref="C57:AH63" si="39">$E$53*C7/$E7*C$52/$E$52+C17</f>
        <v>0</v>
      </c>
      <c r="D57" s="40">
        <f t="shared" si="39"/>
        <v>5.6304076821008398</v>
      </c>
      <c r="E57" s="40">
        <f>$E$53*E7/$E7*E$52/$E$52+E17</f>
        <v>8.8902172424028709</v>
      </c>
      <c r="F57" s="40">
        <f t="shared" si="39"/>
        <v>15.049911953113829</v>
      </c>
      <c r="G57" s="40">
        <f t="shared" si="39"/>
        <v>18.01952909999887</v>
      </c>
      <c r="H57" s="40">
        <f t="shared" si="39"/>
        <v>16.526807964936584</v>
      </c>
      <c r="I57" s="40">
        <f t="shared" si="39"/>
        <v>13.363690575942005</v>
      </c>
      <c r="J57" s="40">
        <f t="shared" si="39"/>
        <v>9.4726534232353039</v>
      </c>
      <c r="K57" s="40">
        <f t="shared" si="39"/>
        <v>6.5256996852941498</v>
      </c>
      <c r="L57" s="40">
        <f t="shared" si="39"/>
        <v>6.3797970585417092</v>
      </c>
      <c r="M57" s="40">
        <f t="shared" si="39"/>
        <v>6.7989189548427973</v>
      </c>
      <c r="N57" s="40">
        <f t="shared" si="39"/>
        <v>6.9903665683244114</v>
      </c>
      <c r="O57" s="40">
        <f t="shared" si="39"/>
        <v>7.0747080687887394</v>
      </c>
      <c r="P57" s="40">
        <f t="shared" si="39"/>
        <v>7.0879414843419957</v>
      </c>
      <c r="Q57" s="40">
        <f t="shared" si="39"/>
        <v>7.0033507316218957</v>
      </c>
      <c r="R57" s="40">
        <f t="shared" si="39"/>
        <v>6.8936367725342027</v>
      </c>
      <c r="S57" s="40">
        <f t="shared" si="39"/>
        <v>6.9750670998082871</v>
      </c>
      <c r="T57" s="40">
        <f t="shared" si="39"/>
        <v>7.1495311241243034</v>
      </c>
      <c r="U57" s="40">
        <f t="shared" si="39"/>
        <v>7.2356635482758858</v>
      </c>
      <c r="V57" s="40">
        <f t="shared" si="39"/>
        <v>7.2650134582726977</v>
      </c>
      <c r="W57" s="40">
        <f t="shared" si="39"/>
        <v>7.2468237337999302</v>
      </c>
      <c r="X57" s="40">
        <f t="shared" si="39"/>
        <v>7.2036728017285361</v>
      </c>
      <c r="Y57" s="40">
        <f t="shared" si="39"/>
        <v>7.2249384570715502</v>
      </c>
      <c r="Z57" s="40">
        <f t="shared" si="39"/>
        <v>7.2796346189951961</v>
      </c>
      <c r="AA57" s="40">
        <f t="shared" si="39"/>
        <v>7.3104491306617359</v>
      </c>
      <c r="AB57" s="40">
        <f t="shared" si="39"/>
        <v>7.3248034091986449</v>
      </c>
      <c r="AC57" s="40">
        <f t="shared" si="39"/>
        <v>7.3883325206238695</v>
      </c>
      <c r="AD57" s="40">
        <f t="shared" si="39"/>
        <v>7.4965966203073151</v>
      </c>
      <c r="AE57" s="40">
        <f t="shared" si="39"/>
        <v>7.5361388534602787</v>
      </c>
      <c r="AF57" s="40">
        <f t="shared" si="39"/>
        <v>7.5571523869800519</v>
      </c>
      <c r="AG57" s="40">
        <f t="shared" si="39"/>
        <v>7.5616901944304846</v>
      </c>
      <c r="AH57" s="40">
        <f t="shared" si="39"/>
        <v>7.494748150356731</v>
      </c>
      <c r="AI57" s="40">
        <f t="shared" ref="AI57:AJ57" si="40">$E$53*AI7/$E7*AI$52/$E$52+AI17</f>
        <v>7.534142682835558</v>
      </c>
      <c r="AJ57" s="40">
        <f t="shared" si="40"/>
        <v>7.8380314276347764</v>
      </c>
      <c r="AK57" s="40">
        <f t="shared" ref="AK57" si="41">$E$53*AK7/$E7*AK$52/$E$52+AK17</f>
        <v>8.1496127703736949</v>
      </c>
    </row>
    <row r="58" spans="1:37">
      <c r="A58" s="36"/>
      <c r="B58" s="39" t="str">
        <f t="shared" si="38"/>
        <v>Sydney</v>
      </c>
      <c r="C58" s="40">
        <f t="shared" si="39"/>
        <v>0</v>
      </c>
      <c r="D58" s="40">
        <f t="shared" si="39"/>
        <v>6.8820857238020992</v>
      </c>
      <c r="E58" s="40">
        <f t="shared" si="39"/>
        <v>10.180086223917778</v>
      </c>
      <c r="F58" s="40">
        <f t="shared" si="39"/>
        <v>16.547606556294657</v>
      </c>
      <c r="G58" s="40">
        <f t="shared" si="39"/>
        <v>19.931976168787742</v>
      </c>
      <c r="H58" s="40">
        <f t="shared" si="39"/>
        <v>18.484466136577829</v>
      </c>
      <c r="I58" s="40">
        <f t="shared" si="39"/>
        <v>14.87796001867599</v>
      </c>
      <c r="J58" s="40">
        <f t="shared" si="39"/>
        <v>10.813419695485152</v>
      </c>
      <c r="K58" s="40">
        <f t="shared" si="39"/>
        <v>7.8321278099062575</v>
      </c>
      <c r="L58" s="40">
        <f t="shared" si="39"/>
        <v>7.2278088852893188</v>
      </c>
      <c r="M58" s="40">
        <f t="shared" si="39"/>
        <v>7.29219513018543</v>
      </c>
      <c r="N58" s="40">
        <f t="shared" si="39"/>
        <v>7.4118395413900702</v>
      </c>
      <c r="O58" s="40">
        <f t="shared" si="39"/>
        <v>7.4549690137349875</v>
      </c>
      <c r="P58" s="40">
        <f t="shared" si="39"/>
        <v>7.4692394610145998</v>
      </c>
      <c r="Q58" s="40">
        <f t="shared" si="39"/>
        <v>7.3221161420357346</v>
      </c>
      <c r="R58" s="40">
        <f t="shared" si="39"/>
        <v>6.995780394179568</v>
      </c>
      <c r="S58" s="40">
        <f t="shared" si="39"/>
        <v>6.8809664650166988</v>
      </c>
      <c r="T58" s="40">
        <f t="shared" si="39"/>
        <v>6.9150247442948896</v>
      </c>
      <c r="U58" s="40">
        <f t="shared" si="39"/>
        <v>6.8266355043704046</v>
      </c>
      <c r="V58" s="40">
        <f t="shared" si="39"/>
        <v>6.746338116011577</v>
      </c>
      <c r="W58" s="40">
        <f t="shared" si="39"/>
        <v>6.6887278783595843</v>
      </c>
      <c r="X58" s="40">
        <f t="shared" si="39"/>
        <v>6.640465599440657</v>
      </c>
      <c r="Y58" s="40">
        <f t="shared" si="39"/>
        <v>6.6479323742274339</v>
      </c>
      <c r="Z58" s="40">
        <f t="shared" si="39"/>
        <v>6.6491806423240405</v>
      </c>
      <c r="AA58" s="40">
        <f t="shared" si="39"/>
        <v>6.6340890212949617</v>
      </c>
      <c r="AB58" s="40">
        <f t="shared" si="39"/>
        <v>6.6652941825895589</v>
      </c>
      <c r="AC58" s="40">
        <f t="shared" si="39"/>
        <v>6.6965944408119613</v>
      </c>
      <c r="AD58" s="40">
        <f t="shared" si="39"/>
        <v>6.6611729389075371</v>
      </c>
      <c r="AE58" s="40">
        <f t="shared" si="39"/>
        <v>6.6546817250504748</v>
      </c>
      <c r="AF58" s="40">
        <f t="shared" si="39"/>
        <v>6.6514958030925362</v>
      </c>
      <c r="AG58" s="40">
        <f t="shared" si="39"/>
        <v>6.6057563611565309</v>
      </c>
      <c r="AH58" s="40">
        <f t="shared" si="39"/>
        <v>6.6018971189826798</v>
      </c>
      <c r="AI58" s="40">
        <f t="shared" ref="AI58:AJ58" si="42">$E$53*AI8/$E8*AI$52/$E$52+AI18</f>
        <v>6.6174201751914676</v>
      </c>
      <c r="AJ58" s="40">
        <f t="shared" si="42"/>
        <v>6.616417134430816</v>
      </c>
      <c r="AK58" s="40">
        <f t="shared" ref="AK58" si="43">$E$53*AK8/$E8*AK$52/$E$52+AK18</f>
        <v>6.6107846376056862</v>
      </c>
    </row>
    <row r="59" spans="1:37">
      <c r="A59" s="36"/>
      <c r="B59" s="39" t="str">
        <f t="shared" si="38"/>
        <v>Adelaide</v>
      </c>
      <c r="C59" s="40">
        <f t="shared" si="39"/>
        <v>0</v>
      </c>
      <c r="D59" s="40">
        <f t="shared" si="39"/>
        <v>7.244726145088153</v>
      </c>
      <c r="E59" s="40">
        <f t="shared" si="39"/>
        <v>10.420317593556277</v>
      </c>
      <c r="F59" s="40">
        <f t="shared" si="39"/>
        <v>16.012597906155953</v>
      </c>
      <c r="G59" s="40">
        <f t="shared" si="39"/>
        <v>18.7567343102221</v>
      </c>
      <c r="H59" s="40">
        <f t="shared" si="39"/>
        <v>17.595336042131144</v>
      </c>
      <c r="I59" s="40">
        <f t="shared" si="39"/>
        <v>14.980653307716898</v>
      </c>
      <c r="J59" s="40">
        <f t="shared" si="39"/>
        <v>11.476175092867646</v>
      </c>
      <c r="K59" s="40">
        <f t="shared" si="39"/>
        <v>8.1374410495996319</v>
      </c>
      <c r="L59" s="40">
        <f t="shared" si="39"/>
        <v>7.3017642595615779</v>
      </c>
      <c r="M59" s="40">
        <f t="shared" si="39"/>
        <v>7.3694071529698997</v>
      </c>
      <c r="N59" s="40">
        <f t="shared" si="39"/>
        <v>7.4399607629598554</v>
      </c>
      <c r="O59" s="40">
        <f t="shared" si="39"/>
        <v>7.4734142339790957</v>
      </c>
      <c r="P59" s="40">
        <f t="shared" si="39"/>
        <v>7.5248777384647205</v>
      </c>
      <c r="Q59" s="40">
        <f t="shared" si="39"/>
        <v>7.3979367686881652</v>
      </c>
      <c r="R59" s="40">
        <f t="shared" si="39"/>
        <v>7.0462946610305517</v>
      </c>
      <c r="S59" s="40">
        <f t="shared" si="39"/>
        <v>6.9062405380145915</v>
      </c>
      <c r="T59" s="40">
        <f t="shared" si="39"/>
        <v>6.9034263639435434</v>
      </c>
      <c r="U59" s="40">
        <f t="shared" si="39"/>
        <v>6.7859278165570389</v>
      </c>
      <c r="V59" s="40">
        <f t="shared" si="39"/>
        <v>6.6732994496030589</v>
      </c>
      <c r="W59" s="40">
        <f t="shared" si="39"/>
        <v>6.5302700038351968</v>
      </c>
      <c r="X59" s="40">
        <f t="shared" si="39"/>
        <v>6.4479437579040537</v>
      </c>
      <c r="Y59" s="40">
        <f t="shared" si="39"/>
        <v>6.3871008219970786</v>
      </c>
      <c r="Z59" s="40">
        <f t="shared" si="39"/>
        <v>6.2668866051081338</v>
      </c>
      <c r="AA59" s="40">
        <f t="shared" si="39"/>
        <v>6.2960846221725326</v>
      </c>
      <c r="AB59" s="40">
        <f t="shared" si="39"/>
        <v>6.2695300448504465</v>
      </c>
      <c r="AC59" s="40">
        <f t="shared" si="39"/>
        <v>6.1463250431186198</v>
      </c>
      <c r="AD59" s="40">
        <f t="shared" si="39"/>
        <v>6.2266838788754129</v>
      </c>
      <c r="AE59" s="40">
        <f t="shared" si="39"/>
        <v>6.3718594805515183</v>
      </c>
      <c r="AF59" s="40">
        <f t="shared" si="39"/>
        <v>6.4060381911003583</v>
      </c>
      <c r="AG59" s="40">
        <f t="shared" si="39"/>
        <v>6.3868874780263623</v>
      </c>
      <c r="AH59" s="40">
        <f t="shared" si="39"/>
        <v>6.4153607718608168</v>
      </c>
      <c r="AI59" s="40">
        <f t="shared" ref="AI59:AJ59" si="44">$E$53*AI9/$E9*AI$52/$E$52+AI19</f>
        <v>6.4592788423484127</v>
      </c>
      <c r="AJ59" s="40">
        <f t="shared" si="44"/>
        <v>6.4228737969137093</v>
      </c>
      <c r="AK59" s="40">
        <f t="shared" ref="AK59" si="45">$E$53*AK9/$E9*AK$52/$E$52+AK19</f>
        <v>6.3653894045716886</v>
      </c>
    </row>
    <row r="60" spans="1:37">
      <c r="A60" s="36"/>
      <c r="B60" s="39" t="str">
        <f t="shared" si="38"/>
        <v>Brisbane</v>
      </c>
      <c r="C60" s="40">
        <f t="shared" si="39"/>
        <v>0</v>
      </c>
      <c r="D60" s="40">
        <f t="shared" si="39"/>
        <v>6.2675021334228704</v>
      </c>
      <c r="E60" s="40">
        <f t="shared" si="39"/>
        <v>9.9417312826618023</v>
      </c>
      <c r="F60" s="40">
        <f t="shared" si="39"/>
        <v>16.042467963281766</v>
      </c>
      <c r="G60" s="40">
        <f t="shared" si="39"/>
        <v>18.500019657310446</v>
      </c>
      <c r="H60" s="40">
        <f t="shared" si="39"/>
        <v>17.11903502699726</v>
      </c>
      <c r="I60" s="40">
        <f t="shared" si="39"/>
        <v>13.473974144294123</v>
      </c>
      <c r="J60" s="40">
        <f t="shared" si="39"/>
        <v>8.9650917957108422</v>
      </c>
      <c r="K60" s="40">
        <f t="shared" si="39"/>
        <v>6.115254497350012</v>
      </c>
      <c r="L60" s="40">
        <f t="shared" si="39"/>
        <v>5.5495514698495239</v>
      </c>
      <c r="M60" s="40">
        <f t="shared" si="39"/>
        <v>5.4587454128288462</v>
      </c>
      <c r="N60" s="40">
        <f t="shared" si="39"/>
        <v>5.5426034185882873</v>
      </c>
      <c r="O60" s="40">
        <f t="shared" si="39"/>
        <v>5.5915785329569054</v>
      </c>
      <c r="P60" s="40">
        <f t="shared" si="39"/>
        <v>5.5997980082716099</v>
      </c>
      <c r="Q60" s="40">
        <f t="shared" si="39"/>
        <v>5.4731092052853176</v>
      </c>
      <c r="R60" s="40">
        <f t="shared" si="39"/>
        <v>5.2054781190549519</v>
      </c>
      <c r="S60" s="40">
        <f t="shared" si="39"/>
        <v>5.0760191857132577</v>
      </c>
      <c r="T60" s="40">
        <f t="shared" si="39"/>
        <v>4.9639416791919997</v>
      </c>
      <c r="U60" s="40">
        <f t="shared" si="39"/>
        <v>4.7037878632808727</v>
      </c>
      <c r="V60" s="40">
        <f t="shared" si="39"/>
        <v>4.6305861092104763</v>
      </c>
      <c r="W60" s="40">
        <f t="shared" si="39"/>
        <v>4.7627977048313168</v>
      </c>
      <c r="X60" s="40">
        <f t="shared" si="39"/>
        <v>4.7878131435346489</v>
      </c>
      <c r="Y60" s="40">
        <f t="shared" si="39"/>
        <v>4.7098908312896093</v>
      </c>
      <c r="Z60" s="40">
        <f t="shared" si="39"/>
        <v>4.9025548884806502</v>
      </c>
      <c r="AA60" s="40">
        <f t="shared" si="39"/>
        <v>5.254195617018274</v>
      </c>
      <c r="AB60" s="40">
        <f t="shared" si="39"/>
        <v>5.1151255737841614</v>
      </c>
      <c r="AC60" s="40">
        <f t="shared" si="39"/>
        <v>4.7157163603816983</v>
      </c>
      <c r="AD60" s="40">
        <f t="shared" si="39"/>
        <v>4.5949150105931329</v>
      </c>
      <c r="AE60" s="40">
        <f t="shared" si="39"/>
        <v>4.5432465762165366</v>
      </c>
      <c r="AF60" s="40">
        <f t="shared" si="39"/>
        <v>4.4512455917726781</v>
      </c>
      <c r="AG60" s="40">
        <f t="shared" si="39"/>
        <v>4.6671285867466574</v>
      </c>
      <c r="AH60" s="40">
        <f t="shared" si="39"/>
        <v>4.9985255214102686</v>
      </c>
      <c r="AI60" s="40">
        <f t="shared" ref="AI60:AJ60" si="46">$E$53*AI10/$E10*AI$52/$E$52+AI20</f>
        <v>5.0452977117150173</v>
      </c>
      <c r="AJ60" s="40">
        <f t="shared" si="46"/>
        <v>4.9531319190058767</v>
      </c>
      <c r="AK60" s="40">
        <f t="shared" ref="AK60" si="47">$E$53*AK10/$E10*AK$52/$E$52+AK20</f>
        <v>4.8799529144709233</v>
      </c>
    </row>
    <row r="61" spans="1:37">
      <c r="A61" s="36"/>
      <c r="B61" s="39" t="str">
        <f t="shared" si="38"/>
        <v>Canberra</v>
      </c>
      <c r="C61" s="40">
        <f t="shared" si="39"/>
        <v>0</v>
      </c>
      <c r="D61" s="40">
        <f t="shared" si="39"/>
        <v>6.8820857238020992</v>
      </c>
      <c r="E61" s="40">
        <f t="shared" si="39"/>
        <v>10.180086223917778</v>
      </c>
      <c r="F61" s="40">
        <f t="shared" si="39"/>
        <v>16.547606556294657</v>
      </c>
      <c r="G61" s="40">
        <f t="shared" si="39"/>
        <v>19.931976168787742</v>
      </c>
      <c r="H61" s="40">
        <f t="shared" si="39"/>
        <v>18.484466136577829</v>
      </c>
      <c r="I61" s="40">
        <f t="shared" si="39"/>
        <v>14.87796001867599</v>
      </c>
      <c r="J61" s="40">
        <f t="shared" si="39"/>
        <v>10.813419695485152</v>
      </c>
      <c r="K61" s="40">
        <f t="shared" si="39"/>
        <v>7.8321278099062575</v>
      </c>
      <c r="L61" s="40">
        <f t="shared" si="39"/>
        <v>7.2278088852893188</v>
      </c>
      <c r="M61" s="40">
        <f t="shared" si="39"/>
        <v>7.29219513018543</v>
      </c>
      <c r="N61" s="40">
        <f t="shared" si="39"/>
        <v>7.4118395413900702</v>
      </c>
      <c r="O61" s="40">
        <f t="shared" si="39"/>
        <v>7.4549690137349875</v>
      </c>
      <c r="P61" s="40">
        <f t="shared" si="39"/>
        <v>7.4692394610145998</v>
      </c>
      <c r="Q61" s="40">
        <f t="shared" si="39"/>
        <v>7.3221161420357346</v>
      </c>
      <c r="R61" s="40">
        <f t="shared" si="39"/>
        <v>6.995780394179568</v>
      </c>
      <c r="S61" s="40">
        <f t="shared" si="39"/>
        <v>6.8809664650166988</v>
      </c>
      <c r="T61" s="40">
        <f t="shared" si="39"/>
        <v>6.9150247442948896</v>
      </c>
      <c r="U61" s="40">
        <f t="shared" si="39"/>
        <v>6.8266355043704046</v>
      </c>
      <c r="V61" s="40">
        <f t="shared" si="39"/>
        <v>6.746338116011577</v>
      </c>
      <c r="W61" s="40">
        <f t="shared" si="39"/>
        <v>6.6887278783595843</v>
      </c>
      <c r="X61" s="40">
        <f t="shared" si="39"/>
        <v>6.640465599440657</v>
      </c>
      <c r="Y61" s="40">
        <f t="shared" si="39"/>
        <v>6.6479323742274339</v>
      </c>
      <c r="Z61" s="40">
        <f t="shared" si="39"/>
        <v>6.6491806423240405</v>
      </c>
      <c r="AA61" s="40">
        <f t="shared" si="39"/>
        <v>6.6340890212949617</v>
      </c>
      <c r="AB61" s="40">
        <f t="shared" si="39"/>
        <v>6.6652941825895589</v>
      </c>
      <c r="AC61" s="40">
        <f t="shared" si="39"/>
        <v>6.6965944408119613</v>
      </c>
      <c r="AD61" s="40">
        <f t="shared" si="39"/>
        <v>6.6611729389075371</v>
      </c>
      <c r="AE61" s="40">
        <f t="shared" si="39"/>
        <v>6.6546817250504748</v>
      </c>
      <c r="AF61" s="40">
        <f t="shared" si="39"/>
        <v>6.6514958030925362</v>
      </c>
      <c r="AG61" s="40">
        <f t="shared" si="39"/>
        <v>6.6057563611565309</v>
      </c>
      <c r="AH61" s="40">
        <f t="shared" si="39"/>
        <v>6.6018971189826798</v>
      </c>
      <c r="AI61" s="40">
        <f t="shared" ref="AI61:AJ61" si="48">$E$53*AI11/$E11*AI$52/$E$52+AI21</f>
        <v>6.6174201751914676</v>
      </c>
      <c r="AJ61" s="40">
        <f t="shared" si="48"/>
        <v>6.616417134430816</v>
      </c>
      <c r="AK61" s="40">
        <f t="shared" ref="AK61" si="49">$E$53*AK11/$E11*AK$52/$E$52+AK21</f>
        <v>6.6107846376056862</v>
      </c>
    </row>
    <row r="62" spans="1:37">
      <c r="A62" s="36"/>
      <c r="B62" s="39" t="str">
        <f t="shared" si="38"/>
        <v>Hobart</v>
      </c>
      <c r="C62" s="40">
        <f t="shared" si="39"/>
        <v>0</v>
      </c>
      <c r="D62" s="40">
        <f t="shared" si="39"/>
        <v>7.5003929335705317</v>
      </c>
      <c r="E62" s="40">
        <f t="shared" si="39"/>
        <v>10.845113101413993</v>
      </c>
      <c r="F62" s="40">
        <f t="shared" si="39"/>
        <v>16.96923724466059</v>
      </c>
      <c r="G62" s="40">
        <f t="shared" si="39"/>
        <v>20.065903835164502</v>
      </c>
      <c r="H62" s="40">
        <f t="shared" si="39"/>
        <v>18.776860488113996</v>
      </c>
      <c r="I62" s="40">
        <f t="shared" si="39"/>
        <v>15.664273206485138</v>
      </c>
      <c r="J62" s="40">
        <f t="shared" si="39"/>
        <v>11.764700571919501</v>
      </c>
      <c r="K62" s="40">
        <f t="shared" si="39"/>
        <v>8.8040712752490151</v>
      </c>
      <c r="L62" s="40">
        <f t="shared" si="39"/>
        <v>8.6662672690935523</v>
      </c>
      <c r="M62" s="40">
        <f t="shared" si="39"/>
        <v>9.1522210407030116</v>
      </c>
      <c r="N62" s="40">
        <f t="shared" si="39"/>
        <v>9.3295427527394015</v>
      </c>
      <c r="O62" s="40">
        <f t="shared" si="39"/>
        <v>9.4106704810110049</v>
      </c>
      <c r="P62" s="40">
        <f t="shared" si="39"/>
        <v>9.4652950898242842</v>
      </c>
      <c r="Q62" s="40">
        <f t="shared" si="39"/>
        <v>9.4004804839728759</v>
      </c>
      <c r="R62" s="40">
        <f t="shared" si="39"/>
        <v>9.4136897646121938</v>
      </c>
      <c r="S62" s="40">
        <f t="shared" si="39"/>
        <v>9.6230001086136507</v>
      </c>
      <c r="T62" s="40">
        <f t="shared" si="39"/>
        <v>9.8972558827697341</v>
      </c>
      <c r="U62" s="40">
        <f t="shared" si="39"/>
        <v>10.125960484140251</v>
      </c>
      <c r="V62" s="40">
        <f t="shared" si="39"/>
        <v>10.319324393263743</v>
      </c>
      <c r="W62" s="40">
        <f t="shared" si="39"/>
        <v>10.435249488736918</v>
      </c>
      <c r="X62" s="40">
        <f t="shared" si="39"/>
        <v>10.392105788873305</v>
      </c>
      <c r="Y62" s="40">
        <f t="shared" si="39"/>
        <v>10.690046947706078</v>
      </c>
      <c r="Z62" s="40">
        <f t="shared" si="39"/>
        <v>10.85371886064511</v>
      </c>
      <c r="AA62" s="40">
        <f t="shared" si="39"/>
        <v>10.941509515798554</v>
      </c>
      <c r="AB62" s="40">
        <f t="shared" si="39"/>
        <v>10.996015435207168</v>
      </c>
      <c r="AC62" s="40">
        <f t="shared" si="39"/>
        <v>11.0970588616299</v>
      </c>
      <c r="AD62" s="40">
        <f t="shared" si="39"/>
        <v>11.236242140092408</v>
      </c>
      <c r="AE62" s="40">
        <f t="shared" si="39"/>
        <v>11.29845465893932</v>
      </c>
      <c r="AF62" s="40">
        <f t="shared" si="39"/>
        <v>11.357121645852672</v>
      </c>
      <c r="AG62" s="40">
        <f t="shared" si="39"/>
        <v>11.42942318633496</v>
      </c>
      <c r="AH62" s="40">
        <f t="shared" si="39"/>
        <v>11.375065634899009</v>
      </c>
      <c r="AI62" s="40">
        <f t="shared" ref="AI62:AJ62" si="50">$E$53*AI12/$E12*AI$52/$E$52+AI22</f>
        <v>11.4270990444837</v>
      </c>
      <c r="AJ62" s="40">
        <f t="shared" si="50"/>
        <v>11.743669743692774</v>
      </c>
      <c r="AK62" s="40">
        <f t="shared" ref="AK62" si="51">$E$53*AK12/$E12*AK$52/$E$52+AK22</f>
        <v>12.068023845134192</v>
      </c>
    </row>
    <row r="63" spans="1:37">
      <c r="A63" s="36"/>
      <c r="B63" s="39" t="str">
        <f t="shared" si="38"/>
        <v>Townsville</v>
      </c>
      <c r="C63" s="40">
        <f t="shared" si="39"/>
        <v>0</v>
      </c>
      <c r="D63" s="40">
        <f t="shared" si="39"/>
        <v>6.8506022196543208</v>
      </c>
      <c r="E63" s="40">
        <f t="shared" si="39"/>
        <v>9.7647832504186027</v>
      </c>
      <c r="F63" s="40">
        <f t="shared" si="39"/>
        <v>13.751416316863153</v>
      </c>
      <c r="G63" s="40">
        <f t="shared" si="39"/>
        <v>13.860698313199585</v>
      </c>
      <c r="H63" s="40">
        <f t="shared" si="39"/>
        <v>14.143226028636507</v>
      </c>
      <c r="I63" s="40">
        <f t="shared" si="39"/>
        <v>12.696494995128701</v>
      </c>
      <c r="J63" s="40">
        <f t="shared" si="39"/>
        <v>13.69155874277568</v>
      </c>
      <c r="K63" s="40">
        <f t="shared" si="39"/>
        <v>11.369274374384506</v>
      </c>
      <c r="L63" s="40">
        <f t="shared" si="39"/>
        <v>11.310247028039543</v>
      </c>
      <c r="M63" s="40">
        <f t="shared" si="39"/>
        <v>11.304331188005072</v>
      </c>
      <c r="N63" s="40">
        <f t="shared" si="39"/>
        <v>11.297976805653633</v>
      </c>
      <c r="O63" s="40">
        <f t="shared" si="39"/>
        <v>11.291235106240867</v>
      </c>
      <c r="P63" s="40">
        <f t="shared" si="39"/>
        <v>11.284149792089845</v>
      </c>
      <c r="Q63" s="40">
        <f t="shared" si="39"/>
        <v>11.276758347705652</v>
      </c>
      <c r="R63" s="40">
        <f t="shared" si="39"/>
        <v>11.269093087765841</v>
      </c>
      <c r="S63" s="40">
        <f t="shared" si="39"/>
        <v>11.261182003910617</v>
      </c>
      <c r="T63" s="40">
        <f t="shared" si="39"/>
        <v>11.253270920055391</v>
      </c>
      <c r="U63" s="40">
        <f t="shared" si="39"/>
        <v>11.245359836200167</v>
      </c>
      <c r="V63" s="40">
        <f t="shared" si="39"/>
        <v>11.237448752344941</v>
      </c>
      <c r="W63" s="40">
        <f t="shared" si="39"/>
        <v>11.229537668489717</v>
      </c>
      <c r="X63" s="40">
        <f t="shared" si="39"/>
        <v>11.221626584634492</v>
      </c>
      <c r="Y63" s="40">
        <f t="shared" si="39"/>
        <v>11.213715500779267</v>
      </c>
      <c r="Z63" s="40">
        <f t="shared" si="39"/>
        <v>11.205804416924041</v>
      </c>
      <c r="AA63" s="40">
        <f t="shared" si="39"/>
        <v>11.197893333068818</v>
      </c>
      <c r="AB63" s="40">
        <f t="shared" si="39"/>
        <v>11.189982249213596</v>
      </c>
      <c r="AC63" s="40">
        <f t="shared" si="39"/>
        <v>11.182071165358368</v>
      </c>
      <c r="AD63" s="40">
        <f t="shared" si="39"/>
        <v>11.174160081503146</v>
      </c>
      <c r="AE63" s="40">
        <f t="shared" si="39"/>
        <v>11.166248997647916</v>
      </c>
      <c r="AF63" s="40">
        <f t="shared" si="39"/>
        <v>11.158337913792694</v>
      </c>
      <c r="AG63" s="40">
        <f t="shared" si="39"/>
        <v>11.150426829937469</v>
      </c>
      <c r="AH63" s="40">
        <f t="shared" si="39"/>
        <v>11.142515746082243</v>
      </c>
      <c r="AI63" s="40">
        <f t="shared" ref="AI63:AJ63" si="52">$E$53*AI13/$E13*AI$52/$E$52+AI23</f>
        <v>11.134604662227018</v>
      </c>
      <c r="AJ63" s="40">
        <f t="shared" si="52"/>
        <v>11.126693578371793</v>
      </c>
      <c r="AK63" s="40">
        <f t="shared" ref="AK63" si="53">$E$53*AK13/$E13*AK$52/$E$52+AK23</f>
        <v>11.118782494516568</v>
      </c>
    </row>
    <row r="64" spans="1:37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</row>
    <row r="65" spans="1:37">
      <c r="A65" s="41"/>
      <c r="B65" s="43" t="s">
        <v>78</v>
      </c>
      <c r="C65" s="44">
        <f>C56</f>
        <v>2019</v>
      </c>
      <c r="D65" s="44">
        <f t="shared" ref="D65:AH65" si="54">D56</f>
        <v>2020</v>
      </c>
      <c r="E65" s="44">
        <f t="shared" si="54"/>
        <v>2021</v>
      </c>
      <c r="F65" s="44">
        <f t="shared" si="54"/>
        <v>2022</v>
      </c>
      <c r="G65" s="44">
        <f t="shared" si="54"/>
        <v>2023</v>
      </c>
      <c r="H65" s="44">
        <f t="shared" si="54"/>
        <v>2024</v>
      </c>
      <c r="I65" s="44">
        <f t="shared" si="54"/>
        <v>2025</v>
      </c>
      <c r="J65" s="44">
        <f t="shared" si="54"/>
        <v>2026</v>
      </c>
      <c r="K65" s="44">
        <f t="shared" si="54"/>
        <v>2027</v>
      </c>
      <c r="L65" s="44">
        <f t="shared" si="54"/>
        <v>2028</v>
      </c>
      <c r="M65" s="44">
        <f t="shared" si="54"/>
        <v>2029</v>
      </c>
      <c r="N65" s="44">
        <f t="shared" si="54"/>
        <v>2030</v>
      </c>
      <c r="O65" s="44">
        <f t="shared" si="54"/>
        <v>2031</v>
      </c>
      <c r="P65" s="44">
        <f t="shared" si="54"/>
        <v>2032</v>
      </c>
      <c r="Q65" s="44">
        <f t="shared" si="54"/>
        <v>2033</v>
      </c>
      <c r="R65" s="44">
        <f t="shared" si="54"/>
        <v>2034</v>
      </c>
      <c r="S65" s="44">
        <f t="shared" si="54"/>
        <v>2035</v>
      </c>
      <c r="T65" s="44">
        <f t="shared" si="54"/>
        <v>2036</v>
      </c>
      <c r="U65" s="44">
        <f t="shared" si="54"/>
        <v>2037</v>
      </c>
      <c r="V65" s="44">
        <f t="shared" si="54"/>
        <v>2038</v>
      </c>
      <c r="W65" s="44">
        <f t="shared" si="54"/>
        <v>2039</v>
      </c>
      <c r="X65" s="44">
        <f t="shared" si="54"/>
        <v>2040</v>
      </c>
      <c r="Y65" s="44">
        <f t="shared" si="54"/>
        <v>2041</v>
      </c>
      <c r="Z65" s="44">
        <f t="shared" si="54"/>
        <v>2042</v>
      </c>
      <c r="AA65" s="44">
        <f t="shared" si="54"/>
        <v>2043</v>
      </c>
      <c r="AB65" s="44">
        <f t="shared" si="54"/>
        <v>2044</v>
      </c>
      <c r="AC65" s="44">
        <f t="shared" si="54"/>
        <v>2045</v>
      </c>
      <c r="AD65" s="44">
        <f t="shared" si="54"/>
        <v>2046</v>
      </c>
      <c r="AE65" s="44">
        <f t="shared" si="54"/>
        <v>2047</v>
      </c>
      <c r="AF65" s="44">
        <f t="shared" si="54"/>
        <v>2048</v>
      </c>
      <c r="AG65" s="44">
        <f t="shared" si="54"/>
        <v>2049</v>
      </c>
      <c r="AH65" s="44">
        <f t="shared" si="54"/>
        <v>2050</v>
      </c>
      <c r="AI65" s="44">
        <f t="shared" ref="AI65:AJ65" si="55">AI56</f>
        <v>2051</v>
      </c>
      <c r="AJ65" s="44">
        <f t="shared" si="55"/>
        <v>2052</v>
      </c>
      <c r="AK65" s="44">
        <f t="shared" ref="AK65" si="56">AK56</f>
        <v>2053</v>
      </c>
    </row>
    <row r="66" spans="1:37">
      <c r="A66" s="41"/>
      <c r="B66" s="42" t="str">
        <f>B57</f>
        <v>Melbourne</v>
      </c>
      <c r="C66" s="45">
        <f>$E$53*C7/$E7*C$52/$E$52+('2023 HYDROGEN SCENARIO'!C17-'R&amp;C Load Factor Adjustments'!$G41)*'R&amp;C Load Factor Adjustments'!$H41+'R&amp;C Load Factor Adjustments'!$G41+'R&amp;C Load Factor Adjustments'!$F41</f>
        <v>0.65893972756607821</v>
      </c>
      <c r="D66" s="45">
        <f>$E$53*D7/$E7*D$52/$E$52+('2023 HYDROGEN SCENARIO'!D17-'R&amp;C Load Factor Adjustments'!$G41)*'R&amp;C Load Factor Adjustments'!$H41+'R&amp;C Load Factor Adjustments'!$G41+'R&amp;C Load Factor Adjustments'!$F41</f>
        <v>6.7874877076792819</v>
      </c>
      <c r="E66" s="45">
        <f>$E$53*E7/$E7*E$52/$E$52+('2023 HYDROGEN SCENARIO'!E17-'R&amp;C Load Factor Adjustments'!$G41)*'R&amp;C Load Factor Adjustments'!$H41+'R&amp;C Load Factor Adjustments'!$G41+'R&amp;C Load Factor Adjustments'!$F41</f>
        <v>10.044361349774318</v>
      </c>
      <c r="F66" s="45">
        <f>$E$53*F7/$E7*F$52/$E$52+('2023 HYDROGEN SCENARIO'!F17-'R&amp;C Load Factor Adjustments'!$G41)*'R&amp;C Load Factor Adjustments'!$H41+'R&amp;C Load Factor Adjustments'!$G41+'R&amp;C Load Factor Adjustments'!$F41</f>
        <v>16.199771157444808</v>
      </c>
      <c r="G66" s="45">
        <f>$E$53*G7/$E7*G$52/$E$52+('2023 HYDROGEN SCENARIO'!G17-'R&amp;C Load Factor Adjustments'!$G41)*'R&amp;C Load Factor Adjustments'!$H41+'R&amp;C Load Factor Adjustments'!$G41+'R&amp;C Load Factor Adjustments'!$F41</f>
        <v>19.176493275464441</v>
      </c>
      <c r="H66" s="45">
        <f>$E$53*H7/$E7*H$52/$E$52+('2023 HYDROGEN SCENARIO'!H17-'R&amp;C Load Factor Adjustments'!$G41)*'R&amp;C Load Factor Adjustments'!$H41+'R&amp;C Load Factor Adjustments'!$G41+'R&amp;C Load Factor Adjustments'!$F41</f>
        <v>17.707582876334033</v>
      </c>
      <c r="I66" s="45">
        <f>$E$53*I7/$E7*I$52/$E$52+('2023 HYDROGEN SCENARIO'!I17-'R&amp;C Load Factor Adjustments'!$G41)*'R&amp;C Load Factor Adjustments'!$H41+'R&amp;C Load Factor Adjustments'!$G41+'R&amp;C Load Factor Adjustments'!$F41</f>
        <v>14.600909128556097</v>
      </c>
      <c r="J66" s="45">
        <f>$E$53*J7/$E7*J$52/$E$52+('2023 HYDROGEN SCENARIO'!J17-'R&amp;C Load Factor Adjustments'!$G41)*'R&amp;C Load Factor Adjustments'!$H41+'R&amp;C Load Factor Adjustments'!$G41+'R&amp;C Load Factor Adjustments'!$F41</f>
        <v>10.755173456294461</v>
      </c>
      <c r="K66" s="45">
        <f>$E$53*K7/$E7*K$52/$E$52+('2023 HYDROGEN SCENARIO'!K17-'R&amp;C Load Factor Adjustments'!$G41)*'R&amp;C Load Factor Adjustments'!$H41+'R&amp;C Load Factor Adjustments'!$G41+'R&amp;C Load Factor Adjustments'!$F41</f>
        <v>8.0261079460975022</v>
      </c>
      <c r="L66" s="45">
        <f>$E$53*L7/$E7*L$52/$E$52+('2023 HYDROGEN SCENARIO'!L17-'R&amp;C Load Factor Adjustments'!$G41)*'R&amp;C Load Factor Adjustments'!$H41+'R&amp;C Load Factor Adjustments'!$G41+'R&amp;C Load Factor Adjustments'!$F41</f>
        <v>8.3513110731955003</v>
      </c>
      <c r="M66" s="45">
        <f>$E$53*M7/$E7*M$52/$E$52+('2023 HYDROGEN SCENARIO'!M17-'R&amp;C Load Factor Adjustments'!$G41)*'R&amp;C Load Factor Adjustments'!$H41+'R&amp;C Load Factor Adjustments'!$G41+'R&amp;C Load Factor Adjustments'!$F41</f>
        <v>9.0125063388519209</v>
      </c>
      <c r="N66" s="45">
        <f>$E$53*N7/$E7*N$52/$E$52+('2023 HYDROGEN SCENARIO'!N17-'R&amp;C Load Factor Adjustments'!$G41)*'R&amp;C Load Factor Adjustments'!$H41+'R&amp;C Load Factor Adjustments'!$G41+'R&amp;C Load Factor Adjustments'!$F41</f>
        <v>9.1433210176429949</v>
      </c>
      <c r="O66" s="45">
        <f>$E$53*O7/$E7*O$52/$E$52+('2023 HYDROGEN SCENARIO'!O17-'R&amp;C Load Factor Adjustments'!$G41)*'R&amp;C Load Factor Adjustments'!$H41+'R&amp;C Load Factor Adjustments'!$G41+'R&amp;C Load Factor Adjustments'!$F41</f>
        <v>9.1342755715437409</v>
      </c>
      <c r="P66" s="45">
        <f>$E$53*P7/$E7*P$52/$E$52+('2023 HYDROGEN SCENARIO'!P17-'R&amp;C Load Factor Adjustments'!$G41)*'R&amp;C Load Factor Adjustments'!$H41+'R&amp;C Load Factor Adjustments'!$G41+'R&amp;C Load Factor Adjustments'!$F41</f>
        <v>9.078834642080297</v>
      </c>
      <c r="Q66" s="45">
        <f>$E$53*Q7/$E7*Q$52/$E$52+('2023 HYDROGEN SCENARIO'!Q17-'R&amp;C Load Factor Adjustments'!$G41)*'R&amp;C Load Factor Adjustments'!$H41+'R&amp;C Load Factor Adjustments'!$G41+'R&amp;C Load Factor Adjustments'!$F41</f>
        <v>8.9657864813693902</v>
      </c>
      <c r="R66" s="45">
        <f>$E$53*R7/$E7*R$52/$E$52+('2023 HYDROGEN SCENARIO'!R17-'R&amp;C Load Factor Adjustments'!$G41)*'R&amp;C Load Factor Adjustments'!$H41+'R&amp;C Load Factor Adjustments'!$G41+'R&amp;C Load Factor Adjustments'!$F41</f>
        <v>8.9936441165820593</v>
      </c>
      <c r="S66" s="45">
        <f>$E$53*S7/$E7*S$52/$E$52+('2023 HYDROGEN SCENARIO'!S17-'R&amp;C Load Factor Adjustments'!$G41)*'R&amp;C Load Factor Adjustments'!$H41+'R&amp;C Load Factor Adjustments'!$G41+'R&amp;C Load Factor Adjustments'!$F41</f>
        <v>9.404487079469801</v>
      </c>
      <c r="T66" s="45">
        <f>$E$53*T7/$E7*T$52/$E$52+('2023 HYDROGEN SCENARIO'!T17-'R&amp;C Load Factor Adjustments'!$G41)*'R&amp;C Load Factor Adjustments'!$H41+'R&amp;C Load Factor Adjustments'!$G41+'R&amp;C Load Factor Adjustments'!$F41</f>
        <v>9.8398953991535176</v>
      </c>
      <c r="U66" s="45">
        <f>$E$53*U7/$E7*U$52/$E$52+('2023 HYDROGEN SCENARIO'!U17-'R&amp;C Load Factor Adjustments'!$G41)*'R&amp;C Load Factor Adjustments'!$H41+'R&amp;C Load Factor Adjustments'!$G41+'R&amp;C Load Factor Adjustments'!$F41</f>
        <v>10.032757535557364</v>
      </c>
      <c r="V66" s="45">
        <f>$E$53*V7/$E7*V$52/$E$52+('2023 HYDROGEN SCENARIO'!V17-'R&amp;C Load Factor Adjustments'!$G41)*'R&amp;C Load Factor Adjustments'!$H41+'R&amp;C Load Factor Adjustments'!$G41+'R&amp;C Load Factor Adjustments'!$F41</f>
        <v>10.147862416891941</v>
      </c>
      <c r="W66" s="45">
        <f>$E$53*W7/$E7*W$52/$E$52+('2023 HYDROGEN SCENARIO'!W17-'R&amp;C Load Factor Adjustments'!$G41)*'R&amp;C Load Factor Adjustments'!$H41+'R&amp;C Load Factor Adjustments'!$G41+'R&amp;C Load Factor Adjustments'!$F41</f>
        <v>10.189904881721274</v>
      </c>
      <c r="X66" s="45">
        <f>$E$53*X7/$E7*X$52/$E$52+('2023 HYDROGEN SCENARIO'!X17-'R&amp;C Load Factor Adjustments'!$G41)*'R&amp;C Load Factor Adjustments'!$H41+'R&amp;C Load Factor Adjustments'!$G41+'R&amp;C Load Factor Adjustments'!$F41</f>
        <v>10.069407286963241</v>
      </c>
      <c r="Y66" s="45">
        <f>$E$53*Y7/$E7*Y$52/$E$52+('2023 HYDROGEN SCENARIO'!Y17-'R&amp;C Load Factor Adjustments'!$G41)*'R&amp;C Load Factor Adjustments'!$H41+'R&amp;C Load Factor Adjustments'!$G41+'R&amp;C Load Factor Adjustments'!$F41</f>
        <v>9.9878366385716379</v>
      </c>
      <c r="Z66" s="45">
        <f>$E$53*Z7/$E7*Z$52/$E$52+('2023 HYDROGEN SCENARIO'!Z17-'R&amp;C Load Factor Adjustments'!$G41)*'R&amp;C Load Factor Adjustments'!$H41+'R&amp;C Load Factor Adjustments'!$G41+'R&amp;C Load Factor Adjustments'!$F41</f>
        <v>10.00414279274446</v>
      </c>
      <c r="AA66" s="45">
        <f>$E$53*AA7/$E7*AA$52/$E$52+('2023 HYDROGEN SCENARIO'!AA17-'R&amp;C Load Factor Adjustments'!$G41)*'R&amp;C Load Factor Adjustments'!$H41+'R&amp;C Load Factor Adjustments'!$G41+'R&amp;C Load Factor Adjustments'!$F41</f>
        <v>9.9980571364485531</v>
      </c>
      <c r="AB66" s="45">
        <f>$E$53*AB7/$E7*AB$52/$E$52+('2023 HYDROGEN SCENARIO'!AB17-'R&amp;C Load Factor Adjustments'!$G41)*'R&amp;C Load Factor Adjustments'!$H41+'R&amp;C Load Factor Adjustments'!$G41+'R&amp;C Load Factor Adjustments'!$F41</f>
        <v>9.9487542570992495</v>
      </c>
      <c r="AC66" s="45">
        <f>$E$53*AC7/$E7*AC$52/$E$52+('2023 HYDROGEN SCENARIO'!AC17-'R&amp;C Load Factor Adjustments'!$G41)*'R&amp;C Load Factor Adjustments'!$H41+'R&amp;C Load Factor Adjustments'!$G41+'R&amp;C Load Factor Adjustments'!$F41</f>
        <v>10.05466191673311</v>
      </c>
      <c r="AD66" s="45">
        <f>$E$53*AD7/$E7*AD$52/$E$52+('2023 HYDROGEN SCENARIO'!AD17-'R&amp;C Load Factor Adjustments'!$G41)*'R&amp;C Load Factor Adjustments'!$H41+'R&amp;C Load Factor Adjustments'!$G41+'R&amp;C Load Factor Adjustments'!$F41</f>
        <v>10.325208755767264</v>
      </c>
      <c r="AE66" s="45">
        <f>$E$53*AE7/$E7*AE$52/$E$52+('2023 HYDROGEN SCENARIO'!AE17-'R&amp;C Load Factor Adjustments'!$G41)*'R&amp;C Load Factor Adjustments'!$H41+'R&amp;C Load Factor Adjustments'!$G41+'R&amp;C Load Factor Adjustments'!$F41</f>
        <v>10.389116299274779</v>
      </c>
      <c r="AF66" s="45">
        <f>$E$53*AF7/$E7*AF$52/$E$52+('2023 HYDROGEN SCENARIO'!AF17-'R&amp;C Load Factor Adjustments'!$G41)*'R&amp;C Load Factor Adjustments'!$H41+'R&amp;C Load Factor Adjustments'!$G41+'R&amp;C Load Factor Adjustments'!$F41</f>
        <v>10.386925687909265</v>
      </c>
      <c r="AG66" s="45">
        <f>$E$53*AG7/$E7*AG$52/$E$52+('2023 HYDROGEN SCENARIO'!AG17-'R&amp;C Load Factor Adjustments'!$G41)*'R&amp;C Load Factor Adjustments'!$H41+'R&amp;C Load Factor Adjustments'!$G41+'R&amp;C Load Factor Adjustments'!$F41</f>
        <v>10.340743248041168</v>
      </c>
      <c r="AH66" s="45">
        <f>$E$53*AH7/$E7*AH$52/$E$52+('2023 HYDROGEN SCENARIO'!AH17-'R&amp;C Load Factor Adjustments'!$G41)*'R&amp;C Load Factor Adjustments'!$H41+'R&amp;C Load Factor Adjustments'!$G41+'R&amp;C Load Factor Adjustments'!$F41</f>
        <v>10.104770989768316</v>
      </c>
      <c r="AI66" s="45">
        <f>$E$53*AI7/$E7*AI$52/$E$52+('2023 HYDROGEN SCENARIO'!AI17-'R&amp;C Load Factor Adjustments'!$G41)*'R&amp;C Load Factor Adjustments'!$H41+'R&amp;C Load Factor Adjustments'!$G41+'R&amp;C Load Factor Adjustments'!$F41</f>
        <v>10.240949421278458</v>
      </c>
      <c r="AJ66" s="45">
        <f>$E$53*AJ7/$E7*AJ$52/$E$52+('2023 HYDROGEN SCENARIO'!AJ17-'R&amp;C Load Factor Adjustments'!$G41)*'R&amp;C Load Factor Adjustments'!$H41+'R&amp;C Load Factor Adjustments'!$G41+'R&amp;C Load Factor Adjustments'!$F41</f>
        <v>11.134525943138337</v>
      </c>
      <c r="AK66" s="45">
        <f>$E$53*AK7/$E7*AK$52/$E$52+('2023 HYDROGEN SCENARIO'!AK17-'R&amp;C Load Factor Adjustments'!$G41)*'R&amp;C Load Factor Adjustments'!$H41+'R&amp;C Load Factor Adjustments'!$G41+'R&amp;C Load Factor Adjustments'!$F41</f>
        <v>12.001171558123522</v>
      </c>
    </row>
    <row r="67" spans="1:37">
      <c r="A67" s="41"/>
      <c r="B67" s="42" t="str">
        <f t="shared" ref="B67:B72" si="57">B58</f>
        <v>Sydney</v>
      </c>
      <c r="C67" s="45">
        <f>$E$53*C8/$E8*C$52/$E$52+('2023 HYDROGEN SCENARIO'!C18-'R&amp;C Load Factor Adjustments'!$G42)*'R&amp;C Load Factor Adjustments'!$H42+'R&amp;C Load Factor Adjustments'!$G42+'R&amp;C Load Factor Adjustments'!$F42</f>
        <v>0.54107990406652562</v>
      </c>
      <c r="D67" s="45">
        <f>$E$53*D8/$E8*D$52/$E$52+('2023 HYDROGEN SCENARIO'!D18-'R&amp;C Load Factor Adjustments'!$G42)*'R&amp;C Load Factor Adjustments'!$H42+'R&amp;C Load Factor Adjustments'!$G42+'R&amp;C Load Factor Adjustments'!$F42</f>
        <v>8.3873090756025537</v>
      </c>
      <c r="E67" s="45">
        <f>$E$53*E8/$E8*E$52/$E$52+('2023 HYDROGEN SCENARIO'!E18-'R&amp;C Load Factor Adjustments'!$G42)*'R&amp;C Load Factor Adjustments'!$H42+'R&amp;C Load Factor Adjustments'!$G42+'R&amp;C Load Factor Adjustments'!$F42</f>
        <v>11.684182765375621</v>
      </c>
      <c r="F67" s="45">
        <f>$E$53*F8/$E8*F$52/$E$52+('2023 HYDROGEN SCENARIO'!F18-'R&amp;C Load Factor Adjustments'!$G42)*'R&amp;C Load Factor Adjustments'!$H42+'R&amp;C Load Factor Adjustments'!$G42+'R&amp;C Load Factor Adjustments'!$F42</f>
        <v>18.053970215530864</v>
      </c>
      <c r="G67" s="45">
        <f>$E$53*G8/$E8*G$52/$E$52+('2023 HYDROGEN SCENARIO'!G18-'R&amp;C Load Factor Adjustments'!$G42)*'R&amp;C Load Factor Adjustments'!$H42+'R&amp;C Load Factor Adjustments'!$G42+'R&amp;C Load Factor Adjustments'!$F42</f>
        <v>21.470725422775832</v>
      </c>
      <c r="H67" s="45">
        <f>$E$53*H8/$E8*H$52/$E$52+('2023 HYDROGEN SCENARIO'!H18-'R&amp;C Load Factor Adjustments'!$G42)*'R&amp;C Load Factor Adjustments'!$H42+'R&amp;C Load Factor Adjustments'!$G42+'R&amp;C Load Factor Adjustments'!$F42</f>
        <v>20.083607619687662</v>
      </c>
      <c r="I67" s="45">
        <f>$E$53*I8/$E8*I$52/$E$52+('2023 HYDROGEN SCENARIO'!I18-'R&amp;C Load Factor Adjustments'!$G42)*'R&amp;C Load Factor Adjustments'!$H42+'R&amp;C Load Factor Adjustments'!$G42+'R&amp;C Load Factor Adjustments'!$F42</f>
        <v>16.571964029925514</v>
      </c>
      <c r="J67" s="45">
        <f>$E$53*J8/$E8*J$52/$E$52+('2023 HYDROGEN SCENARIO'!J18-'R&amp;C Load Factor Adjustments'!$G42)*'R&amp;C Load Factor Adjustments'!$H42+'R&amp;C Load Factor Adjustments'!$G42+'R&amp;C Load Factor Adjustments'!$F42</f>
        <v>12.586285672319304</v>
      </c>
      <c r="K67" s="45">
        <f>$E$53*K8/$E8*K$52/$E$52+('2023 HYDROGEN SCENARIO'!K18-'R&amp;C Load Factor Adjustments'!$G42)*'R&amp;C Load Factor Adjustments'!$H42+'R&amp;C Load Factor Adjustments'!$G42+'R&amp;C Load Factor Adjustments'!$F42</f>
        <v>9.6715688090597407</v>
      </c>
      <c r="L67" s="45">
        <f>$E$53*L8/$E8*L$52/$E$52+('2023 HYDROGEN SCENARIO'!L18-'R&amp;C Load Factor Adjustments'!$G42)*'R&amp;C Load Factor Adjustments'!$H42+'R&amp;C Load Factor Adjustments'!$G42+'R&amp;C Load Factor Adjustments'!$F42</f>
        <v>9.2091219952824677</v>
      </c>
      <c r="M67" s="45">
        <f>$E$53*M8/$E8*M$52/$E$52+('2023 HYDROGEN SCENARIO'!M18-'R&amp;C Load Factor Adjustments'!$G42)*'R&amp;C Load Factor Adjustments'!$H42+'R&amp;C Load Factor Adjustments'!$G42+'R&amp;C Load Factor Adjustments'!$F42</f>
        <v>9.3864887593261859</v>
      </c>
      <c r="N67" s="45">
        <f>$E$53*N8/$E8*N$52/$E$52+('2023 HYDROGEN SCENARIO'!N18-'R&amp;C Load Factor Adjustments'!$G42)*'R&amp;C Load Factor Adjustments'!$H42+'R&amp;C Load Factor Adjustments'!$G42+'R&amp;C Load Factor Adjustments'!$F42</f>
        <v>9.524935308959984</v>
      </c>
      <c r="O67" s="45">
        <f>$E$53*O8/$E8*O$52/$E$52+('2023 HYDROGEN SCENARIO'!O18-'R&amp;C Load Factor Adjustments'!$G42)*'R&amp;C Load Factor Adjustments'!$H42+'R&amp;C Load Factor Adjustments'!$G42+'R&amp;C Load Factor Adjustments'!$F42</f>
        <v>9.5469853983431303</v>
      </c>
      <c r="P67" s="45">
        <f>$E$53*P8/$E8*P$52/$E$52+('2023 HYDROGEN SCENARIO'!P18-'R&amp;C Load Factor Adjustments'!$G42)*'R&amp;C Load Factor Adjustments'!$H42+'R&amp;C Load Factor Adjustments'!$G42+'R&amp;C Load Factor Adjustments'!$F42</f>
        <v>9.5384662439209347</v>
      </c>
      <c r="Q67" s="45">
        <f>$E$53*Q8/$E8*Q$52/$E$52+('2023 HYDROGEN SCENARIO'!Q18-'R&amp;C Load Factor Adjustments'!$G42)*'R&amp;C Load Factor Adjustments'!$H42+'R&amp;C Load Factor Adjustments'!$G42+'R&amp;C Load Factor Adjustments'!$F42</f>
        <v>9.3860986608318431</v>
      </c>
      <c r="R67" s="45">
        <f>$E$53*R8/$E8*R$52/$E$52+('2023 HYDROGEN SCENARIO'!R18-'R&amp;C Load Factor Adjustments'!$G42)*'R&amp;C Load Factor Adjustments'!$H42+'R&amp;C Load Factor Adjustments'!$G42+'R&amp;C Load Factor Adjustments'!$F42</f>
        <v>9.069719371488862</v>
      </c>
      <c r="S67" s="45">
        <f>$E$53*S8/$E8*S$52/$E$52+('2023 HYDROGEN SCENARIO'!S18-'R&amp;C Load Factor Adjustments'!$G42)*'R&amp;C Load Factor Adjustments'!$H42+'R&amp;C Load Factor Adjustments'!$G42+'R&amp;C Load Factor Adjustments'!$F42</f>
        <v>9.0006806113128821</v>
      </c>
      <c r="T67" s="45">
        <f>$E$53*T8/$E8*T$52/$E$52+('2023 HYDROGEN SCENARIO'!T18-'R&amp;C Load Factor Adjustments'!$G42)*'R&amp;C Load Factor Adjustments'!$H42+'R&amp;C Load Factor Adjustments'!$G42+'R&amp;C Load Factor Adjustments'!$F42</f>
        <v>9.0707384230086898</v>
      </c>
      <c r="U67" s="45">
        <f>$E$53*U8/$E8*U$52/$E$52+('2023 HYDROGEN SCENARIO'!U18-'R&amp;C Load Factor Adjustments'!$G42)*'R&amp;C Load Factor Adjustments'!$H42+'R&amp;C Load Factor Adjustments'!$G42+'R&amp;C Load Factor Adjustments'!$F42</f>
        <v>8.9706768397924925</v>
      </c>
      <c r="V67" s="45">
        <f>$E$53*V8/$E8*V$52/$E$52+('2023 HYDROGEN SCENARIO'!V18-'R&amp;C Load Factor Adjustments'!$G42)*'R&amp;C Load Factor Adjustments'!$H42+'R&amp;C Load Factor Adjustments'!$G42+'R&amp;C Load Factor Adjustments'!$F42</f>
        <v>8.8664450590294788</v>
      </c>
      <c r="W67" s="45">
        <f>$E$53*W8/$E8*W$52/$E$52+('2023 HYDROGEN SCENARIO'!W18-'R&amp;C Load Factor Adjustments'!$G42)*'R&amp;C Load Factor Adjustments'!$H42+'R&amp;C Load Factor Adjustments'!$G42+'R&amp;C Load Factor Adjustments'!$F42</f>
        <v>8.7773476578987157</v>
      </c>
      <c r="X67" s="45">
        <f>$E$53*X8/$E8*X$52/$E$52+('2023 HYDROGEN SCENARIO'!X18-'R&amp;C Load Factor Adjustments'!$G42)*'R&amp;C Load Factor Adjustments'!$H42+'R&amp;C Load Factor Adjustments'!$G42+'R&amp;C Load Factor Adjustments'!$F42</f>
        <v>8.7038883602554247</v>
      </c>
      <c r="Y67" s="45">
        <f>$E$53*Y8/$E8*Y$52/$E$52+('2023 HYDROGEN SCENARIO'!Y18-'R&amp;C Load Factor Adjustments'!$G42)*'R&amp;C Load Factor Adjustments'!$H42+'R&amp;C Load Factor Adjustments'!$G42+'R&amp;C Load Factor Adjustments'!$F42</f>
        <v>8.710584779229757</v>
      </c>
      <c r="Z67" s="45">
        <f>$E$53*Z8/$E8*Z$52/$E$52+('2023 HYDROGEN SCENARIO'!Z18-'R&amp;C Load Factor Adjustments'!$G42)*'R&amp;C Load Factor Adjustments'!$H42+'R&amp;C Load Factor Adjustments'!$G42+'R&amp;C Load Factor Adjustments'!$F42</f>
        <v>8.7121737726689865</v>
      </c>
      <c r="AA67" s="45">
        <f>$E$53*AA8/$E8*AA$52/$E$52+('2023 HYDROGEN SCENARIO'!AA18-'R&amp;C Load Factor Adjustments'!$G42)*'R&amp;C Load Factor Adjustments'!$H42+'R&amp;C Load Factor Adjustments'!$G42+'R&amp;C Load Factor Adjustments'!$F42</f>
        <v>8.6924375375621352</v>
      </c>
      <c r="AB67" s="45">
        <f>$E$53*AB8/$E8*AB$52/$E$52+('2023 HYDROGEN SCENARIO'!AB18-'R&amp;C Load Factor Adjustments'!$G42)*'R&amp;C Load Factor Adjustments'!$H42+'R&amp;C Load Factor Adjustments'!$G42+'R&amp;C Load Factor Adjustments'!$F42</f>
        <v>8.7252218668219985</v>
      </c>
      <c r="AC67" s="45">
        <f>$E$53*AC8/$E8*AC$52/$E$52+('2023 HYDROGEN SCENARIO'!AC18-'R&amp;C Load Factor Adjustments'!$G42)*'R&amp;C Load Factor Adjustments'!$H42+'R&amp;C Load Factor Adjustments'!$G42+'R&amp;C Load Factor Adjustments'!$F42</f>
        <v>8.7626823820841562</v>
      </c>
      <c r="AD67" s="45">
        <f>$E$53*AD8/$E8*AD$52/$E$52+('2023 HYDROGEN SCENARIO'!AD18-'R&amp;C Load Factor Adjustments'!$G42)*'R&amp;C Load Factor Adjustments'!$H42+'R&amp;C Load Factor Adjustments'!$G42+'R&amp;C Load Factor Adjustments'!$F42</f>
        <v>8.7326733675856083</v>
      </c>
      <c r="AE67" s="45">
        <f>$E$53*AE8/$E8*AE$52/$E$52+('2023 HYDROGEN SCENARIO'!AE18-'R&amp;C Load Factor Adjustments'!$G42)*'R&amp;C Load Factor Adjustments'!$H42+'R&amp;C Load Factor Adjustments'!$G42+'R&amp;C Load Factor Adjustments'!$F42</f>
        <v>8.7279876741198468</v>
      </c>
      <c r="AF67" s="45">
        <f>$E$53*AF8/$E8*AF$52/$E$52+('2023 HYDROGEN SCENARIO'!AF18-'R&amp;C Load Factor Adjustments'!$G42)*'R&amp;C Load Factor Adjustments'!$H42+'R&amp;C Load Factor Adjustments'!$G42+'R&amp;C Load Factor Adjustments'!$F42</f>
        <v>8.7241728269513654</v>
      </c>
      <c r="AG67" s="45">
        <f>$E$53*AG8/$E8*AG$52/$E$52+('2023 HYDROGEN SCENARIO'!AG18-'R&amp;C Load Factor Adjustments'!$G42)*'R&amp;C Load Factor Adjustments'!$H42+'R&amp;C Load Factor Adjustments'!$G42+'R&amp;C Load Factor Adjustments'!$F42</f>
        <v>8.6791002363241834</v>
      </c>
      <c r="AH67" s="45">
        <f>$E$53*AH8/$E8*AH$52/$E$52+('2023 HYDROGEN SCENARIO'!AH18-'R&amp;C Load Factor Adjustments'!$G42)*'R&amp;C Load Factor Adjustments'!$H42+'R&amp;C Load Factor Adjustments'!$G42+'R&amp;C Load Factor Adjustments'!$F42</f>
        <v>8.6766546682750043</v>
      </c>
      <c r="AI67" s="45">
        <f>$E$53*AI8/$E8*AI$52/$E$52+('2023 HYDROGEN SCENARIO'!AI18-'R&amp;C Load Factor Adjustments'!$G42)*'R&amp;C Load Factor Adjustments'!$H42+'R&amp;C Load Factor Adjustments'!$G42+'R&amp;C Load Factor Adjustments'!$F42</f>
        <v>8.6979054645474374</v>
      </c>
      <c r="AJ67" s="45">
        <f>$E$53*AJ8/$E8*AJ$52/$E$52+('2023 HYDROGEN SCENARIO'!AJ18-'R&amp;C Load Factor Adjustments'!$G42)*'R&amp;C Load Factor Adjustments'!$H42+'R&amp;C Load Factor Adjustments'!$G42+'R&amp;C Load Factor Adjustments'!$F42</f>
        <v>8.7067530460251419</v>
      </c>
      <c r="AK67" s="45">
        <f>$E$53*AK8/$E8*AK$52/$E$52+('2023 HYDROGEN SCENARIO'!AK18-'R&amp;C Load Factor Adjustments'!$G42)*'R&amp;C Load Factor Adjustments'!$H42+'R&amp;C Load Factor Adjustments'!$G42+'R&amp;C Load Factor Adjustments'!$F42</f>
        <v>8.7059782758452773</v>
      </c>
    </row>
    <row r="68" spans="1:37">
      <c r="A68" s="41"/>
      <c r="B68" s="42" t="str">
        <f t="shared" si="57"/>
        <v>Adelaide</v>
      </c>
      <c r="C68" s="45">
        <f>$E$53*C9/$E9*C$52/$E$52+('2023 HYDROGEN SCENARIO'!C19-'R&amp;C Load Factor Adjustments'!$G43)*'R&amp;C Load Factor Adjustments'!$H43+'R&amp;C Load Factor Adjustments'!$G43+'R&amp;C Load Factor Adjustments'!$F43</f>
        <v>0.9629275734522027</v>
      </c>
      <c r="D68" s="45">
        <f>$E$53*D9/$E9*D$52/$E$52+('2023 HYDROGEN SCENARIO'!D19-'R&amp;C Load Factor Adjustments'!$G43)*'R&amp;C Load Factor Adjustments'!$H43+'R&amp;C Load Factor Adjustments'!$G43+'R&amp;C Load Factor Adjustments'!$F43</f>
        <v>10.133047403899031</v>
      </c>
      <c r="E68" s="45">
        <f>$E$53*E9/$E9*E$52/$E$52+('2023 HYDROGEN SCENARIO'!E19-'R&amp;C Load Factor Adjustments'!$G43)*'R&amp;C Load Factor Adjustments'!$H43+'R&amp;C Load Factor Adjustments'!$G43+'R&amp;C Load Factor Adjustments'!$F43</f>
        <v>13.327037277397253</v>
      </c>
      <c r="F68" s="45">
        <f>$E$53*F9/$E9*F$52/$E$52+('2023 HYDROGEN SCENARIO'!F19-'R&amp;C Load Factor Adjustments'!$G43)*'R&amp;C Load Factor Adjustments'!$H43+'R&amp;C Load Factor Adjustments'!$G43+'R&amp;C Load Factor Adjustments'!$F43</f>
        <v>18.928694214797616</v>
      </c>
      <c r="G68" s="45">
        <f>$E$53*G9/$E9*G$52/$E$52+('2023 HYDROGEN SCENARIO'!G19-'R&amp;C Load Factor Adjustments'!$G43)*'R&amp;C Load Factor Adjustments'!$H43+'R&amp;C Load Factor Adjustments'!$G43+'R&amp;C Load Factor Adjustments'!$F43</f>
        <v>21.702036322706654</v>
      </c>
      <c r="H68" s="45">
        <f>$E$53*H9/$E9*H$52/$E$52+('2023 HYDROGEN SCENARIO'!H19-'R&amp;C Load Factor Adjustments'!$G43)*'R&amp;C Load Factor Adjustments'!$H43+'R&amp;C Load Factor Adjustments'!$G43+'R&amp;C Load Factor Adjustments'!$F43</f>
        <v>20.618664173376143</v>
      </c>
      <c r="I68" s="45">
        <f>$E$53*I9/$E9*I$52/$E$52+('2023 HYDROGEN SCENARIO'!I19-'R&amp;C Load Factor Adjustments'!$G43)*'R&amp;C Load Factor Adjustments'!$H43+'R&amp;C Load Factor Adjustments'!$G43+'R&amp;C Load Factor Adjustments'!$F43</f>
        <v>18.124595115577851</v>
      </c>
      <c r="J68" s="45">
        <f>$E$53*J9/$E9*J$52/$E$52+('2023 HYDROGEN SCENARIO'!J19-'R&amp;C Load Factor Adjustments'!$G43)*'R&amp;C Load Factor Adjustments'!$H43+'R&amp;C Load Factor Adjustments'!$G43+'R&amp;C Load Factor Adjustments'!$F43</f>
        <v>14.727984285672569</v>
      </c>
      <c r="K68" s="45">
        <f>$E$53*K9/$E9*K$52/$E$52+('2023 HYDROGEN SCENARIO'!K19-'R&amp;C Load Factor Adjustments'!$G43)*'R&amp;C Load Factor Adjustments'!$H43+'R&amp;C Load Factor Adjustments'!$G43+'R&amp;C Load Factor Adjustments'!$F43</f>
        <v>11.508815653835512</v>
      </c>
      <c r="L68" s="45">
        <f>$E$53*L9/$E9*L$52/$E$52+('2023 HYDROGEN SCENARIO'!L19-'R&amp;C Load Factor Adjustments'!$G43)*'R&amp;C Load Factor Adjustments'!$H43+'R&amp;C Load Factor Adjustments'!$G43+'R&amp;C Load Factor Adjustments'!$F43</f>
        <v>10.838816274817248</v>
      </c>
      <c r="M68" s="45">
        <f>$E$53*M9/$E9*M$52/$E$52+('2023 HYDROGEN SCENARIO'!M19-'R&amp;C Load Factor Adjustments'!$G43)*'R&amp;C Load Factor Adjustments'!$H43+'R&amp;C Load Factor Adjustments'!$G43+'R&amp;C Load Factor Adjustments'!$F43</f>
        <v>11.001473729376595</v>
      </c>
      <c r="N68" s="45">
        <f>$E$53*N9/$E9*N$52/$E$52+('2023 HYDROGEN SCENARIO'!N19-'R&amp;C Load Factor Adjustments'!$G43)*'R&amp;C Load Factor Adjustments'!$H43+'R&amp;C Load Factor Adjustments'!$G43+'R&amp;C Load Factor Adjustments'!$F43</f>
        <v>11.0559633728225</v>
      </c>
      <c r="O68" s="45">
        <f>$E$53*O9/$E9*O$52/$E$52+('2023 HYDROGEN SCENARIO'!O19-'R&amp;C Load Factor Adjustments'!$G43)*'R&amp;C Load Factor Adjustments'!$H43+'R&amp;C Load Factor Adjustments'!$G43+'R&amp;C Load Factor Adjustments'!$F43</f>
        <v>11.012000548550482</v>
      </c>
      <c r="P68" s="45">
        <f>$E$53*P9/$E9*P$52/$E$52+('2023 HYDROGEN SCENARIO'!P19-'R&amp;C Load Factor Adjustments'!$G43)*'R&amp;C Load Factor Adjustments'!$H43+'R&amp;C Load Factor Adjustments'!$G43+'R&amp;C Load Factor Adjustments'!$F43</f>
        <v>11.027084959335181</v>
      </c>
      <c r="Q68" s="45">
        <f>$E$53*Q9/$E9*Q$52/$E$52+('2023 HYDROGEN SCENARIO'!Q19-'R&amp;C Load Factor Adjustments'!$G43)*'R&amp;C Load Factor Adjustments'!$H43+'R&amp;C Load Factor Adjustments'!$G43+'R&amp;C Load Factor Adjustments'!$F43</f>
        <v>10.91479628554676</v>
      </c>
      <c r="R68" s="45">
        <f>$E$53*R9/$E9*R$52/$E$52+('2023 HYDROGEN SCENARIO'!R19-'R&amp;C Load Factor Adjustments'!$G43)*'R&amp;C Load Factor Adjustments'!$H43+'R&amp;C Load Factor Adjustments'!$G43+'R&amp;C Load Factor Adjustments'!$F43</f>
        <v>10.583823100971497</v>
      </c>
      <c r="S68" s="45">
        <f>$E$53*S9/$E9*S$52/$E$52+('2023 HYDROGEN SCENARIO'!S19-'R&amp;C Load Factor Adjustments'!$G43)*'R&amp;C Load Factor Adjustments'!$H43+'R&amp;C Load Factor Adjustments'!$G43+'R&amp;C Load Factor Adjustments'!$F43</f>
        <v>10.605846617876686</v>
      </c>
      <c r="T68" s="45">
        <f>$E$53*T9/$E9*T$52/$E$52+('2023 HYDROGEN SCENARIO'!T19-'R&amp;C Load Factor Adjustments'!$G43)*'R&amp;C Load Factor Adjustments'!$H43+'R&amp;C Load Factor Adjustments'!$G43+'R&amp;C Load Factor Adjustments'!$F43</f>
        <v>10.78206336657869</v>
      </c>
      <c r="U68" s="45">
        <f>$E$53*U9/$E9*U$52/$E$52+('2023 HYDROGEN SCENARIO'!U19-'R&amp;C Load Factor Adjustments'!$G43)*'R&amp;C Load Factor Adjustments'!$H43+'R&amp;C Load Factor Adjustments'!$G43+'R&amp;C Load Factor Adjustments'!$F43</f>
        <v>10.644578709434075</v>
      </c>
      <c r="V68" s="45">
        <f>$E$53*V9/$E9*V$52/$E$52+('2023 HYDROGEN SCENARIO'!V19-'R&amp;C Load Factor Adjustments'!$G43)*'R&amp;C Load Factor Adjustments'!$H43+'R&amp;C Load Factor Adjustments'!$G43+'R&amp;C Load Factor Adjustments'!$F43</f>
        <v>10.437319739166956</v>
      </c>
      <c r="W68" s="45">
        <f>$E$53*W9/$E9*W$52/$E$52+('2023 HYDROGEN SCENARIO'!W19-'R&amp;C Load Factor Adjustments'!$G43)*'R&amp;C Load Factor Adjustments'!$H43+'R&amp;C Load Factor Adjustments'!$G43+'R&amp;C Load Factor Adjustments'!$F43</f>
        <v>10.187676678533602</v>
      </c>
      <c r="X68" s="45">
        <f>$E$53*X9/$E9*X$52/$E$52+('2023 HYDROGEN SCENARIO'!X19-'R&amp;C Load Factor Adjustments'!$G43)*'R&amp;C Load Factor Adjustments'!$H43+'R&amp;C Load Factor Adjustments'!$G43+'R&amp;C Load Factor Adjustments'!$F43</f>
        <v>10.036255789360716</v>
      </c>
      <c r="Y68" s="45">
        <f>$E$53*Y9/$E9*Y$52/$E$52+('2023 HYDROGEN SCENARIO'!Y19-'R&amp;C Load Factor Adjustments'!$G43)*'R&amp;C Load Factor Adjustments'!$H43+'R&amp;C Load Factor Adjustments'!$G43+'R&amp;C Load Factor Adjustments'!$F43</f>
        <v>10.013296910100824</v>
      </c>
      <c r="Z68" s="45">
        <f>$E$53*Z9/$E9*Z$52/$E$52+('2023 HYDROGEN SCENARIO'!Z19-'R&amp;C Load Factor Adjustments'!$G43)*'R&amp;C Load Factor Adjustments'!$H43+'R&amp;C Load Factor Adjustments'!$G43+'R&amp;C Load Factor Adjustments'!$F43</f>
        <v>9.932245594076857</v>
      </c>
      <c r="AA68" s="45">
        <f>$E$53*AA9/$E9*AA$52/$E$52+('2023 HYDROGEN SCENARIO'!AA19-'R&amp;C Load Factor Adjustments'!$G43)*'R&amp;C Load Factor Adjustments'!$H43+'R&amp;C Load Factor Adjustments'!$G43+'R&amp;C Load Factor Adjustments'!$F43</f>
        <v>9.9440881099544747</v>
      </c>
      <c r="AB68" s="45">
        <f>$E$53*AB9/$E9*AB$52/$E$52+('2023 HYDROGEN SCENARIO'!AB19-'R&amp;C Load Factor Adjustments'!$G43)*'R&amp;C Load Factor Adjustments'!$H43+'R&amp;C Load Factor Adjustments'!$G43+'R&amp;C Load Factor Adjustments'!$F43</f>
        <v>9.9441271302027019</v>
      </c>
      <c r="AC68" s="45">
        <f>$E$53*AC9/$E9*AC$52/$E$52+('2023 HYDROGEN SCENARIO'!AC19-'R&amp;C Load Factor Adjustments'!$G43)*'R&amp;C Load Factor Adjustments'!$H43+'R&amp;C Load Factor Adjustments'!$G43+'R&amp;C Load Factor Adjustments'!$F43</f>
        <v>9.8868750706684168</v>
      </c>
      <c r="AD68" s="45">
        <f>$E$53*AD9/$E9*AD$52/$E$52+('2023 HYDROGEN SCENARIO'!AD19-'R&amp;C Load Factor Adjustments'!$G43)*'R&amp;C Load Factor Adjustments'!$H43+'R&amp;C Load Factor Adjustments'!$G43+'R&amp;C Load Factor Adjustments'!$F43</f>
        <v>9.9757952030179062</v>
      </c>
      <c r="AE68" s="45">
        <f>$E$53*AE9/$E9*AE$52/$E$52+('2023 HYDROGEN SCENARIO'!AE19-'R&amp;C Load Factor Adjustments'!$G43)*'R&amp;C Load Factor Adjustments'!$H43+'R&amp;C Load Factor Adjustments'!$G43+'R&amp;C Load Factor Adjustments'!$F43</f>
        <v>10.107181415443172</v>
      </c>
      <c r="AF68" s="45">
        <f>$E$53*AF9/$E9*AF$52/$E$52+('2023 HYDROGEN SCENARIO'!AF19-'R&amp;C Load Factor Adjustments'!$G43)*'R&amp;C Load Factor Adjustments'!$H43+'R&amp;C Load Factor Adjustments'!$G43+'R&amp;C Load Factor Adjustments'!$F43</f>
        <v>10.129212718631273</v>
      </c>
      <c r="AG68" s="45">
        <f>$E$53*AG9/$E9*AG$52/$E$52+('2023 HYDROGEN SCENARIO'!AG19-'R&amp;C Load Factor Adjustments'!$G43)*'R&amp;C Load Factor Adjustments'!$H43+'R&amp;C Load Factor Adjustments'!$G43+'R&amp;C Load Factor Adjustments'!$F43</f>
        <v>10.104792643431651</v>
      </c>
      <c r="AH68" s="45">
        <f>$E$53*AH9/$E9*AH$52/$E$52+('2023 HYDROGEN SCENARIO'!AH19-'R&amp;C Load Factor Adjustments'!$G43)*'R&amp;C Load Factor Adjustments'!$H43+'R&amp;C Load Factor Adjustments'!$G43+'R&amp;C Load Factor Adjustments'!$F43</f>
        <v>10.159736301699052</v>
      </c>
      <c r="AI68" s="45">
        <f>$E$53*AI9/$E9*AI$52/$E$52+('2023 HYDROGEN SCENARIO'!AI19-'R&amp;C Load Factor Adjustments'!$G43)*'R&amp;C Load Factor Adjustments'!$H43+'R&amp;C Load Factor Adjustments'!$G43+'R&amp;C Load Factor Adjustments'!$F43</f>
        <v>10.245264841879365</v>
      </c>
      <c r="AJ68" s="45">
        <f>$E$53*AJ9/$E9*AJ$52/$E$52+('2023 HYDROGEN SCENARIO'!AJ19-'R&amp;C Load Factor Adjustments'!$G43)*'R&amp;C Load Factor Adjustments'!$H43+'R&amp;C Load Factor Adjustments'!$G43+'R&amp;C Load Factor Adjustments'!$F43</f>
        <v>10.234377438422108</v>
      </c>
      <c r="AK68" s="45">
        <f>$E$53*AK9/$E9*AK$52/$E$52+('2023 HYDROGEN SCENARIO'!AK19-'R&amp;C Load Factor Adjustments'!$G43)*'R&amp;C Load Factor Adjustments'!$H43+'R&amp;C Load Factor Adjustments'!$G43+'R&amp;C Load Factor Adjustments'!$F43</f>
        <v>10.175299273086804</v>
      </c>
    </row>
    <row r="69" spans="1:37">
      <c r="A69" s="41"/>
      <c r="B69" s="42" t="str">
        <f t="shared" si="57"/>
        <v>Brisbane</v>
      </c>
      <c r="C69" s="45">
        <f>$E$53*C10/$E10*C$52/$E$52+('2023 HYDROGEN SCENARIO'!C20-'R&amp;C Load Factor Adjustments'!$G44)*'R&amp;C Load Factor Adjustments'!$H44+'R&amp;C Load Factor Adjustments'!$G44+'R&amp;C Load Factor Adjustments'!$F44</f>
        <v>0.57575227003333673</v>
      </c>
      <c r="D69" s="45">
        <f>$E$53*D10/$E10*D$52/$E$52+('2023 HYDROGEN SCENARIO'!D20-'R&amp;C Load Factor Adjustments'!$G44)*'R&amp;C Load Factor Adjustments'!$H44+'R&amp;C Load Factor Adjustments'!$G44+'R&amp;C Load Factor Adjustments'!$F44</f>
        <v>7.5227299237881766</v>
      </c>
      <c r="E69" s="45">
        <f>$E$53*E10/$E10*E$52/$E$52+('2023 HYDROGEN SCENARIO'!E20-'R&amp;C Load Factor Adjustments'!$G44)*'R&amp;C Load Factor Adjustments'!$H44+'R&amp;C Load Factor Adjustments'!$G44+'R&amp;C Load Factor Adjustments'!$F44</f>
        <v>11.40578155701246</v>
      </c>
      <c r="F69" s="45">
        <f>$E$53*F10/$E10*F$52/$E$52+('2023 HYDROGEN SCENARIO'!F20-'R&amp;C Load Factor Adjustments'!$G44)*'R&amp;C Load Factor Adjustments'!$H44+'R&amp;C Load Factor Adjustments'!$G44+'R&amp;C Load Factor Adjustments'!$F44</f>
        <v>17.650592641408267</v>
      </c>
      <c r="G69" s="45">
        <f>$E$53*G10/$E10*G$52/$E$52+('2023 HYDROGEN SCENARIO'!G20-'R&amp;C Load Factor Adjustments'!$G44)*'R&amp;C Load Factor Adjustments'!$H44+'R&amp;C Load Factor Adjustments'!$G44+'R&amp;C Load Factor Adjustments'!$F44</f>
        <v>20.163367498125893</v>
      </c>
      <c r="H69" s="45">
        <f>$E$53*H10/$E10*H$52/$E$52+('2023 HYDROGEN SCENARIO'!H20-'R&amp;C Load Factor Adjustments'!$G44)*'R&amp;C Load Factor Adjustments'!$H44+'R&amp;C Load Factor Adjustments'!$G44+'R&amp;C Load Factor Adjustments'!$F44</f>
        <v>18.883726303083126</v>
      </c>
      <c r="I69" s="45">
        <f>$E$53*I10/$E10*I$52/$E$52+('2023 HYDROGEN SCENARIO'!I20-'R&amp;C Load Factor Adjustments'!$G44)*'R&amp;C Load Factor Adjustments'!$H44+'R&amp;C Load Factor Adjustments'!$G44+'R&amp;C Load Factor Adjustments'!$F44</f>
        <v>15.274498560453996</v>
      </c>
      <c r="J69" s="45">
        <f>$E$53*J10/$E10*J$52/$E$52+('2023 HYDROGEN SCENARIO'!J20-'R&amp;C Load Factor Adjustments'!$G44)*'R&amp;C Load Factor Adjustments'!$H44+'R&amp;C Load Factor Adjustments'!$G44+'R&amp;C Load Factor Adjustments'!$F44</f>
        <v>10.611079997938258</v>
      </c>
      <c r="K69" s="45">
        <f>$E$53*K10/$E10*K$52/$E$52+('2023 HYDROGEN SCENARIO'!K20-'R&amp;C Load Factor Adjustments'!$G44)*'R&amp;C Load Factor Adjustments'!$H44+'R&amp;C Load Factor Adjustments'!$G44+'R&amp;C Load Factor Adjustments'!$F44</f>
        <v>7.5612330427541918</v>
      </c>
      <c r="L69" s="45">
        <f>$E$53*L10/$E10*L$52/$E$52+('2023 HYDROGEN SCENARIO'!L20-'R&amp;C Load Factor Adjustments'!$G44)*'R&amp;C Load Factor Adjustments'!$H44+'R&amp;C Load Factor Adjustments'!$G44+'R&amp;C Load Factor Adjustments'!$F44</f>
        <v>6.8398613518702733</v>
      </c>
      <c r="M69" s="45">
        <f>$E$53*M10/$E10*M$52/$E$52+('2023 HYDROGEN SCENARIO'!M20-'R&amp;C Load Factor Adjustments'!$G44)*'R&amp;C Load Factor Adjustments'!$H44+'R&amp;C Load Factor Adjustments'!$G44+'R&amp;C Load Factor Adjustments'!$F44</f>
        <v>6.6709776497118254</v>
      </c>
      <c r="N69" s="45">
        <f>$E$53*N10/$E10*N$52/$E$52+('2023 HYDROGEN SCENARIO'!N20-'R&amp;C Load Factor Adjustments'!$G44)*'R&amp;C Load Factor Adjustments'!$H44+'R&amp;C Load Factor Adjustments'!$G44+'R&amp;C Load Factor Adjustments'!$F44</f>
        <v>6.7452922295156164</v>
      </c>
      <c r="O69" s="45">
        <f>$E$53*O10/$E10*O$52/$E$52+('2023 HYDROGEN SCENARIO'!O20-'R&amp;C Load Factor Adjustments'!$G44)*'R&amp;C Load Factor Adjustments'!$H44+'R&amp;C Load Factor Adjustments'!$G44+'R&amp;C Load Factor Adjustments'!$F44</f>
        <v>6.7894538620825005</v>
      </c>
      <c r="P69" s="45">
        <f>$E$53*P10/$E10*P$52/$E$52+('2023 HYDROGEN SCENARIO'!P20-'R&amp;C Load Factor Adjustments'!$G44)*'R&amp;C Load Factor Adjustments'!$H44+'R&amp;C Load Factor Adjustments'!$G44+'R&amp;C Load Factor Adjustments'!$F44</f>
        <v>6.8043679570003253</v>
      </c>
      <c r="Q69" s="45">
        <f>$E$53*Q10/$E10*Q$52/$E$52+('2023 HYDROGEN SCENARIO'!Q20-'R&amp;C Load Factor Adjustments'!$G44)*'R&amp;C Load Factor Adjustments'!$H44+'R&amp;C Load Factor Adjustments'!$G44+'R&amp;C Load Factor Adjustments'!$F44</f>
        <v>6.6984605306770542</v>
      </c>
      <c r="R69" s="45">
        <f>$E$53*R10/$E10*R$52/$E$52+('2023 HYDROGEN SCENARIO'!R20-'R&amp;C Load Factor Adjustments'!$G44)*'R&amp;C Load Factor Adjustments'!$H44+'R&amp;C Load Factor Adjustments'!$G44+'R&amp;C Load Factor Adjustments'!$F44</f>
        <v>6.4780835115041588</v>
      </c>
      <c r="S69" s="45">
        <f>$E$53*S10/$E10*S$52/$E$52+('2023 HYDROGEN SCENARIO'!S20-'R&amp;C Load Factor Adjustments'!$G44)*'R&amp;C Load Factor Adjustments'!$H44+'R&amp;C Load Factor Adjustments'!$G44+'R&amp;C Load Factor Adjustments'!$F44</f>
        <v>6.4023679943317227</v>
      </c>
      <c r="T69" s="45">
        <f>$E$53*T10/$E10*T$52/$E$52+('2023 HYDROGEN SCENARIO'!T20-'R&amp;C Load Factor Adjustments'!$G44)*'R&amp;C Load Factor Adjustments'!$H44+'R&amp;C Load Factor Adjustments'!$G44+'R&amp;C Load Factor Adjustments'!$F44</f>
        <v>6.3391808480805567</v>
      </c>
      <c r="U69" s="45">
        <f>$E$53*U10/$E10*U$52/$E$52+('2023 HYDROGEN SCENARIO'!U20-'R&amp;C Load Factor Adjustments'!$G44)*'R&amp;C Load Factor Adjustments'!$H44+'R&amp;C Load Factor Adjustments'!$G44+'R&amp;C Load Factor Adjustments'!$F44</f>
        <v>6.1517429854912642</v>
      </c>
      <c r="V69" s="45">
        <f>$E$53*V10/$E10*V$52/$E$52+('2023 HYDROGEN SCENARIO'!V20-'R&amp;C Load Factor Adjustments'!$G44)*'R&amp;C Load Factor Adjustments'!$H44+'R&amp;C Load Factor Adjustments'!$G44+'R&amp;C Load Factor Adjustments'!$F44</f>
        <v>6.1672077969812076</v>
      </c>
      <c r="W69" s="45">
        <f>$E$53*W10/$E10*W$52/$E$52+('2023 HYDROGEN SCENARIO'!W20-'R&amp;C Load Factor Adjustments'!$G44)*'R&amp;C Load Factor Adjustments'!$H44+'R&amp;C Load Factor Adjustments'!$G44+'R&amp;C Load Factor Adjustments'!$F44</f>
        <v>6.3644119131907599</v>
      </c>
      <c r="X69" s="45">
        <f>$E$53*X10/$E10*X$52/$E$52+('2023 HYDROGEN SCENARIO'!X20-'R&amp;C Load Factor Adjustments'!$G44)*'R&amp;C Load Factor Adjustments'!$H44+'R&amp;C Load Factor Adjustments'!$G44+'R&amp;C Load Factor Adjustments'!$F44</f>
        <v>6.4161704641581592</v>
      </c>
      <c r="Y69" s="45">
        <f>$E$53*Y10/$E10*Y$52/$E$52+('2023 HYDROGEN SCENARIO'!Y20-'R&amp;C Load Factor Adjustments'!$G44)*'R&amp;C Load Factor Adjustments'!$H44+'R&amp;C Load Factor Adjustments'!$G44+'R&amp;C Load Factor Adjustments'!$F44</f>
        <v>6.329964399690831</v>
      </c>
      <c r="Z69" s="45">
        <f>$E$53*Z10/$E10*Z$52/$E$52+('2023 HYDROGEN SCENARIO'!Z20-'R&amp;C Load Factor Adjustments'!$G44)*'R&amp;C Load Factor Adjustments'!$H44+'R&amp;C Load Factor Adjustments'!$G44+'R&amp;C Load Factor Adjustments'!$F44</f>
        <v>6.5055643237368797</v>
      </c>
      <c r="AA69" s="45">
        <f>$E$53*AA10/$E10*AA$52/$E$52+('2023 HYDROGEN SCENARIO'!AA20-'R&amp;C Load Factor Adjustments'!$G44)*'R&amp;C Load Factor Adjustments'!$H44+'R&amp;C Load Factor Adjustments'!$G44+'R&amp;C Load Factor Adjustments'!$F44</f>
        <v>6.8707831813346614</v>
      </c>
      <c r="AB69" s="45">
        <f>$E$53*AB10/$E10*AB$52/$E$52+('2023 HYDROGEN SCENARIO'!AB20-'R&amp;C Load Factor Adjustments'!$G44)*'R&amp;C Load Factor Adjustments'!$H44+'R&amp;C Load Factor Adjustments'!$G44+'R&amp;C Load Factor Adjustments'!$F44</f>
        <v>6.8171757883934871</v>
      </c>
      <c r="AC69" s="45">
        <f>$E$53*AC10/$E10*AC$52/$E$52+('2023 HYDROGEN SCENARIO'!AC20-'R&amp;C Load Factor Adjustments'!$G44)*'R&amp;C Load Factor Adjustments'!$H44+'R&amp;C Load Factor Adjustments'!$G44+'R&amp;C Load Factor Adjustments'!$F44</f>
        <v>6.465155518199551</v>
      </c>
      <c r="AD69" s="45">
        <f>$E$53*AD10/$E10*AD$52/$E$52+('2023 HYDROGEN SCENARIO'!AD20-'R&amp;C Load Factor Adjustments'!$G44)*'R&amp;C Load Factor Adjustments'!$H44+'R&amp;C Load Factor Adjustments'!$G44+'R&amp;C Load Factor Adjustments'!$F44</f>
        <v>6.2388678298582416</v>
      </c>
      <c r="AE69" s="45">
        <f>$E$53*AE10/$E10*AE$52/$E$52+('2023 HYDROGEN SCENARIO'!AE20-'R&amp;C Load Factor Adjustments'!$G44)*'R&amp;C Load Factor Adjustments'!$H44+'R&amp;C Load Factor Adjustments'!$G44+'R&amp;C Load Factor Adjustments'!$F44</f>
        <v>6.1072111230482955</v>
      </c>
      <c r="AF69" s="45">
        <f>$E$53*AF10/$E10*AF$52/$E$52+('2023 HYDROGEN SCENARIO'!AF20-'R&amp;C Load Factor Adjustments'!$G44)*'R&amp;C Load Factor Adjustments'!$H44+'R&amp;C Load Factor Adjustments'!$G44+'R&amp;C Load Factor Adjustments'!$F44</f>
        <v>6.0224763861974431</v>
      </c>
      <c r="AG69" s="45">
        <f>$E$53*AG10/$E10*AG$52/$E$52+('2023 HYDROGEN SCENARIO'!AG20-'R&amp;C Load Factor Adjustments'!$G44)*'R&amp;C Load Factor Adjustments'!$H44+'R&amp;C Load Factor Adjustments'!$G44+'R&amp;C Load Factor Adjustments'!$F44</f>
        <v>6.2454909069050393</v>
      </c>
      <c r="AH69" s="45">
        <f>$E$53*AH10/$E10*AH$52/$E$52+('2023 HYDROGEN SCENARIO'!AH20-'R&amp;C Load Factor Adjustments'!$G44)*'R&amp;C Load Factor Adjustments'!$H44+'R&amp;C Load Factor Adjustments'!$G44+'R&amp;C Load Factor Adjustments'!$F44</f>
        <v>6.5967924593024039</v>
      </c>
      <c r="AI69" s="45">
        <f>$E$53*AI10/$E10*AI$52/$E$52+('2023 HYDROGEN SCENARIO'!AI20-'R&amp;C Load Factor Adjustments'!$G44)*'R&amp;C Load Factor Adjustments'!$H44+'R&amp;C Load Factor Adjustments'!$G44+'R&amp;C Load Factor Adjustments'!$F44</f>
        <v>6.6741265728562071</v>
      </c>
      <c r="AJ69" s="45">
        <f>$E$53*AJ10/$E10*AJ$52/$E$52+('2023 HYDROGEN SCENARIO'!AJ20-'R&amp;C Load Factor Adjustments'!$G44)*'R&amp;C Load Factor Adjustments'!$H44+'R&amp;C Load Factor Adjustments'!$G44+'R&amp;C Load Factor Adjustments'!$F44</f>
        <v>6.5918922034065135</v>
      </c>
      <c r="AK69" s="45">
        <f>$E$53*AK10/$E10*AK$52/$E$52+('2023 HYDROGEN SCENARIO'!AK20-'R&amp;C Load Factor Adjustments'!$G44)*'R&amp;C Load Factor Adjustments'!$H44+'R&amp;C Load Factor Adjustments'!$G44+'R&amp;C Load Factor Adjustments'!$F44</f>
        <v>6.5022110597402181</v>
      </c>
    </row>
    <row r="70" spans="1:37">
      <c r="A70" s="41"/>
      <c r="B70" s="42" t="str">
        <f t="shared" si="57"/>
        <v>Canberra</v>
      </c>
      <c r="C70" s="45">
        <f>$E$53*C11/$E11*C$52/$E$52+('2023 HYDROGEN SCENARIO'!C21-'R&amp;C Load Factor Adjustments'!$G45)*'R&amp;C Load Factor Adjustments'!$H45+'R&amp;C Load Factor Adjustments'!$G45+'R&amp;C Load Factor Adjustments'!$F45</f>
        <v>0.54107990406652562</v>
      </c>
      <c r="D70" s="45">
        <f>$E$53*D11/$E11*D$52/$E$52+('2023 HYDROGEN SCENARIO'!D21-'R&amp;C Load Factor Adjustments'!$G45)*'R&amp;C Load Factor Adjustments'!$H45+'R&amp;C Load Factor Adjustments'!$G45+'R&amp;C Load Factor Adjustments'!$F45</f>
        <v>8.3873090756025537</v>
      </c>
      <c r="E70" s="45">
        <f>$E$53*E11/$E11*E$52/$E$52+('2023 HYDROGEN SCENARIO'!E21-'R&amp;C Load Factor Adjustments'!$G45)*'R&amp;C Load Factor Adjustments'!$H45+'R&amp;C Load Factor Adjustments'!$G45+'R&amp;C Load Factor Adjustments'!$F45</f>
        <v>11.684182765375621</v>
      </c>
      <c r="F70" s="45">
        <f>$E$53*F11/$E11*F$52/$E$52+('2023 HYDROGEN SCENARIO'!F21-'R&amp;C Load Factor Adjustments'!$G45)*'R&amp;C Load Factor Adjustments'!$H45+'R&amp;C Load Factor Adjustments'!$G45+'R&amp;C Load Factor Adjustments'!$F45</f>
        <v>18.053970215530864</v>
      </c>
      <c r="G70" s="45">
        <f>$E$53*G11/$E11*G$52/$E$52+('2023 HYDROGEN SCENARIO'!G21-'R&amp;C Load Factor Adjustments'!$G45)*'R&amp;C Load Factor Adjustments'!$H45+'R&amp;C Load Factor Adjustments'!$G45+'R&amp;C Load Factor Adjustments'!$F45</f>
        <v>21.470725422775832</v>
      </c>
      <c r="H70" s="45">
        <f>$E$53*H11/$E11*H$52/$E$52+('2023 HYDROGEN SCENARIO'!H21-'R&amp;C Load Factor Adjustments'!$G45)*'R&amp;C Load Factor Adjustments'!$H45+'R&amp;C Load Factor Adjustments'!$G45+'R&amp;C Load Factor Adjustments'!$F45</f>
        <v>20.083607619687662</v>
      </c>
      <c r="I70" s="45">
        <f>$E$53*I11/$E11*I$52/$E$52+('2023 HYDROGEN SCENARIO'!I21-'R&amp;C Load Factor Adjustments'!$G45)*'R&amp;C Load Factor Adjustments'!$H45+'R&amp;C Load Factor Adjustments'!$G45+'R&amp;C Load Factor Adjustments'!$F45</f>
        <v>16.571964029925514</v>
      </c>
      <c r="J70" s="45">
        <f>$E$53*J11/$E11*J$52/$E$52+('2023 HYDROGEN SCENARIO'!J21-'R&amp;C Load Factor Adjustments'!$G45)*'R&amp;C Load Factor Adjustments'!$H45+'R&amp;C Load Factor Adjustments'!$G45+'R&amp;C Load Factor Adjustments'!$F45</f>
        <v>12.586285672319304</v>
      </c>
      <c r="K70" s="45">
        <f>$E$53*K11/$E11*K$52/$E$52+('2023 HYDROGEN SCENARIO'!K21-'R&amp;C Load Factor Adjustments'!$G45)*'R&amp;C Load Factor Adjustments'!$H45+'R&amp;C Load Factor Adjustments'!$G45+'R&amp;C Load Factor Adjustments'!$F45</f>
        <v>9.6715688090597407</v>
      </c>
      <c r="L70" s="45">
        <f>$E$53*L11/$E11*L$52/$E$52+('2023 HYDROGEN SCENARIO'!L21-'R&amp;C Load Factor Adjustments'!$G45)*'R&amp;C Load Factor Adjustments'!$H45+'R&amp;C Load Factor Adjustments'!$G45+'R&amp;C Load Factor Adjustments'!$F45</f>
        <v>9.2091219952824677</v>
      </c>
      <c r="M70" s="45">
        <f>$E$53*M11/$E11*M$52/$E$52+('2023 HYDROGEN SCENARIO'!M21-'R&amp;C Load Factor Adjustments'!$G45)*'R&amp;C Load Factor Adjustments'!$H45+'R&amp;C Load Factor Adjustments'!$G45+'R&amp;C Load Factor Adjustments'!$F45</f>
        <v>9.3864887593261859</v>
      </c>
      <c r="N70" s="45">
        <f>$E$53*N11/$E11*N$52/$E$52+('2023 HYDROGEN SCENARIO'!N21-'R&amp;C Load Factor Adjustments'!$G45)*'R&amp;C Load Factor Adjustments'!$H45+'R&amp;C Load Factor Adjustments'!$G45+'R&amp;C Load Factor Adjustments'!$F45</f>
        <v>9.524935308959984</v>
      </c>
      <c r="O70" s="45">
        <f>$E$53*O11/$E11*O$52/$E$52+('2023 HYDROGEN SCENARIO'!O21-'R&amp;C Load Factor Adjustments'!$G45)*'R&amp;C Load Factor Adjustments'!$H45+'R&amp;C Load Factor Adjustments'!$G45+'R&amp;C Load Factor Adjustments'!$F45</f>
        <v>9.5469853983431303</v>
      </c>
      <c r="P70" s="45">
        <f>$E$53*P11/$E11*P$52/$E$52+('2023 HYDROGEN SCENARIO'!P21-'R&amp;C Load Factor Adjustments'!$G45)*'R&amp;C Load Factor Adjustments'!$H45+'R&amp;C Load Factor Adjustments'!$G45+'R&amp;C Load Factor Adjustments'!$F45</f>
        <v>9.5384662439209347</v>
      </c>
      <c r="Q70" s="45">
        <f>$E$53*Q11/$E11*Q$52/$E$52+('2023 HYDROGEN SCENARIO'!Q21-'R&amp;C Load Factor Adjustments'!$G45)*'R&amp;C Load Factor Adjustments'!$H45+'R&amp;C Load Factor Adjustments'!$G45+'R&amp;C Load Factor Adjustments'!$F45</f>
        <v>9.3860986608318431</v>
      </c>
      <c r="R70" s="45">
        <f>$E$53*R11/$E11*R$52/$E$52+('2023 HYDROGEN SCENARIO'!R21-'R&amp;C Load Factor Adjustments'!$G45)*'R&amp;C Load Factor Adjustments'!$H45+'R&amp;C Load Factor Adjustments'!$G45+'R&amp;C Load Factor Adjustments'!$F45</f>
        <v>9.069719371488862</v>
      </c>
      <c r="S70" s="45">
        <f>$E$53*S11/$E11*S$52/$E$52+('2023 HYDROGEN SCENARIO'!S21-'R&amp;C Load Factor Adjustments'!$G45)*'R&amp;C Load Factor Adjustments'!$H45+'R&amp;C Load Factor Adjustments'!$G45+'R&amp;C Load Factor Adjustments'!$F45</f>
        <v>9.0006806113128821</v>
      </c>
      <c r="T70" s="45">
        <f>$E$53*T11/$E11*T$52/$E$52+('2023 HYDROGEN SCENARIO'!T21-'R&amp;C Load Factor Adjustments'!$G45)*'R&amp;C Load Factor Adjustments'!$H45+'R&amp;C Load Factor Adjustments'!$G45+'R&amp;C Load Factor Adjustments'!$F45</f>
        <v>9.0707384230086898</v>
      </c>
      <c r="U70" s="45">
        <f>$E$53*U11/$E11*U$52/$E$52+('2023 HYDROGEN SCENARIO'!U21-'R&amp;C Load Factor Adjustments'!$G45)*'R&amp;C Load Factor Adjustments'!$H45+'R&amp;C Load Factor Adjustments'!$G45+'R&amp;C Load Factor Adjustments'!$F45</f>
        <v>8.9706768397924925</v>
      </c>
      <c r="V70" s="45">
        <f>$E$53*V11/$E11*V$52/$E$52+('2023 HYDROGEN SCENARIO'!V21-'R&amp;C Load Factor Adjustments'!$G45)*'R&amp;C Load Factor Adjustments'!$H45+'R&amp;C Load Factor Adjustments'!$G45+'R&amp;C Load Factor Adjustments'!$F45</f>
        <v>8.8664450590294788</v>
      </c>
      <c r="W70" s="45">
        <f>$E$53*W11/$E11*W$52/$E$52+('2023 HYDROGEN SCENARIO'!W21-'R&amp;C Load Factor Adjustments'!$G45)*'R&amp;C Load Factor Adjustments'!$H45+'R&amp;C Load Factor Adjustments'!$G45+'R&amp;C Load Factor Adjustments'!$F45</f>
        <v>8.7773476578987157</v>
      </c>
      <c r="X70" s="45">
        <f>$E$53*X11/$E11*X$52/$E$52+('2023 HYDROGEN SCENARIO'!X21-'R&amp;C Load Factor Adjustments'!$G45)*'R&amp;C Load Factor Adjustments'!$H45+'R&amp;C Load Factor Adjustments'!$G45+'R&amp;C Load Factor Adjustments'!$F45</f>
        <v>8.7038883602554247</v>
      </c>
      <c r="Y70" s="45">
        <f>$E$53*Y11/$E11*Y$52/$E$52+('2023 HYDROGEN SCENARIO'!Y21-'R&amp;C Load Factor Adjustments'!$G45)*'R&amp;C Load Factor Adjustments'!$H45+'R&amp;C Load Factor Adjustments'!$G45+'R&amp;C Load Factor Adjustments'!$F45</f>
        <v>8.710584779229757</v>
      </c>
      <c r="Z70" s="45">
        <f>$E$53*Z11/$E11*Z$52/$E$52+('2023 HYDROGEN SCENARIO'!Z21-'R&amp;C Load Factor Adjustments'!$G45)*'R&amp;C Load Factor Adjustments'!$H45+'R&amp;C Load Factor Adjustments'!$G45+'R&amp;C Load Factor Adjustments'!$F45</f>
        <v>8.7121737726689865</v>
      </c>
      <c r="AA70" s="45">
        <f>$E$53*AA11/$E11*AA$52/$E$52+('2023 HYDROGEN SCENARIO'!AA21-'R&amp;C Load Factor Adjustments'!$G45)*'R&amp;C Load Factor Adjustments'!$H45+'R&amp;C Load Factor Adjustments'!$G45+'R&amp;C Load Factor Adjustments'!$F45</f>
        <v>8.6924375375621352</v>
      </c>
      <c r="AB70" s="45">
        <f>$E$53*AB11/$E11*AB$52/$E$52+('2023 HYDROGEN SCENARIO'!AB21-'R&amp;C Load Factor Adjustments'!$G45)*'R&amp;C Load Factor Adjustments'!$H45+'R&amp;C Load Factor Adjustments'!$G45+'R&amp;C Load Factor Adjustments'!$F45</f>
        <v>8.7252218668219985</v>
      </c>
      <c r="AC70" s="45">
        <f>$E$53*AC11/$E11*AC$52/$E$52+('2023 HYDROGEN SCENARIO'!AC21-'R&amp;C Load Factor Adjustments'!$G45)*'R&amp;C Load Factor Adjustments'!$H45+'R&amp;C Load Factor Adjustments'!$G45+'R&amp;C Load Factor Adjustments'!$F45</f>
        <v>8.7626823820841562</v>
      </c>
      <c r="AD70" s="45">
        <f>$E$53*AD11/$E11*AD$52/$E$52+('2023 HYDROGEN SCENARIO'!AD21-'R&amp;C Load Factor Adjustments'!$G45)*'R&amp;C Load Factor Adjustments'!$H45+'R&amp;C Load Factor Adjustments'!$G45+'R&amp;C Load Factor Adjustments'!$F45</f>
        <v>8.7326733675856083</v>
      </c>
      <c r="AE70" s="45">
        <f>$E$53*AE11/$E11*AE$52/$E$52+('2023 HYDROGEN SCENARIO'!AE21-'R&amp;C Load Factor Adjustments'!$G45)*'R&amp;C Load Factor Adjustments'!$H45+'R&amp;C Load Factor Adjustments'!$G45+'R&amp;C Load Factor Adjustments'!$F45</f>
        <v>8.7279876741198468</v>
      </c>
      <c r="AF70" s="45">
        <f>$E$53*AF11/$E11*AF$52/$E$52+('2023 HYDROGEN SCENARIO'!AF21-'R&amp;C Load Factor Adjustments'!$G45)*'R&amp;C Load Factor Adjustments'!$H45+'R&amp;C Load Factor Adjustments'!$G45+'R&amp;C Load Factor Adjustments'!$F45</f>
        <v>8.7241728269513654</v>
      </c>
      <c r="AG70" s="45">
        <f>$E$53*AG11/$E11*AG$52/$E$52+('2023 HYDROGEN SCENARIO'!AG21-'R&amp;C Load Factor Adjustments'!$G45)*'R&amp;C Load Factor Adjustments'!$H45+'R&amp;C Load Factor Adjustments'!$G45+'R&amp;C Load Factor Adjustments'!$F45</f>
        <v>8.6791002363241834</v>
      </c>
      <c r="AH70" s="45">
        <f>$E$53*AH11/$E11*AH$52/$E$52+('2023 HYDROGEN SCENARIO'!AH21-'R&amp;C Load Factor Adjustments'!$G45)*'R&amp;C Load Factor Adjustments'!$H45+'R&amp;C Load Factor Adjustments'!$G45+'R&amp;C Load Factor Adjustments'!$F45</f>
        <v>8.6766546682750043</v>
      </c>
      <c r="AI70" s="45">
        <f>$E$53*AI11/$E11*AI$52/$E$52+('2023 HYDROGEN SCENARIO'!AI21-'R&amp;C Load Factor Adjustments'!$G45)*'R&amp;C Load Factor Adjustments'!$H45+'R&amp;C Load Factor Adjustments'!$G45+'R&amp;C Load Factor Adjustments'!$F45</f>
        <v>8.6979054645474374</v>
      </c>
      <c r="AJ70" s="45">
        <f>$E$53*AJ11/$E11*AJ$52/$E$52+('2023 HYDROGEN SCENARIO'!AJ21-'R&amp;C Load Factor Adjustments'!$G45)*'R&amp;C Load Factor Adjustments'!$H45+'R&amp;C Load Factor Adjustments'!$G45+'R&amp;C Load Factor Adjustments'!$F45</f>
        <v>8.7067530460251419</v>
      </c>
      <c r="AK70" s="45">
        <f>$E$53*AK11/$E11*AK$52/$E$52+('2023 HYDROGEN SCENARIO'!AK21-'R&amp;C Load Factor Adjustments'!$G45)*'R&amp;C Load Factor Adjustments'!$H45+'R&amp;C Load Factor Adjustments'!$G45+'R&amp;C Load Factor Adjustments'!$F45</f>
        <v>8.7059782758452773</v>
      </c>
    </row>
    <row r="71" spans="1:37">
      <c r="A71" s="41"/>
      <c r="B71" s="42" t="str">
        <f t="shared" si="57"/>
        <v>Hobart</v>
      </c>
      <c r="C71" s="45">
        <f>$E$53*C12/$E12*C$52/$E$52+('2023 HYDROGEN SCENARIO'!C22-'R&amp;C Load Factor Adjustments'!$G46)*'R&amp;C Load Factor Adjustments'!$H46+'R&amp;C Load Factor Adjustments'!$G46+'R&amp;C Load Factor Adjustments'!$F46</f>
        <v>1.4463894103551533</v>
      </c>
      <c r="D71" s="45">
        <f>$E$53*D12/$E12*D$52/$E$52+('2023 HYDROGEN SCENARIO'!D22-'R&amp;C Load Factor Adjustments'!$G46)*'R&amp;C Load Factor Adjustments'!$H46+'R&amp;C Load Factor Adjustments'!$G46+'R&amp;C Load Factor Adjustments'!$F46</f>
        <v>10.133482801422179</v>
      </c>
      <c r="E71" s="45">
        <f>$E$53*E12/$E12*E$52/$E$52+('2023 HYDROGEN SCENARIO'!E22-'R&amp;C Load Factor Adjustments'!$G46)*'R&amp;C Load Factor Adjustments'!$H46+'R&amp;C Load Factor Adjustments'!$G46+'R&amp;C Load Factor Adjustments'!$F46</f>
        <v>13.519167437266841</v>
      </c>
      <c r="F71" s="45">
        <f>$E$53*F12/$E12*F$52/$E$52+('2023 HYDROGEN SCENARIO'!F22-'R&amp;C Load Factor Adjustments'!$G46)*'R&amp;C Load Factor Adjustments'!$H46+'R&amp;C Load Factor Adjustments'!$G46+'R&amp;C Load Factor Adjustments'!$F46</f>
        <v>19.623153986283626</v>
      </c>
      <c r="G71" s="45">
        <f>$E$53*G12/$E12*G$52/$E$52+('2023 HYDROGEN SCENARIO'!G22-'R&amp;C Load Factor Adjustments'!$G46)*'R&amp;C Load Factor Adjustments'!$H46+'R&amp;C Load Factor Adjustments'!$G46+'R&amp;C Load Factor Adjustments'!$F46</f>
        <v>22.786751853501809</v>
      </c>
      <c r="H71" s="45">
        <f>$E$53*H12/$E12*H$52/$E$52+('2023 HYDROGEN SCENARIO'!H22-'R&amp;C Load Factor Adjustments'!$G46)*'R&amp;C Load Factor Adjustments'!$H46+'R&amp;C Load Factor Adjustments'!$G46+'R&amp;C Load Factor Adjustments'!$F46</f>
        <v>21.611608882704985</v>
      </c>
      <c r="I71" s="45">
        <f>$E$53*I12/$E12*I$52/$E$52+('2023 HYDROGEN SCENARIO'!I22-'R&amp;C Load Factor Adjustments'!$G46)*'R&amp;C Load Factor Adjustments'!$H46+'R&amp;C Load Factor Adjustments'!$G46+'R&amp;C Load Factor Adjustments'!$F46</f>
        <v>18.552937300008523</v>
      </c>
      <c r="J71" s="45">
        <f>$E$53*J12/$E12*J$52/$E$52+('2023 HYDROGEN SCENARIO'!J22-'R&amp;C Load Factor Adjustments'!$G46)*'R&amp;C Load Factor Adjustments'!$H46+'R&amp;C Load Factor Adjustments'!$G46+'R&amp;C Load Factor Adjustments'!$F46</f>
        <v>14.672165930288475</v>
      </c>
      <c r="K71" s="45">
        <f>$E$53*K12/$E12*K$52/$E$52+('2023 HYDROGEN SCENARIO'!K22-'R&amp;C Load Factor Adjustments'!$G46)*'R&amp;C Load Factor Adjustments'!$H46+'R&amp;C Load Factor Adjustments'!$G46+'R&amp;C Load Factor Adjustments'!$F46</f>
        <v>11.814923126304727</v>
      </c>
      <c r="L71" s="45">
        <f>$E$53*L12/$E12*L$52/$E$52+('2023 HYDROGEN SCENARIO'!L22-'R&amp;C Load Factor Adjustments'!$G46)*'R&amp;C Load Factor Adjustments'!$H46+'R&amp;C Load Factor Adjustments'!$G46+'R&amp;C Load Factor Adjustments'!$F46</f>
        <v>11.91926031724563</v>
      </c>
      <c r="M71" s="45">
        <f>$E$53*M12/$E12*M$52/$E$52+('2023 HYDROGEN SCENARIO'!M22-'R&amp;C Load Factor Adjustments'!$G46)*'R&amp;C Load Factor Adjustments'!$H46+'R&amp;C Load Factor Adjustments'!$G46+'R&amp;C Load Factor Adjustments'!$F46</f>
        <v>12.560946693756119</v>
      </c>
      <c r="N71" s="45">
        <f>$E$53*N12/$E12*N$52/$E$52+('2023 HYDROGEN SCENARIO'!N22-'R&amp;C Load Factor Adjustments'!$G46)*'R&amp;C Load Factor Adjustments'!$H46+'R&amp;C Load Factor Adjustments'!$G46+'R&amp;C Load Factor Adjustments'!$F46</f>
        <v>12.700543404792125</v>
      </c>
      <c r="O71" s="45">
        <f>$E$53*O12/$E12*O$52/$E$52+('2023 HYDROGEN SCENARIO'!O22-'R&amp;C Load Factor Adjustments'!$G46)*'R&amp;C Load Factor Adjustments'!$H46+'R&amp;C Load Factor Adjustments'!$G46+'R&amp;C Load Factor Adjustments'!$F46</f>
        <v>12.732861270900035</v>
      </c>
      <c r="P71" s="45">
        <f>$E$53*P12/$E12*P$52/$E$52+('2023 HYDROGEN SCENARIO'!P22-'R&amp;C Load Factor Adjustments'!$G46)*'R&amp;C Load Factor Adjustments'!$H46+'R&amp;C Load Factor Adjustments'!$G46+'R&amp;C Load Factor Adjustments'!$F46</f>
        <v>12.773484714310641</v>
      </c>
      <c r="Q71" s="45">
        <f>$E$53*Q12/$E12*Q$52/$E$52+('2023 HYDROGEN SCENARIO'!Q22-'R&amp;C Load Factor Adjustments'!$G46)*'R&amp;C Load Factor Adjustments'!$H46+'R&amp;C Load Factor Adjustments'!$G46+'R&amp;C Load Factor Adjustments'!$F46</f>
        <v>12.704188507822295</v>
      </c>
      <c r="R71" s="45">
        <f>$E$53*R12/$E12*R$52/$E$52+('2023 HYDROGEN SCENARIO'!R22-'R&amp;C Load Factor Adjustments'!$G46)*'R&amp;C Load Factor Adjustments'!$H46+'R&amp;C Load Factor Adjustments'!$G46+'R&amp;C Load Factor Adjustments'!$F46</f>
        <v>12.84842332295316</v>
      </c>
      <c r="S71" s="45">
        <f>$E$53*S12/$E12*S$52/$E$52+('2023 HYDROGEN SCENARIO'!S22-'R&amp;C Load Factor Adjustments'!$G46)*'R&amp;C Load Factor Adjustments'!$H46+'R&amp;C Load Factor Adjustments'!$G46+'R&amp;C Load Factor Adjustments'!$F46</f>
        <v>13.288172497915077</v>
      </c>
      <c r="T71" s="45">
        <f>$E$53*T12/$E12*T$52/$E$52+('2023 HYDROGEN SCENARIO'!T22-'R&amp;C Load Factor Adjustments'!$G46)*'R&amp;C Load Factor Adjustments'!$H46+'R&amp;C Load Factor Adjustments'!$G46+'R&amp;C Load Factor Adjustments'!$F46</f>
        <v>13.74420635560503</v>
      </c>
      <c r="U71" s="45">
        <f>$E$53*U12/$E12*U$52/$E$52+('2023 HYDROGEN SCENARIO'!U22-'R&amp;C Load Factor Adjustments'!$G46)*'R&amp;C Load Factor Adjustments'!$H46+'R&amp;C Load Factor Adjustments'!$G46+'R&amp;C Load Factor Adjustments'!$F46</f>
        <v>14.098162674348885</v>
      </c>
      <c r="V71" s="45">
        <f>$E$53*V12/$E12*V$52/$E$52+('2023 HYDROGEN SCENARIO'!V22-'R&amp;C Load Factor Adjustments'!$G46)*'R&amp;C Load Factor Adjustments'!$H46+'R&amp;C Load Factor Adjustments'!$G46+'R&amp;C Load Factor Adjustments'!$F46</f>
        <v>14.416909452437519</v>
      </c>
      <c r="W71" s="45">
        <f>$E$53*W12/$E12*W$52/$E$52+('2023 HYDROGEN SCENARIO'!W22-'R&amp;C Load Factor Adjustments'!$G46)*'R&amp;C Load Factor Adjustments'!$H46+'R&amp;C Load Factor Adjustments'!$G46+'R&amp;C Load Factor Adjustments'!$F46</f>
        <v>14.630365929075282</v>
      </c>
      <c r="X71" s="45">
        <f>$E$53*X12/$E12*X$52/$E$52+('2023 HYDROGEN SCENARIO'!X22-'R&amp;C Load Factor Adjustments'!$G46)*'R&amp;C Load Factor Adjustments'!$H46+'R&amp;C Load Factor Adjustments'!$G46+'R&amp;C Load Factor Adjustments'!$F46</f>
        <v>14.548140487658667</v>
      </c>
      <c r="Y71" s="45">
        <f>$E$53*Y12/$E12*Y$52/$E$52+('2023 HYDROGEN SCENARIO'!Y22-'R&amp;C Load Factor Adjustments'!$G46)*'R&amp;C Load Factor Adjustments'!$H46+'R&amp;C Load Factor Adjustments'!$G46+'R&amp;C Load Factor Adjustments'!$F46</f>
        <v>14.932516454037234</v>
      </c>
      <c r="Z71" s="45">
        <f>$E$53*Z12/$E12*Z$52/$E$52+('2023 HYDROGEN SCENARIO'!Z22-'R&amp;C Load Factor Adjustments'!$G46)*'R&amp;C Load Factor Adjustments'!$H46+'R&amp;C Load Factor Adjustments'!$G46+'R&amp;C Load Factor Adjustments'!$F46</f>
        <v>15.131297235831742</v>
      </c>
      <c r="AA71" s="45">
        <f>$E$53*AA12/$E12*AA$52/$E$52+('2023 HYDROGEN SCENARIO'!AA22-'R&amp;C Load Factor Adjustments'!$G46)*'R&amp;C Load Factor Adjustments'!$H46+'R&amp;C Load Factor Adjustments'!$G46+'R&amp;C Load Factor Adjustments'!$F46</f>
        <v>15.228938816341984</v>
      </c>
      <c r="AB71" s="45">
        <f>$E$53*AB12/$E12*AB$52/$E$52+('2023 HYDROGEN SCENARIO'!AB22-'R&amp;C Load Factor Adjustments'!$G46)*'R&amp;C Load Factor Adjustments'!$H46+'R&amp;C Load Factor Adjustments'!$G46+'R&amp;C Load Factor Adjustments'!$F46</f>
        <v>15.271358494202747</v>
      </c>
      <c r="AC71" s="45">
        <f>$E$53*AC12/$E12*AC$52/$E$52+('2023 HYDROGEN SCENARIO'!AC22-'R&amp;C Load Factor Adjustments'!$G46)*'R&amp;C Load Factor Adjustments'!$H46+'R&amp;C Load Factor Adjustments'!$G46+'R&amp;C Load Factor Adjustments'!$F46</f>
        <v>15.412579013185084</v>
      </c>
      <c r="AD71" s="45">
        <f>$E$53*AD12/$E12*AD$52/$E$52+('2023 HYDROGEN SCENARIO'!AD22-'R&amp;C Load Factor Adjustments'!$G46)*'R&amp;C Load Factor Adjustments'!$H46+'R&amp;C Load Factor Adjustments'!$G46+'R&amp;C Load Factor Adjustments'!$F46</f>
        <v>15.649231863914643</v>
      </c>
      <c r="AE71" s="45">
        <f>$E$53*AE12/$E12*AE$52/$E$52+('2023 HYDROGEN SCENARIO'!AE22-'R&amp;C Load Factor Adjustments'!$G46)*'R&amp;C Load Factor Adjustments'!$H46+'R&amp;C Load Factor Adjustments'!$G46+'R&amp;C Load Factor Adjustments'!$F46</f>
        <v>15.735094479395801</v>
      </c>
      <c r="AF71" s="45">
        <f>$E$53*AF12/$E12*AF$52/$E$52+('2023 HYDROGEN SCENARIO'!AF22-'R&amp;C Load Factor Adjustments'!$G46)*'R&amp;C Load Factor Adjustments'!$H46+'R&amp;C Load Factor Adjustments'!$G46+'R&amp;C Load Factor Adjustments'!$F46</f>
        <v>15.800868463603617</v>
      </c>
      <c r="AG71" s="45">
        <f>$E$53*AG12/$E12*AG$52/$E$52+('2023 HYDROGEN SCENARIO'!AG22-'R&amp;C Load Factor Adjustments'!$G46)*'R&amp;C Load Factor Adjustments'!$H46+'R&amp;C Load Factor Adjustments'!$G46+'R&amp;C Load Factor Adjustments'!$F46</f>
        <v>15.881435333787607</v>
      </c>
      <c r="AH71" s="45">
        <f>$E$53*AH12/$E12*AH$52/$E$52+('2023 HYDROGEN SCENARIO'!AH22-'R&amp;C Load Factor Adjustments'!$G46)*'R&amp;C Load Factor Adjustments'!$H46+'R&amp;C Load Factor Adjustments'!$G46+'R&amp;C Load Factor Adjustments'!$F46</f>
        <v>15.747955932429431</v>
      </c>
      <c r="AI71" s="45">
        <f>$E$53*AI12/$E12*AI$52/$E$52+('2023 HYDROGEN SCENARIO'!AI22-'R&amp;C Load Factor Adjustments'!$G46)*'R&amp;C Load Factor Adjustments'!$H46+'R&amp;C Load Factor Adjustments'!$G46+'R&amp;C Load Factor Adjustments'!$F46</f>
        <v>15.855219100104129</v>
      </c>
      <c r="AJ71" s="45">
        <f>$E$53*AJ12/$E12*AJ$52/$E$52+('2023 HYDROGEN SCENARIO'!AJ22-'R&amp;C Load Factor Adjustments'!$G46)*'R&amp;C Load Factor Adjustments'!$H46+'R&amp;C Load Factor Adjustments'!$G46+'R&amp;C Load Factor Adjustments'!$F46</f>
        <v>16.476115542151749</v>
      </c>
      <c r="AK71" s="45">
        <f>$E$53*AK12/$E12*AK$52/$E$52+('2023 HYDROGEN SCENARIO'!AK22-'R&amp;C Load Factor Adjustments'!$G46)*'R&amp;C Load Factor Adjustments'!$H46+'R&amp;C Load Factor Adjustments'!$G46+'R&amp;C Load Factor Adjustments'!$F46</f>
        <v>17.087342607360252</v>
      </c>
    </row>
    <row r="72" spans="1:37">
      <c r="A72" s="41"/>
      <c r="B72" s="42" t="str">
        <f t="shared" si="57"/>
        <v>Townsville</v>
      </c>
      <c r="C72" s="45">
        <f>$E$53*C13/$E13*C$52/$E$52+('2023 HYDROGEN SCENARIO'!C23-'R&amp;C Load Factor Adjustments'!$G47)*'R&amp;C Load Factor Adjustments'!$H47+'R&amp;C Load Factor Adjustments'!$G47+'R&amp;C Load Factor Adjustments'!$F47</f>
        <v>0</v>
      </c>
      <c r="D72" s="45">
        <f>$E$53*D13/$E13*D$52/$E$52+('2023 HYDROGEN SCENARIO'!D23-'R&amp;C Load Factor Adjustments'!$G47)*'R&amp;C Load Factor Adjustments'!$H47+'R&amp;C Load Factor Adjustments'!$G47+'R&amp;C Load Factor Adjustments'!$F47</f>
        <v>6.8506022196543208</v>
      </c>
      <c r="E72" s="45">
        <f>$E$53*E13/$E13*E$52/$E$52+('2023 HYDROGEN SCENARIO'!E23-'R&amp;C Load Factor Adjustments'!$G47)*'R&amp;C Load Factor Adjustments'!$H47+'R&amp;C Load Factor Adjustments'!$G47+'R&amp;C Load Factor Adjustments'!$F47</f>
        <v>9.7647832504186027</v>
      </c>
      <c r="F72" s="45">
        <f>$E$53*F13/$E13*F$52/$E$52+('2023 HYDROGEN SCENARIO'!F23-'R&amp;C Load Factor Adjustments'!$G47)*'R&amp;C Load Factor Adjustments'!$H47+'R&amp;C Load Factor Adjustments'!$G47+'R&amp;C Load Factor Adjustments'!$F47</f>
        <v>13.751416316863153</v>
      </c>
      <c r="G72" s="45">
        <f>$E$53*G13/$E13*G$52/$E$52+('2023 HYDROGEN SCENARIO'!G23-'R&amp;C Load Factor Adjustments'!$G47)*'R&amp;C Load Factor Adjustments'!$H47+'R&amp;C Load Factor Adjustments'!$G47+'R&amp;C Load Factor Adjustments'!$F47</f>
        <v>13.860698313199585</v>
      </c>
      <c r="H72" s="45">
        <f>$E$53*H13/$E13*H$52/$E$52+('2023 HYDROGEN SCENARIO'!H23-'R&amp;C Load Factor Adjustments'!$G47)*'R&amp;C Load Factor Adjustments'!$H47+'R&amp;C Load Factor Adjustments'!$G47+'R&amp;C Load Factor Adjustments'!$F47</f>
        <v>14.143226028636507</v>
      </c>
      <c r="I72" s="45">
        <f>$E$53*I13/$E13*I$52/$E$52+('2023 HYDROGEN SCENARIO'!I23-'R&amp;C Load Factor Adjustments'!$G47)*'R&amp;C Load Factor Adjustments'!$H47+'R&amp;C Load Factor Adjustments'!$G47+'R&amp;C Load Factor Adjustments'!$F47</f>
        <v>12.696494995128701</v>
      </c>
      <c r="J72" s="45">
        <f>$E$53*J13/$E13*J$52/$E$52+('2023 HYDROGEN SCENARIO'!J23-'R&amp;C Load Factor Adjustments'!$G47)*'R&amp;C Load Factor Adjustments'!$H47+'R&amp;C Load Factor Adjustments'!$G47+'R&amp;C Load Factor Adjustments'!$F47</f>
        <v>13.69155874277568</v>
      </c>
      <c r="K72" s="45">
        <f>$E$53*K13/$E13*K$52/$E$52+('2023 HYDROGEN SCENARIO'!K23-'R&amp;C Load Factor Adjustments'!$G47)*'R&amp;C Load Factor Adjustments'!$H47+'R&amp;C Load Factor Adjustments'!$G47+'R&amp;C Load Factor Adjustments'!$F47</f>
        <v>11.369274374384506</v>
      </c>
      <c r="L72" s="45">
        <f>$E$53*L13/$E13*L$52/$E$52+('2023 HYDROGEN SCENARIO'!L23-'R&amp;C Load Factor Adjustments'!$G47)*'R&amp;C Load Factor Adjustments'!$H47+'R&amp;C Load Factor Adjustments'!$G47+'R&amp;C Load Factor Adjustments'!$F47</f>
        <v>11.310247028039543</v>
      </c>
      <c r="M72" s="45">
        <f>$E$53*M13/$E13*M$52/$E$52+('2023 HYDROGEN SCENARIO'!M23-'R&amp;C Load Factor Adjustments'!$G47)*'R&amp;C Load Factor Adjustments'!$H47+'R&amp;C Load Factor Adjustments'!$G47+'R&amp;C Load Factor Adjustments'!$F47</f>
        <v>11.304331188005072</v>
      </c>
      <c r="N72" s="45">
        <f>$E$53*N13/$E13*N$52/$E$52+('2023 HYDROGEN SCENARIO'!N23-'R&amp;C Load Factor Adjustments'!$G47)*'R&amp;C Load Factor Adjustments'!$H47+'R&amp;C Load Factor Adjustments'!$G47+'R&amp;C Load Factor Adjustments'!$F47</f>
        <v>11.297976805653633</v>
      </c>
      <c r="O72" s="45">
        <f>$E$53*O13/$E13*O$52/$E$52+('2023 HYDROGEN SCENARIO'!O23-'R&amp;C Load Factor Adjustments'!$G47)*'R&amp;C Load Factor Adjustments'!$H47+'R&amp;C Load Factor Adjustments'!$G47+'R&amp;C Load Factor Adjustments'!$F47</f>
        <v>11.291235106240867</v>
      </c>
      <c r="P72" s="45">
        <f>$E$53*P13/$E13*P$52/$E$52+('2023 HYDROGEN SCENARIO'!P23-'R&amp;C Load Factor Adjustments'!$G47)*'R&amp;C Load Factor Adjustments'!$H47+'R&amp;C Load Factor Adjustments'!$G47+'R&amp;C Load Factor Adjustments'!$F47</f>
        <v>11.284149792089845</v>
      </c>
      <c r="Q72" s="45">
        <f>$E$53*Q13/$E13*Q$52/$E$52+('2023 HYDROGEN SCENARIO'!Q23-'R&amp;C Load Factor Adjustments'!$G47)*'R&amp;C Load Factor Adjustments'!$H47+'R&amp;C Load Factor Adjustments'!$G47+'R&amp;C Load Factor Adjustments'!$F47</f>
        <v>11.276758347705652</v>
      </c>
      <c r="R72" s="45">
        <f>$E$53*R13/$E13*R$52/$E$52+('2023 HYDROGEN SCENARIO'!R23-'R&amp;C Load Factor Adjustments'!$G47)*'R&amp;C Load Factor Adjustments'!$H47+'R&amp;C Load Factor Adjustments'!$G47+'R&amp;C Load Factor Adjustments'!$F47</f>
        <v>11.269093087765841</v>
      </c>
      <c r="S72" s="45">
        <f>$E$53*S13/$E13*S$52/$E$52+('2023 HYDROGEN SCENARIO'!S23-'R&amp;C Load Factor Adjustments'!$G47)*'R&amp;C Load Factor Adjustments'!$H47+'R&amp;C Load Factor Adjustments'!$G47+'R&amp;C Load Factor Adjustments'!$F47</f>
        <v>11.261182003910617</v>
      </c>
      <c r="T72" s="45">
        <f>$E$53*T13/$E13*T$52/$E$52+('2023 HYDROGEN SCENARIO'!T23-'R&amp;C Load Factor Adjustments'!$G47)*'R&amp;C Load Factor Adjustments'!$H47+'R&amp;C Load Factor Adjustments'!$G47+'R&amp;C Load Factor Adjustments'!$F47</f>
        <v>11.253270920055391</v>
      </c>
      <c r="U72" s="45">
        <f>$E$53*U13/$E13*U$52/$E$52+('2023 HYDROGEN SCENARIO'!U23-'R&amp;C Load Factor Adjustments'!$G47)*'R&amp;C Load Factor Adjustments'!$H47+'R&amp;C Load Factor Adjustments'!$G47+'R&amp;C Load Factor Adjustments'!$F47</f>
        <v>11.245359836200167</v>
      </c>
      <c r="V72" s="45">
        <f>$E$53*V13/$E13*V$52/$E$52+('2023 HYDROGEN SCENARIO'!V23-'R&amp;C Load Factor Adjustments'!$G47)*'R&amp;C Load Factor Adjustments'!$H47+'R&amp;C Load Factor Adjustments'!$G47+'R&amp;C Load Factor Adjustments'!$F47</f>
        <v>11.237448752344941</v>
      </c>
      <c r="W72" s="45">
        <f>$E$53*W13/$E13*W$52/$E$52+('2023 HYDROGEN SCENARIO'!W23-'R&amp;C Load Factor Adjustments'!$G47)*'R&amp;C Load Factor Adjustments'!$H47+'R&amp;C Load Factor Adjustments'!$G47+'R&amp;C Load Factor Adjustments'!$F47</f>
        <v>11.229537668489717</v>
      </c>
      <c r="X72" s="45">
        <f>$E$53*X13/$E13*X$52/$E$52+('2023 HYDROGEN SCENARIO'!X23-'R&amp;C Load Factor Adjustments'!$G47)*'R&amp;C Load Factor Adjustments'!$H47+'R&amp;C Load Factor Adjustments'!$G47+'R&amp;C Load Factor Adjustments'!$F47</f>
        <v>11.221626584634492</v>
      </c>
      <c r="Y72" s="45">
        <f>$E$53*Y13/$E13*Y$52/$E$52+('2023 HYDROGEN SCENARIO'!Y23-'R&amp;C Load Factor Adjustments'!$G47)*'R&amp;C Load Factor Adjustments'!$H47+'R&amp;C Load Factor Adjustments'!$G47+'R&amp;C Load Factor Adjustments'!$F47</f>
        <v>11.213715500779267</v>
      </c>
      <c r="Z72" s="45">
        <f>$E$53*Z13/$E13*Z$52/$E$52+('2023 HYDROGEN SCENARIO'!Z23-'R&amp;C Load Factor Adjustments'!$G47)*'R&amp;C Load Factor Adjustments'!$H47+'R&amp;C Load Factor Adjustments'!$G47+'R&amp;C Load Factor Adjustments'!$F47</f>
        <v>11.205804416924041</v>
      </c>
      <c r="AA72" s="45">
        <f>$E$53*AA13/$E13*AA$52/$E$52+('2023 HYDROGEN SCENARIO'!AA23-'R&amp;C Load Factor Adjustments'!$G47)*'R&amp;C Load Factor Adjustments'!$H47+'R&amp;C Load Factor Adjustments'!$G47+'R&amp;C Load Factor Adjustments'!$F47</f>
        <v>11.197893333068818</v>
      </c>
      <c r="AB72" s="45">
        <f>$E$53*AB13/$E13*AB$52/$E$52+('2023 HYDROGEN SCENARIO'!AB23-'R&amp;C Load Factor Adjustments'!$G47)*'R&amp;C Load Factor Adjustments'!$H47+'R&amp;C Load Factor Adjustments'!$G47+'R&amp;C Load Factor Adjustments'!$F47</f>
        <v>11.189982249213596</v>
      </c>
      <c r="AC72" s="45">
        <f>$E$53*AC13/$E13*AC$52/$E$52+('2023 HYDROGEN SCENARIO'!AC23-'R&amp;C Load Factor Adjustments'!$G47)*'R&amp;C Load Factor Adjustments'!$H47+'R&amp;C Load Factor Adjustments'!$G47+'R&amp;C Load Factor Adjustments'!$F47</f>
        <v>11.182071165358368</v>
      </c>
      <c r="AD72" s="45">
        <f>$E$53*AD13/$E13*AD$52/$E$52+('2023 HYDROGEN SCENARIO'!AD23-'R&amp;C Load Factor Adjustments'!$G47)*'R&amp;C Load Factor Adjustments'!$H47+'R&amp;C Load Factor Adjustments'!$G47+'R&amp;C Load Factor Adjustments'!$F47</f>
        <v>11.174160081503146</v>
      </c>
      <c r="AE72" s="45">
        <f>$E$53*AE13/$E13*AE$52/$E$52+('2023 HYDROGEN SCENARIO'!AE23-'R&amp;C Load Factor Adjustments'!$G47)*'R&amp;C Load Factor Adjustments'!$H47+'R&amp;C Load Factor Adjustments'!$G47+'R&amp;C Load Factor Adjustments'!$F47</f>
        <v>11.166248997647916</v>
      </c>
      <c r="AF72" s="45">
        <f>$E$53*AF13/$E13*AF$52/$E$52+('2023 HYDROGEN SCENARIO'!AF23-'R&amp;C Load Factor Adjustments'!$G47)*'R&amp;C Load Factor Adjustments'!$H47+'R&amp;C Load Factor Adjustments'!$G47+'R&amp;C Load Factor Adjustments'!$F47</f>
        <v>11.158337913792694</v>
      </c>
      <c r="AG72" s="45">
        <f>$E$53*AG13/$E13*AG$52/$E$52+('2023 HYDROGEN SCENARIO'!AG23-'R&amp;C Load Factor Adjustments'!$G47)*'R&amp;C Load Factor Adjustments'!$H47+'R&amp;C Load Factor Adjustments'!$G47+'R&amp;C Load Factor Adjustments'!$F47</f>
        <v>11.150426829937469</v>
      </c>
      <c r="AH72" s="45">
        <f>$E$53*AH13/$E13*AH$52/$E$52+('2023 HYDROGEN SCENARIO'!AH23-'R&amp;C Load Factor Adjustments'!$G47)*'R&amp;C Load Factor Adjustments'!$H47+'R&amp;C Load Factor Adjustments'!$G47+'R&amp;C Load Factor Adjustments'!$F47</f>
        <v>11.142515746082243</v>
      </c>
      <c r="AI72" s="45">
        <f>$E$53*AI13/$E13*AI$52/$E$52+('2023 HYDROGEN SCENARIO'!AI23-'R&amp;C Load Factor Adjustments'!$G47)*'R&amp;C Load Factor Adjustments'!$H47+'R&amp;C Load Factor Adjustments'!$G47+'R&amp;C Load Factor Adjustments'!$F47</f>
        <v>11.134604662227018</v>
      </c>
      <c r="AJ72" s="45">
        <f>$E$53*AJ13/$E13*AJ$52/$E$52+('2023 HYDROGEN SCENARIO'!AJ23-'R&amp;C Load Factor Adjustments'!$G47)*'R&amp;C Load Factor Adjustments'!$H47+'R&amp;C Load Factor Adjustments'!$G47+'R&amp;C Load Factor Adjustments'!$F47</f>
        <v>11.126693578371793</v>
      </c>
      <c r="AK72" s="45">
        <f>$E$53*AK13/$E13*AK$52/$E$52+('2023 HYDROGEN SCENARIO'!AK23-'R&amp;C Load Factor Adjustments'!$G47)*'R&amp;C Load Factor Adjustments'!$H47+'R&amp;C Load Factor Adjustments'!$G47+'R&amp;C Load Factor Adjustments'!$F47</f>
        <v>11.118782494516568</v>
      </c>
    </row>
    <row r="73" spans="1:37">
      <c r="B73" s="1"/>
    </row>
    <row r="74" spans="1:37">
      <c r="B74" s="2" t="s">
        <v>57</v>
      </c>
    </row>
    <row r="75" spans="1:37">
      <c r="B75" s="1" t="s">
        <v>88</v>
      </c>
      <c r="C75" s="7">
        <f>D75</f>
        <v>0.55000000000000004</v>
      </c>
      <c r="D75" s="7">
        <f>'Oil Indexation'!D140</f>
        <v>0.55000000000000004</v>
      </c>
      <c r="E75" s="7">
        <f>'Oil Indexation'!E140</f>
        <v>0.55000000000000004</v>
      </c>
      <c r="F75" s="7">
        <f>'Oil Indexation'!F140</f>
        <v>0.48782753293571918</v>
      </c>
      <c r="G75" s="7">
        <f>'Oil Indexation'!G140</f>
        <v>0.44559799511006004</v>
      </c>
      <c r="H75" s="7">
        <f>'Oil Indexation'!H140</f>
        <v>0.32903758231749797</v>
      </c>
      <c r="I75" s="7">
        <f>'Oil Indexation'!I140</f>
        <v>0.28646939649197928</v>
      </c>
      <c r="J75" s="7">
        <f>'Oil Indexation'!J140</f>
        <v>0.14495709300261203</v>
      </c>
      <c r="K75" s="7">
        <f>'Oil Indexation'!K140</f>
        <v>0.14410857956297848</v>
      </c>
      <c r="L75" s="7">
        <f>'Oil Indexation'!L140</f>
        <v>7.9409009696069496E-2</v>
      </c>
      <c r="M75" s="7">
        <f>'Oil Indexation'!M140</f>
        <v>2.601006263375364E-2</v>
      </c>
      <c r="N75" s="7">
        <f>'Oil Indexation'!N140</f>
        <v>2.5853393221206236E-2</v>
      </c>
      <c r="O75" s="7">
        <f>'Oil Indexation'!O140</f>
        <v>1.5992679099540639E-2</v>
      </c>
      <c r="P75" s="7">
        <f>'Oil Indexation'!P140</f>
        <v>1.4919730738632233E-2</v>
      </c>
      <c r="Q75" s="7">
        <f>'Oil Indexation'!Q140</f>
        <v>1.3676314634658054E-2</v>
      </c>
      <c r="R75" s="7">
        <f>'Oil Indexation'!R140</f>
        <v>1.2940330553226034E-2</v>
      </c>
      <c r="S75" s="7">
        <f>'Oil Indexation'!S140</f>
        <v>1.2086614874944385E-2</v>
      </c>
      <c r="T75" s="7">
        <f>'Oil Indexation'!T140</f>
        <v>0</v>
      </c>
      <c r="U75" s="7">
        <f>'Oil Indexation'!U140</f>
        <v>0</v>
      </c>
      <c r="V75" s="7">
        <f>'Oil Indexation'!V140</f>
        <v>0</v>
      </c>
      <c r="W75" s="7">
        <f>'Oil Indexation'!W140</f>
        <v>0</v>
      </c>
      <c r="X75" s="7">
        <f>'Oil Indexation'!X140</f>
        <v>0</v>
      </c>
      <c r="Y75" s="7">
        <f>'Oil Indexation'!Y140</f>
        <v>0</v>
      </c>
      <c r="Z75" s="7">
        <f>'Oil Indexation'!Z140</f>
        <v>0</v>
      </c>
      <c r="AA75" s="7">
        <f>'Oil Indexation'!AA140</f>
        <v>0</v>
      </c>
      <c r="AB75" s="7">
        <f>'Oil Indexation'!AB140</f>
        <v>0</v>
      </c>
      <c r="AC75" s="7">
        <f>'Oil Indexation'!AC140</f>
        <v>0</v>
      </c>
      <c r="AD75" s="7">
        <f>'Oil Indexation'!AD140</f>
        <v>0</v>
      </c>
      <c r="AE75" s="7">
        <f>'Oil Indexation'!AE140</f>
        <v>0</v>
      </c>
      <c r="AF75" s="7">
        <f>'Oil Indexation'!AF140</f>
        <v>0</v>
      </c>
      <c r="AG75" s="7">
        <f>'Oil Indexation'!AG140</f>
        <v>0</v>
      </c>
      <c r="AH75" s="7">
        <f>'Oil Indexation'!AH140</f>
        <v>0</v>
      </c>
      <c r="AI75" s="7">
        <f>'Oil Indexation'!AI140</f>
        <v>0</v>
      </c>
      <c r="AJ75" s="7">
        <f>'Oil Indexation'!AJ140</f>
        <v>0</v>
      </c>
      <c r="AK75" s="7">
        <f>'Oil Indexation'!AK140</f>
        <v>0</v>
      </c>
    </row>
    <row r="76" spans="1:37">
      <c r="B76" s="1" t="s">
        <v>89</v>
      </c>
      <c r="C76" s="7">
        <f>D76</f>
        <v>0.85</v>
      </c>
      <c r="D76" s="7">
        <f>'Oil Indexation'!D141</f>
        <v>0.85</v>
      </c>
      <c r="E76" s="7">
        <f>'Oil Indexation'!E141</f>
        <v>0.85</v>
      </c>
      <c r="F76" s="7">
        <f>'Oil Indexation'!F141</f>
        <v>0.75391527817338411</v>
      </c>
      <c r="G76" s="7">
        <f>'Oil Indexation'!G141</f>
        <v>0.68865144698827452</v>
      </c>
      <c r="H76" s="7">
        <f>'Oil Indexation'!H141</f>
        <v>0.50851262721795143</v>
      </c>
      <c r="I76" s="7">
        <f>'Oil Indexation'!I141</f>
        <v>0.44272543094214967</v>
      </c>
      <c r="J76" s="7">
        <f>'Oil Indexation'!J141</f>
        <v>0.22402459827676402</v>
      </c>
      <c r="K76" s="7">
        <f>'Oil Indexation'!K141</f>
        <v>0.22271325932460309</v>
      </c>
      <c r="L76" s="7">
        <f>'Oil Indexation'!L141</f>
        <v>0.12272301498483468</v>
      </c>
      <c r="M76" s="7">
        <f>'Oil Indexation'!M141</f>
        <v>4.0197369524891981E-2</v>
      </c>
      <c r="N76" s="7">
        <f>'Oil Indexation'!N141</f>
        <v>3.9955244069136905E-2</v>
      </c>
      <c r="O76" s="7">
        <f>'Oil Indexation'!O141</f>
        <v>2.4715958608380981E-2</v>
      </c>
      <c r="P76" s="7">
        <f>'Oil Indexation'!P141</f>
        <v>2.3057765686977084E-2</v>
      </c>
      <c r="Q76" s="7">
        <f>'Oil Indexation'!Q141</f>
        <v>2.1136122617198813E-2</v>
      </c>
      <c r="R76" s="7">
        <f>'Oil Indexation'!R141</f>
        <v>1.9998692673167506E-2</v>
      </c>
      <c r="S76" s="7">
        <f>'Oil Indexation'!S141</f>
        <v>1.8679313897641318E-2</v>
      </c>
      <c r="T76" s="7">
        <f>'Oil Indexation'!T141</f>
        <v>0</v>
      </c>
      <c r="U76" s="7">
        <f>'Oil Indexation'!U141</f>
        <v>0</v>
      </c>
      <c r="V76" s="7">
        <f>'Oil Indexation'!V141</f>
        <v>0</v>
      </c>
      <c r="W76" s="7">
        <f>'Oil Indexation'!W141</f>
        <v>0</v>
      </c>
      <c r="X76" s="7">
        <f>'Oil Indexation'!X141</f>
        <v>0</v>
      </c>
      <c r="Y76" s="7">
        <f>'Oil Indexation'!Y141</f>
        <v>0</v>
      </c>
      <c r="Z76" s="7">
        <f>'Oil Indexation'!Z141</f>
        <v>0</v>
      </c>
      <c r="AA76" s="7">
        <f>'Oil Indexation'!AA141</f>
        <v>0</v>
      </c>
      <c r="AB76" s="7">
        <f>'Oil Indexation'!AB141</f>
        <v>0</v>
      </c>
      <c r="AC76" s="7">
        <f>'Oil Indexation'!AC141</f>
        <v>0</v>
      </c>
      <c r="AD76" s="7">
        <f>'Oil Indexation'!AD141</f>
        <v>0</v>
      </c>
      <c r="AE76" s="7">
        <f>'Oil Indexation'!AE141</f>
        <v>0</v>
      </c>
      <c r="AF76" s="7">
        <f>'Oil Indexation'!AF141</f>
        <v>0</v>
      </c>
      <c r="AG76" s="7">
        <f>'Oil Indexation'!AG141</f>
        <v>0</v>
      </c>
      <c r="AH76" s="7">
        <f>'Oil Indexation'!AH141</f>
        <v>0</v>
      </c>
      <c r="AI76" s="7">
        <f>'Oil Indexation'!AI141</f>
        <v>0</v>
      </c>
      <c r="AJ76" s="7">
        <f>'Oil Indexation'!AJ141</f>
        <v>0</v>
      </c>
      <c r="AK76" s="7">
        <f>'Oil Indexation'!AK141</f>
        <v>0</v>
      </c>
    </row>
    <row r="77" spans="1:37">
      <c r="B77" s="1"/>
    </row>
    <row r="78" spans="1:37">
      <c r="A78" s="32"/>
      <c r="B78" s="33" t="s">
        <v>77</v>
      </c>
      <c r="C78" s="46">
        <f>C65</f>
        <v>2019</v>
      </c>
      <c r="D78" s="46">
        <f t="shared" ref="D78:AH78" si="58">D65</f>
        <v>2020</v>
      </c>
      <c r="E78" s="46">
        <f t="shared" si="58"/>
        <v>2021</v>
      </c>
      <c r="F78" s="46">
        <f t="shared" si="58"/>
        <v>2022</v>
      </c>
      <c r="G78" s="46">
        <f t="shared" si="58"/>
        <v>2023</v>
      </c>
      <c r="H78" s="46">
        <f t="shared" si="58"/>
        <v>2024</v>
      </c>
      <c r="I78" s="46">
        <f t="shared" si="58"/>
        <v>2025</v>
      </c>
      <c r="J78" s="46">
        <f t="shared" si="58"/>
        <v>2026</v>
      </c>
      <c r="K78" s="46">
        <f t="shared" si="58"/>
        <v>2027</v>
      </c>
      <c r="L78" s="46">
        <f t="shared" si="58"/>
        <v>2028</v>
      </c>
      <c r="M78" s="46">
        <f t="shared" si="58"/>
        <v>2029</v>
      </c>
      <c r="N78" s="46">
        <f t="shared" si="58"/>
        <v>2030</v>
      </c>
      <c r="O78" s="46">
        <f t="shared" si="58"/>
        <v>2031</v>
      </c>
      <c r="P78" s="46">
        <f t="shared" si="58"/>
        <v>2032</v>
      </c>
      <c r="Q78" s="46">
        <f t="shared" si="58"/>
        <v>2033</v>
      </c>
      <c r="R78" s="46">
        <f t="shared" si="58"/>
        <v>2034</v>
      </c>
      <c r="S78" s="46">
        <f t="shared" si="58"/>
        <v>2035</v>
      </c>
      <c r="T78" s="46">
        <f t="shared" si="58"/>
        <v>2036</v>
      </c>
      <c r="U78" s="46">
        <f t="shared" si="58"/>
        <v>2037</v>
      </c>
      <c r="V78" s="46">
        <f t="shared" si="58"/>
        <v>2038</v>
      </c>
      <c r="W78" s="46">
        <f t="shared" si="58"/>
        <v>2039</v>
      </c>
      <c r="X78" s="46">
        <f t="shared" si="58"/>
        <v>2040</v>
      </c>
      <c r="Y78" s="46">
        <f t="shared" si="58"/>
        <v>2041</v>
      </c>
      <c r="Z78" s="46">
        <f t="shared" si="58"/>
        <v>2042</v>
      </c>
      <c r="AA78" s="46">
        <f t="shared" si="58"/>
        <v>2043</v>
      </c>
      <c r="AB78" s="46">
        <f t="shared" si="58"/>
        <v>2044</v>
      </c>
      <c r="AC78" s="46">
        <f t="shared" si="58"/>
        <v>2045</v>
      </c>
      <c r="AD78" s="46">
        <f t="shared" si="58"/>
        <v>2046</v>
      </c>
      <c r="AE78" s="46">
        <f t="shared" si="58"/>
        <v>2047</v>
      </c>
      <c r="AF78" s="46">
        <f t="shared" si="58"/>
        <v>2048</v>
      </c>
      <c r="AG78" s="46">
        <f t="shared" si="58"/>
        <v>2049</v>
      </c>
      <c r="AH78" s="46">
        <f t="shared" si="58"/>
        <v>2050</v>
      </c>
      <c r="AI78" s="46">
        <f t="shared" ref="AI78:AJ78" si="59">AI65</f>
        <v>2051</v>
      </c>
      <c r="AJ78" s="46">
        <f t="shared" si="59"/>
        <v>2052</v>
      </c>
      <c r="AK78" s="46">
        <f t="shared" ref="AK78" si="60">AK65</f>
        <v>2053</v>
      </c>
    </row>
    <row r="79" spans="1:37">
      <c r="A79" s="32"/>
      <c r="B79" s="34" t="str">
        <f>B66</f>
        <v>Melbourne</v>
      </c>
      <c r="C79" s="35">
        <f t="shared" ref="C79:AH81" si="61">(1-C$76)*C30+C$76*C57</f>
        <v>0</v>
      </c>
      <c r="D79" s="35">
        <f t="shared" si="61"/>
        <v>6.2924423851318361</v>
      </c>
      <c r="E79" s="35">
        <f t="shared" si="61"/>
        <v>9.1531517654620682</v>
      </c>
      <c r="F79" s="35">
        <f t="shared" si="61"/>
        <v>14.356100510992706</v>
      </c>
      <c r="G79" s="35">
        <f t="shared" si="61"/>
        <v>16.967588245008905</v>
      </c>
      <c r="H79" s="35">
        <f t="shared" si="61"/>
        <v>16.316602641613052</v>
      </c>
      <c r="I79" s="35">
        <f t="shared" si="61"/>
        <v>14.484302879202311</v>
      </c>
      <c r="J79" s="35">
        <f t="shared" si="61"/>
        <v>12.22873752972899</v>
      </c>
      <c r="K79" s="35">
        <f t="shared" si="61"/>
        <v>9.7343753654926033</v>
      </c>
      <c r="L79" s="35">
        <f t="shared" si="61"/>
        <v>9.6498454198861126</v>
      </c>
      <c r="M79" s="35">
        <f t="shared" si="61"/>
        <v>10.505312548449481</v>
      </c>
      <c r="N79" s="35">
        <f t="shared" si="61"/>
        <v>10.882770182441879</v>
      </c>
      <c r="O79" s="35">
        <f t="shared" si="61"/>
        <v>11.164367418742877</v>
      </c>
      <c r="P79" s="35">
        <f t="shared" si="61"/>
        <v>11.251352947289828</v>
      </c>
      <c r="Q79" s="35">
        <f t="shared" si="61"/>
        <v>11.141626707129848</v>
      </c>
      <c r="R79" s="35">
        <f t="shared" si="61"/>
        <v>10.862679450543618</v>
      </c>
      <c r="S79" s="35">
        <f t="shared" si="61"/>
        <v>10.772755538705066</v>
      </c>
      <c r="T79" s="35">
        <f t="shared" si="61"/>
        <v>10.960043272125088</v>
      </c>
      <c r="U79" s="35">
        <f t="shared" si="61"/>
        <v>11.037042100950533</v>
      </c>
      <c r="V79" s="35">
        <f t="shared" si="61"/>
        <v>11.030503069150637</v>
      </c>
      <c r="W79" s="35">
        <f t="shared" si="61"/>
        <v>10.959923851803282</v>
      </c>
      <c r="X79" s="35">
        <f t="shared" si="61"/>
        <v>10.950097704841278</v>
      </c>
      <c r="Y79" s="35">
        <f t="shared" si="61"/>
        <v>11.072851264369206</v>
      </c>
      <c r="Z79" s="35">
        <f t="shared" si="61"/>
        <v>11.205434902518039</v>
      </c>
      <c r="AA79" s="35">
        <f t="shared" si="61"/>
        <v>11.295182056372186</v>
      </c>
      <c r="AB79" s="35">
        <f t="shared" si="61"/>
        <v>11.376702615842884</v>
      </c>
      <c r="AC79" s="35">
        <f t="shared" si="61"/>
        <v>11.463548422114103</v>
      </c>
      <c r="AD79" s="35">
        <f t="shared" si="61"/>
        <v>11.53697490048661</v>
      </c>
      <c r="AE79" s="35">
        <f t="shared" si="61"/>
        <v>11.595453552647953</v>
      </c>
      <c r="AF79" s="35">
        <f t="shared" si="61"/>
        <v>11.658047165736997</v>
      </c>
      <c r="AG79" s="35">
        <f t="shared" si="61"/>
        <v>11.712984245311249</v>
      </c>
      <c r="AH79" s="35">
        <f t="shared" si="61"/>
        <v>11.733512927745458</v>
      </c>
      <c r="AI79" s="35">
        <f t="shared" ref="AI79:AJ79" si="62">(1-AI$76)*AI30+AI$76*AI57</f>
        <v>11.735907815516304</v>
      </c>
      <c r="AJ79" s="35">
        <f t="shared" si="62"/>
        <v>11.822680460611732</v>
      </c>
      <c r="AK79" s="35">
        <f t="shared" ref="AK79" si="63">(1-AK$76)*AK30+AK$76*AK57</f>
        <v>11.949259510342673</v>
      </c>
    </row>
    <row r="80" spans="1:37">
      <c r="A80" s="32"/>
      <c r="B80" s="34" t="str">
        <f t="shared" ref="B80:B85" si="64">B67</f>
        <v>Sydney</v>
      </c>
      <c r="C80" s="35">
        <f t="shared" si="61"/>
        <v>0</v>
      </c>
      <c r="D80" s="35">
        <f t="shared" si="61"/>
        <v>7.4996003501969479</v>
      </c>
      <c r="E80" s="35">
        <f t="shared" si="61"/>
        <v>10.400504508856013</v>
      </c>
      <c r="F80" s="35">
        <f t="shared" si="61"/>
        <v>15.762493148828939</v>
      </c>
      <c r="G80" s="35">
        <f t="shared" si="61"/>
        <v>18.719396425224442</v>
      </c>
      <c r="H80" s="35">
        <f t="shared" si="61"/>
        <v>18.046654969444589</v>
      </c>
      <c r="I80" s="35">
        <f t="shared" si="61"/>
        <v>15.765126817096398</v>
      </c>
      <c r="J80" s="35">
        <f t="shared" si="61"/>
        <v>13.210994731488304</v>
      </c>
      <c r="K80" s="35">
        <f t="shared" si="61"/>
        <v>10.692229881554795</v>
      </c>
      <c r="L80" s="35">
        <f t="shared" si="61"/>
        <v>9.978504026489377</v>
      </c>
      <c r="M80" s="35">
        <f t="shared" si="61"/>
        <v>10.209574010307545</v>
      </c>
      <c r="N80" s="35">
        <f t="shared" si="61"/>
        <v>10.390726458624837</v>
      </c>
      <c r="O80" s="35">
        <f t="shared" si="61"/>
        <v>10.541755739588098</v>
      </c>
      <c r="P80" s="35">
        <f t="shared" si="61"/>
        <v>10.605052259764648</v>
      </c>
      <c r="Q80" s="35">
        <f t="shared" si="61"/>
        <v>10.37639690888674</v>
      </c>
      <c r="R80" s="35">
        <f t="shared" si="61"/>
        <v>9.8241445785051589</v>
      </c>
      <c r="S80" s="35">
        <f t="shared" si="61"/>
        <v>9.5818357443963986</v>
      </c>
      <c r="T80" s="35">
        <f t="shared" si="61"/>
        <v>9.6497014901987068</v>
      </c>
      <c r="U80" s="35">
        <f t="shared" si="61"/>
        <v>9.5199463305262455</v>
      </c>
      <c r="V80" s="35">
        <f t="shared" si="61"/>
        <v>9.4197785161277601</v>
      </c>
      <c r="W80" s="35">
        <f t="shared" si="61"/>
        <v>9.3680247920323332</v>
      </c>
      <c r="X80" s="35">
        <f t="shared" si="61"/>
        <v>9.3239778620035452</v>
      </c>
      <c r="Y80" s="35">
        <f t="shared" si="61"/>
        <v>9.3429456305721352</v>
      </c>
      <c r="Z80" s="35">
        <f t="shared" si="61"/>
        <v>9.349870776330377</v>
      </c>
      <c r="AA80" s="35">
        <f t="shared" si="61"/>
        <v>9.3354565464153882</v>
      </c>
      <c r="AB80" s="35">
        <f t="shared" si="61"/>
        <v>9.3919773831611444</v>
      </c>
      <c r="AC80" s="35">
        <f t="shared" si="61"/>
        <v>9.4426909295782551</v>
      </c>
      <c r="AD80" s="35">
        <f t="shared" si="61"/>
        <v>9.3801956445971708</v>
      </c>
      <c r="AE80" s="35">
        <f t="shared" si="61"/>
        <v>9.3719541688700279</v>
      </c>
      <c r="AF80" s="35">
        <f t="shared" si="61"/>
        <v>9.3726007535414784</v>
      </c>
      <c r="AG80" s="35">
        <f t="shared" si="61"/>
        <v>9.2984729113426301</v>
      </c>
      <c r="AH80" s="35">
        <f t="shared" si="61"/>
        <v>9.2951793021341995</v>
      </c>
      <c r="AI80" s="35">
        <f t="shared" ref="AI80:AJ80" si="65">(1-AI$76)*AI31+AI$76*AI58</f>
        <v>9.3194331177627117</v>
      </c>
      <c r="AJ80" s="35">
        <f t="shared" si="65"/>
        <v>9.3097447138872376</v>
      </c>
      <c r="AK80" s="35">
        <f t="shared" ref="AK80" si="66">(1-AK$76)*AK31+AK$76*AK58</f>
        <v>9.2987417821735647</v>
      </c>
    </row>
    <row r="81" spans="1:37">
      <c r="A81" s="32"/>
      <c r="B81" s="34" t="str">
        <f t="shared" si="64"/>
        <v>Adelaide</v>
      </c>
      <c r="C81" s="35">
        <f t="shared" si="61"/>
        <v>0</v>
      </c>
      <c r="D81" s="35">
        <f t="shared" si="61"/>
        <v>7.8098911525463386</v>
      </c>
      <c r="E81" s="35">
        <f t="shared" si="61"/>
        <v>10.568052951365367</v>
      </c>
      <c r="F81" s="35">
        <f t="shared" si="61"/>
        <v>15.136595696207641</v>
      </c>
      <c r="G81" s="35">
        <f t="shared" si="61"/>
        <v>17.437165902762068</v>
      </c>
      <c r="H81" s="35">
        <f t="shared" si="61"/>
        <v>16.833094327889949</v>
      </c>
      <c r="I81" s="35">
        <f t="shared" si="61"/>
        <v>15.474182755457658</v>
      </c>
      <c r="J81" s="35">
        <f t="shared" si="61"/>
        <v>13.559670548130869</v>
      </c>
      <c r="K81" s="35">
        <f t="shared" si="61"/>
        <v>10.744173284251104</v>
      </c>
      <c r="L81" s="35">
        <f t="shared" si="61"/>
        <v>9.754276174405117</v>
      </c>
      <c r="M81" s="35">
        <f t="shared" si="61"/>
        <v>10.038446476762573</v>
      </c>
      <c r="N81" s="35">
        <f t="shared" si="61"/>
        <v>10.165180675153067</v>
      </c>
      <c r="O81" s="35">
        <f t="shared" si="61"/>
        <v>10.314788521280914</v>
      </c>
      <c r="P81" s="35">
        <f t="shared" si="61"/>
        <v>10.429799966010386</v>
      </c>
      <c r="Q81" s="35">
        <f t="shared" si="61"/>
        <v>10.229161968411791</v>
      </c>
      <c r="R81" s="35">
        <f t="shared" si="61"/>
        <v>9.6624768789132656</v>
      </c>
      <c r="S81" s="35">
        <f t="shared" si="61"/>
        <v>9.3450527131034491</v>
      </c>
      <c r="T81" s="35">
        <f t="shared" si="61"/>
        <v>9.277083972186329</v>
      </c>
      <c r="U81" s="35">
        <f t="shared" si="61"/>
        <v>9.1050021845231726</v>
      </c>
      <c r="V81" s="35">
        <f t="shared" si="61"/>
        <v>8.9887392585026493</v>
      </c>
      <c r="W81" s="35">
        <f t="shared" si="61"/>
        <v>8.8309737762269531</v>
      </c>
      <c r="X81" s="35">
        <f t="shared" si="61"/>
        <v>8.7471840859743608</v>
      </c>
      <c r="Y81" s="35">
        <f t="shared" si="61"/>
        <v>8.6287283302415787</v>
      </c>
      <c r="Z81" s="35">
        <f t="shared" si="61"/>
        <v>8.4128191650798989</v>
      </c>
      <c r="AA81" s="35">
        <f t="shared" si="61"/>
        <v>8.4760718800744392</v>
      </c>
      <c r="AB81" s="35">
        <f t="shared" si="61"/>
        <v>8.4200891152691746</v>
      </c>
      <c r="AC81" s="35">
        <f t="shared" si="61"/>
        <v>8.1809349589927187</v>
      </c>
      <c r="AD81" s="35">
        <f t="shared" si="61"/>
        <v>8.3104305932816569</v>
      </c>
      <c r="AE81" s="35">
        <f t="shared" si="61"/>
        <v>8.5604530837777872</v>
      </c>
      <c r="AF81" s="35">
        <f t="shared" si="61"/>
        <v>8.6287856773516296</v>
      </c>
      <c r="AG81" s="35">
        <f t="shared" si="61"/>
        <v>8.6056559055775814</v>
      </c>
      <c r="AH81" s="35">
        <f t="shared" si="61"/>
        <v>8.6392889593445492</v>
      </c>
      <c r="AI81" s="35">
        <f t="shared" ref="AI81:AJ81" si="67">(1-AI$76)*AI32+AI$76*AI59</f>
        <v>8.6881409422320317</v>
      </c>
      <c r="AJ81" s="35">
        <f t="shared" si="67"/>
        <v>8.6162666421006602</v>
      </c>
      <c r="AK81" s="35">
        <f t="shared" ref="AK81" si="68">(1-AK$76)*AK32+AK$76*AK59</f>
        <v>8.5277705554077148</v>
      </c>
    </row>
    <row r="82" spans="1:37">
      <c r="A82" s="32"/>
      <c r="B82" s="34" t="str">
        <f t="shared" si="64"/>
        <v>Brisbane</v>
      </c>
      <c r="C82" s="35">
        <f t="shared" ref="C82:AH82" si="69">(1-C$75)*C33+C$75*C60</f>
        <v>0</v>
      </c>
      <c r="D82" s="35">
        <f t="shared" si="69"/>
        <v>8.2104492741350423</v>
      </c>
      <c r="E82" s="35">
        <f t="shared" si="69"/>
        <v>10.703608141994911</v>
      </c>
      <c r="F82" s="35">
        <f t="shared" si="69"/>
        <v>14.595013685551077</v>
      </c>
      <c r="G82" s="35">
        <f t="shared" si="69"/>
        <v>16.681056488445687</v>
      </c>
      <c r="H82" s="35">
        <f t="shared" si="69"/>
        <v>16.791296041843953</v>
      </c>
      <c r="I82" s="35">
        <f t="shared" si="69"/>
        <v>14.69132426022038</v>
      </c>
      <c r="J82" s="35">
        <f t="shared" si="69"/>
        <v>11.35176690598758</v>
      </c>
      <c r="K82" s="35">
        <f t="shared" si="69"/>
        <v>8.9356984057031656</v>
      </c>
      <c r="L82" s="35">
        <f t="shared" si="69"/>
        <v>8.4296677210381876</v>
      </c>
      <c r="M82" s="35">
        <f t="shared" si="69"/>
        <v>8.5425883801468157</v>
      </c>
      <c r="N82" s="35">
        <f t="shared" si="69"/>
        <v>8.7030719150856086</v>
      </c>
      <c r="O82" s="35">
        <f t="shared" si="69"/>
        <v>8.8304440167023515</v>
      </c>
      <c r="P82" s="35">
        <f t="shared" si="69"/>
        <v>8.8451796842101196</v>
      </c>
      <c r="Q82" s="35">
        <f t="shared" si="69"/>
        <v>8.6104499117154525</v>
      </c>
      <c r="R82" s="35">
        <f t="shared" si="69"/>
        <v>8.0970033205601446</v>
      </c>
      <c r="S82" s="35">
        <f t="shared" si="69"/>
        <v>7.8131232359305773</v>
      </c>
      <c r="T82" s="35">
        <f t="shared" si="69"/>
        <v>7.5941464703830528</v>
      </c>
      <c r="U82" s="35">
        <f t="shared" si="69"/>
        <v>7.0529257232438338</v>
      </c>
      <c r="V82" s="35">
        <f t="shared" si="69"/>
        <v>6.815327783362541</v>
      </c>
      <c r="W82" s="35">
        <f t="shared" si="69"/>
        <v>6.9655019965567639</v>
      </c>
      <c r="X82" s="35">
        <f t="shared" si="69"/>
        <v>6.9785467367868037</v>
      </c>
      <c r="Y82" s="35">
        <f t="shared" si="69"/>
        <v>6.8575298241454803</v>
      </c>
      <c r="Z82" s="35">
        <f t="shared" si="69"/>
        <v>7.2201512599623436</v>
      </c>
      <c r="AA82" s="35">
        <f t="shared" si="69"/>
        <v>7.8211603879882912</v>
      </c>
      <c r="AB82" s="35">
        <f t="shared" si="69"/>
        <v>7.471062514086471</v>
      </c>
      <c r="AC82" s="35">
        <f t="shared" si="69"/>
        <v>6.7144635661903038</v>
      </c>
      <c r="AD82" s="35">
        <f t="shared" si="69"/>
        <v>6.6451347986141451</v>
      </c>
      <c r="AE82" s="35">
        <f t="shared" si="69"/>
        <v>6.6636319626652707</v>
      </c>
      <c r="AF82" s="35">
        <f t="shared" si="69"/>
        <v>6.496661881248289</v>
      </c>
      <c r="AG82" s="35">
        <f t="shared" si="69"/>
        <v>6.8701053432549761</v>
      </c>
      <c r="AH82" s="35">
        <f t="shared" si="69"/>
        <v>7.430202078103509</v>
      </c>
      <c r="AI82" s="35">
        <f t="shared" ref="AI82:AJ82" si="70">(1-AI$75)*AI33+AI$75*AI60</f>
        <v>7.4765260455606573</v>
      </c>
      <c r="AJ82" s="35">
        <f t="shared" si="70"/>
        <v>7.3057121282846511</v>
      </c>
      <c r="AK82" s="35">
        <f t="shared" ref="AK82" si="71">(1-AK$75)*AK33+AK$75*AK60</f>
        <v>7.2031938117751357</v>
      </c>
    </row>
    <row r="83" spans="1:37">
      <c r="A83" s="32"/>
      <c r="B83" s="34" t="str">
        <f t="shared" si="64"/>
        <v>Canberra</v>
      </c>
      <c r="C83" s="35">
        <f t="shared" ref="C83:AH84" si="72">(1-C$76)*C34+C$76*C61</f>
        <v>0</v>
      </c>
      <c r="D83" s="35">
        <f t="shared" si="72"/>
        <v>7.4996003501969479</v>
      </c>
      <c r="E83" s="35">
        <f t="shared" si="72"/>
        <v>10.400504508856013</v>
      </c>
      <c r="F83" s="35">
        <f t="shared" si="72"/>
        <v>15.762493148828939</v>
      </c>
      <c r="G83" s="35">
        <f t="shared" si="72"/>
        <v>18.719396425224442</v>
      </c>
      <c r="H83" s="35">
        <f t="shared" si="72"/>
        <v>18.046654969444589</v>
      </c>
      <c r="I83" s="35">
        <f t="shared" si="72"/>
        <v>15.765126817096398</v>
      </c>
      <c r="J83" s="35">
        <f t="shared" si="72"/>
        <v>13.210994731488304</v>
      </c>
      <c r="K83" s="35">
        <f t="shared" si="72"/>
        <v>10.692229881554795</v>
      </c>
      <c r="L83" s="35">
        <f t="shared" si="72"/>
        <v>9.978504026489377</v>
      </c>
      <c r="M83" s="35">
        <f t="shared" si="72"/>
        <v>10.209574010307545</v>
      </c>
      <c r="N83" s="35">
        <f t="shared" si="72"/>
        <v>10.390726458624837</v>
      </c>
      <c r="O83" s="35">
        <f t="shared" si="72"/>
        <v>10.541755739588098</v>
      </c>
      <c r="P83" s="35">
        <f t="shared" si="72"/>
        <v>10.605052259764648</v>
      </c>
      <c r="Q83" s="35">
        <f t="shared" si="72"/>
        <v>10.37639690888674</v>
      </c>
      <c r="R83" s="35">
        <f t="shared" si="72"/>
        <v>9.8241445785051589</v>
      </c>
      <c r="S83" s="35">
        <f t="shared" si="72"/>
        <v>9.5818357443963986</v>
      </c>
      <c r="T83" s="35">
        <f t="shared" si="72"/>
        <v>9.6497014901987068</v>
      </c>
      <c r="U83" s="35">
        <f t="shared" si="72"/>
        <v>9.5199463305262455</v>
      </c>
      <c r="V83" s="35">
        <f t="shared" si="72"/>
        <v>9.4197785161277601</v>
      </c>
      <c r="W83" s="35">
        <f t="shared" si="72"/>
        <v>9.3680247920323332</v>
      </c>
      <c r="X83" s="35">
        <f t="shared" si="72"/>
        <v>9.3239778620035452</v>
      </c>
      <c r="Y83" s="35">
        <f t="shared" si="72"/>
        <v>9.3429456305721352</v>
      </c>
      <c r="Z83" s="35">
        <f t="shared" si="72"/>
        <v>9.349870776330377</v>
      </c>
      <c r="AA83" s="35">
        <f t="shared" si="72"/>
        <v>9.3354565464153882</v>
      </c>
      <c r="AB83" s="35">
        <f t="shared" si="72"/>
        <v>9.3919773831611444</v>
      </c>
      <c r="AC83" s="35">
        <f t="shared" si="72"/>
        <v>9.4426909295782551</v>
      </c>
      <c r="AD83" s="35">
        <f t="shared" si="72"/>
        <v>9.3801956445971708</v>
      </c>
      <c r="AE83" s="35">
        <f t="shared" si="72"/>
        <v>9.3719541688700279</v>
      </c>
      <c r="AF83" s="35">
        <f t="shared" si="72"/>
        <v>9.3726007535414784</v>
      </c>
      <c r="AG83" s="35">
        <f t="shared" si="72"/>
        <v>9.2984729113426301</v>
      </c>
      <c r="AH83" s="35">
        <f t="shared" si="72"/>
        <v>9.2951793021341995</v>
      </c>
      <c r="AI83" s="35">
        <f t="shared" ref="AI83:AJ83" si="73">(1-AI$76)*AI34+AI$76*AI61</f>
        <v>9.3194331177627117</v>
      </c>
      <c r="AJ83" s="35">
        <f t="shared" si="73"/>
        <v>9.3097447138872376</v>
      </c>
      <c r="AK83" s="35">
        <f t="shared" ref="AK83" si="74">(1-AK$76)*AK34+AK$76*AK61</f>
        <v>9.2987417821735647</v>
      </c>
    </row>
    <row r="84" spans="1:37">
      <c r="A84" s="32"/>
      <c r="B84" s="34" t="str">
        <f t="shared" si="64"/>
        <v>Hobart</v>
      </c>
      <c r="C84" s="35">
        <f t="shared" si="72"/>
        <v>0</v>
      </c>
      <c r="D84" s="35">
        <f t="shared" si="72"/>
        <v>8.1621827900575443</v>
      </c>
      <c r="E84" s="35">
        <f t="shared" si="72"/>
        <v>11.107789349461935</v>
      </c>
      <c r="F84" s="35">
        <f t="shared" si="72"/>
        <v>16.274917725953497</v>
      </c>
      <c r="G84" s="35">
        <f t="shared" si="72"/>
        <v>19.013171185356271</v>
      </c>
      <c r="H84" s="35">
        <f t="shared" si="72"/>
        <v>18.565346929724221</v>
      </c>
      <c r="I84" s="35">
        <f t="shared" si="72"/>
        <v>16.783523002089023</v>
      </c>
      <c r="J84" s="35">
        <f t="shared" si="72"/>
        <v>14.519170943000161</v>
      </c>
      <c r="K84" s="35">
        <f t="shared" si="72"/>
        <v>12.011341232260024</v>
      </c>
      <c r="L84" s="35">
        <f t="shared" si="72"/>
        <v>11.934813010701822</v>
      </c>
      <c r="M84" s="35">
        <f t="shared" si="72"/>
        <v>12.85691756547363</v>
      </c>
      <c r="N84" s="35">
        <f t="shared" si="72"/>
        <v>13.220212038384529</v>
      </c>
      <c r="O84" s="35">
        <f t="shared" si="72"/>
        <v>13.498538780381073</v>
      </c>
      <c r="P84" s="35">
        <f t="shared" si="72"/>
        <v>13.626882753452955</v>
      </c>
      <c r="Q84" s="35">
        <f t="shared" si="72"/>
        <v>13.536930198311914</v>
      </c>
      <c r="R84" s="35">
        <f t="shared" si="72"/>
        <v>13.38089920732105</v>
      </c>
      <c r="S84" s="35">
        <f t="shared" si="72"/>
        <v>13.418846480726012</v>
      </c>
      <c r="T84" s="35">
        <f t="shared" si="72"/>
        <v>13.705867365449551</v>
      </c>
      <c r="U84" s="35">
        <f t="shared" si="72"/>
        <v>13.9253871559886</v>
      </c>
      <c r="V84" s="35">
        <f t="shared" si="72"/>
        <v>14.08280873375719</v>
      </c>
      <c r="W84" s="35">
        <f t="shared" si="72"/>
        <v>14.146305810793217</v>
      </c>
      <c r="X84" s="35">
        <f t="shared" si="72"/>
        <v>14.136479663831214</v>
      </c>
      <c r="Y84" s="35">
        <f t="shared" si="72"/>
        <v>14.535781353461649</v>
      </c>
      <c r="Z84" s="35">
        <f t="shared" si="72"/>
        <v>14.777282138612232</v>
      </c>
      <c r="AA84" s="35">
        <f t="shared" si="72"/>
        <v>14.923970798678258</v>
      </c>
      <c r="AB84" s="35">
        <f t="shared" si="72"/>
        <v>15.045612915745533</v>
      </c>
      <c r="AC84" s="35">
        <f t="shared" si="72"/>
        <v>15.169953765725211</v>
      </c>
      <c r="AD84" s="35">
        <f t="shared" si="72"/>
        <v>15.274295606697899</v>
      </c>
      <c r="AE84" s="35">
        <f t="shared" si="72"/>
        <v>15.355431857646696</v>
      </c>
      <c r="AF84" s="35">
        <f t="shared" si="72"/>
        <v>15.455655484891963</v>
      </c>
      <c r="AG84" s="35">
        <f t="shared" si="72"/>
        <v>15.578319397972368</v>
      </c>
      <c r="AH84" s="35">
        <f t="shared" si="72"/>
        <v>15.611408567717334</v>
      </c>
      <c r="AI84" s="35">
        <f t="shared" ref="AI84:AJ84" si="75">(1-AI$76)*AI35+AI$76*AI62</f>
        <v>15.626445840057531</v>
      </c>
      <c r="AJ84" s="35">
        <f t="shared" si="75"/>
        <v>15.725943570584054</v>
      </c>
      <c r="AK84" s="35">
        <f t="shared" ref="AK84" si="76">(1-AK$76)*AK35+AK$76*AK62</f>
        <v>15.865331220759234</v>
      </c>
    </row>
    <row r="85" spans="1:37">
      <c r="A85" s="32"/>
      <c r="B85" s="34" t="str">
        <f t="shared" si="64"/>
        <v>Townsville</v>
      </c>
      <c r="C85" s="35">
        <f t="shared" ref="C85:AH85" si="77">(1-C$75)*C36+C$75*C63</f>
        <v>0</v>
      </c>
      <c r="D85" s="35">
        <f t="shared" si="77"/>
        <v>7.8656516990996312</v>
      </c>
      <c r="E85" s="35">
        <f t="shared" si="77"/>
        <v>9.4525488264618538</v>
      </c>
      <c r="F85" s="35">
        <f t="shared" si="77"/>
        <v>11.290522481159917</v>
      </c>
      <c r="G85" s="35">
        <f t="shared" si="77"/>
        <v>11.177765737488521</v>
      </c>
      <c r="H85" s="35">
        <f t="shared" si="77"/>
        <v>11.902816015842102</v>
      </c>
      <c r="I85" s="35">
        <f t="shared" si="77"/>
        <v>11.712260146240791</v>
      </c>
      <c r="J85" s="35">
        <f t="shared" si="77"/>
        <v>14.360722160616268</v>
      </c>
      <c r="K85" s="35">
        <f t="shared" si="77"/>
        <v>14.026725112350562</v>
      </c>
      <c r="L85" s="35">
        <f t="shared" si="77"/>
        <v>14.222923009835355</v>
      </c>
      <c r="M85" s="35">
        <f t="shared" si="77"/>
        <v>14.391719119727286</v>
      </c>
      <c r="N85" s="35">
        <f t="shared" si="77"/>
        <v>14.392051453655636</v>
      </c>
      <c r="O85" s="35">
        <f t="shared" si="77"/>
        <v>14.423263136768897</v>
      </c>
      <c r="P85" s="35">
        <f t="shared" si="77"/>
        <v>14.426572547069963</v>
      </c>
      <c r="Q85" s="35">
        <f t="shared" si="77"/>
        <v>14.430437977797185</v>
      </c>
      <c r="R85" s="35">
        <f t="shared" si="77"/>
        <v>14.432692028479089</v>
      </c>
      <c r="S85" s="35">
        <f t="shared" si="77"/>
        <v>14.435332631883101</v>
      </c>
      <c r="T85" s="35">
        <f t="shared" si="77"/>
        <v>14.474166740999367</v>
      </c>
      <c r="U85" s="35">
        <f t="shared" si="77"/>
        <v>14.474166740999367</v>
      </c>
      <c r="V85" s="35">
        <f t="shared" si="77"/>
        <v>14.474166740999367</v>
      </c>
      <c r="W85" s="35">
        <f t="shared" si="77"/>
        <v>14.474166740999367</v>
      </c>
      <c r="X85" s="35">
        <f t="shared" si="77"/>
        <v>14.474166740999367</v>
      </c>
      <c r="Y85" s="35">
        <f t="shared" si="77"/>
        <v>14.474166740999367</v>
      </c>
      <c r="Z85" s="35">
        <f t="shared" si="77"/>
        <v>14.474166740999367</v>
      </c>
      <c r="AA85" s="35">
        <f t="shared" si="77"/>
        <v>14.474166740999367</v>
      </c>
      <c r="AB85" s="35">
        <f t="shared" si="77"/>
        <v>14.474166740999369</v>
      </c>
      <c r="AC85" s="35">
        <f t="shared" si="77"/>
        <v>14.474166740999365</v>
      </c>
      <c r="AD85" s="35">
        <f t="shared" si="77"/>
        <v>14.474166740999369</v>
      </c>
      <c r="AE85" s="35">
        <f t="shared" si="77"/>
        <v>14.474166740999365</v>
      </c>
      <c r="AF85" s="35">
        <f t="shared" si="77"/>
        <v>14.474166740999367</v>
      </c>
      <c r="AG85" s="35">
        <f t="shared" si="77"/>
        <v>14.474166740999369</v>
      </c>
      <c r="AH85" s="35">
        <f t="shared" si="77"/>
        <v>14.474166740999365</v>
      </c>
      <c r="AI85" s="35">
        <f t="shared" ref="AI85:AJ85" si="78">(1-AI$75)*AI36+AI$75*AI63</f>
        <v>14.474166740999365</v>
      </c>
      <c r="AJ85" s="35">
        <f t="shared" si="78"/>
        <v>14.474166740999365</v>
      </c>
      <c r="AK85" s="35">
        <f t="shared" ref="AK85" si="79">(1-AK$75)*AK36+AK$75*AK63</f>
        <v>14.474166740999365</v>
      </c>
    </row>
    <row r="86" spans="1:37">
      <c r="A86" s="27"/>
      <c r="B86" s="28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</row>
    <row r="87" spans="1:37">
      <c r="A87" s="27" t="s">
        <v>90</v>
      </c>
      <c r="B87" s="29" t="s">
        <v>78</v>
      </c>
      <c r="C87" s="30">
        <f>C78</f>
        <v>2019</v>
      </c>
      <c r="D87" s="30">
        <f t="shared" ref="D87:AH87" si="80">D78</f>
        <v>2020</v>
      </c>
      <c r="E87" s="30">
        <f t="shared" si="80"/>
        <v>2021</v>
      </c>
      <c r="F87" s="30">
        <f t="shared" si="80"/>
        <v>2022</v>
      </c>
      <c r="G87" s="30">
        <f t="shared" si="80"/>
        <v>2023</v>
      </c>
      <c r="H87" s="30">
        <f t="shared" si="80"/>
        <v>2024</v>
      </c>
      <c r="I87" s="30">
        <f t="shared" si="80"/>
        <v>2025</v>
      </c>
      <c r="J87" s="30">
        <f t="shared" si="80"/>
        <v>2026</v>
      </c>
      <c r="K87" s="30">
        <f t="shared" si="80"/>
        <v>2027</v>
      </c>
      <c r="L87" s="30">
        <f t="shared" si="80"/>
        <v>2028</v>
      </c>
      <c r="M87" s="30">
        <f t="shared" si="80"/>
        <v>2029</v>
      </c>
      <c r="N87" s="30">
        <f t="shared" si="80"/>
        <v>2030</v>
      </c>
      <c r="O87" s="30">
        <f t="shared" si="80"/>
        <v>2031</v>
      </c>
      <c r="P87" s="30">
        <f t="shared" si="80"/>
        <v>2032</v>
      </c>
      <c r="Q87" s="30">
        <f t="shared" si="80"/>
        <v>2033</v>
      </c>
      <c r="R87" s="30">
        <f t="shared" si="80"/>
        <v>2034</v>
      </c>
      <c r="S87" s="30">
        <f t="shared" si="80"/>
        <v>2035</v>
      </c>
      <c r="T87" s="30">
        <f t="shared" si="80"/>
        <v>2036</v>
      </c>
      <c r="U87" s="30">
        <f t="shared" si="80"/>
        <v>2037</v>
      </c>
      <c r="V87" s="30">
        <f t="shared" si="80"/>
        <v>2038</v>
      </c>
      <c r="W87" s="30">
        <f t="shared" si="80"/>
        <v>2039</v>
      </c>
      <c r="X87" s="30">
        <f t="shared" si="80"/>
        <v>2040</v>
      </c>
      <c r="Y87" s="30">
        <f t="shared" si="80"/>
        <v>2041</v>
      </c>
      <c r="Z87" s="30">
        <f t="shared" si="80"/>
        <v>2042</v>
      </c>
      <c r="AA87" s="30">
        <f t="shared" si="80"/>
        <v>2043</v>
      </c>
      <c r="AB87" s="30">
        <f t="shared" si="80"/>
        <v>2044</v>
      </c>
      <c r="AC87" s="30">
        <f t="shared" si="80"/>
        <v>2045</v>
      </c>
      <c r="AD87" s="30">
        <f t="shared" si="80"/>
        <v>2046</v>
      </c>
      <c r="AE87" s="30">
        <f t="shared" si="80"/>
        <v>2047</v>
      </c>
      <c r="AF87" s="30">
        <f t="shared" si="80"/>
        <v>2048</v>
      </c>
      <c r="AG87" s="30">
        <f t="shared" si="80"/>
        <v>2049</v>
      </c>
      <c r="AH87" s="30">
        <f t="shared" si="80"/>
        <v>2050</v>
      </c>
      <c r="AI87" s="30">
        <f t="shared" ref="AI87:AJ87" si="81">AI78</f>
        <v>2051</v>
      </c>
      <c r="AJ87" s="30">
        <f t="shared" si="81"/>
        <v>2052</v>
      </c>
      <c r="AK87" s="30">
        <f t="shared" ref="AK87" si="82">AK78</f>
        <v>2053</v>
      </c>
    </row>
    <row r="88" spans="1:37">
      <c r="A88" s="31">
        <f>C88-C79</f>
        <v>0.56009876843116646</v>
      </c>
      <c r="B88" s="28" t="str">
        <f>B79</f>
        <v>Melbourne</v>
      </c>
      <c r="C88" s="31">
        <f>(1-C$76)*C39+C$76*C66</f>
        <v>0.56009876843116646</v>
      </c>
      <c r="D88" s="31">
        <f t="shared" ref="D88:AH93" si="83">(1-D$76)*D39+D$76*D66</f>
        <v>7.4495224107102782</v>
      </c>
      <c r="E88" s="31">
        <f t="shared" si="83"/>
        <v>10.307295872833517</v>
      </c>
      <c r="F88" s="31">
        <f t="shared" si="83"/>
        <v>15.505959715323684</v>
      </c>
      <c r="G88" s="31">
        <f t="shared" si="83"/>
        <v>18.12455242047448</v>
      </c>
      <c r="H88" s="31">
        <f t="shared" si="83"/>
        <v>17.497377553010505</v>
      </c>
      <c r="I88" s="31">
        <f t="shared" si="83"/>
        <v>15.721521431816402</v>
      </c>
      <c r="J88" s="31">
        <f t="shared" si="83"/>
        <v>13.511257562788147</v>
      </c>
      <c r="K88" s="31">
        <f t="shared" si="83"/>
        <v>11.234783626295956</v>
      </c>
      <c r="L88" s="31">
        <f t="shared" si="83"/>
        <v>11.621359434539906</v>
      </c>
      <c r="M88" s="31">
        <f t="shared" si="83"/>
        <v>12.718899932458603</v>
      </c>
      <c r="N88" s="31">
        <f t="shared" si="83"/>
        <v>13.035724631760464</v>
      </c>
      <c r="O88" s="31">
        <f t="shared" si="83"/>
        <v>13.223934921497875</v>
      </c>
      <c r="P88" s="31">
        <f t="shared" si="83"/>
        <v>13.242246105028128</v>
      </c>
      <c r="Q88" s="31">
        <f t="shared" si="83"/>
        <v>13.104062456877344</v>
      </c>
      <c r="R88" s="31">
        <f t="shared" si="83"/>
        <v>12.962686794591477</v>
      </c>
      <c r="S88" s="31">
        <f t="shared" si="83"/>
        <v>13.202175518366579</v>
      </c>
      <c r="T88" s="31">
        <f t="shared" si="83"/>
        <v>13.6504075471543</v>
      </c>
      <c r="U88" s="31">
        <f t="shared" si="83"/>
        <v>13.834136088232009</v>
      </c>
      <c r="V88" s="31">
        <f t="shared" si="83"/>
        <v>13.91335202776988</v>
      </c>
      <c r="W88" s="31">
        <f t="shared" si="83"/>
        <v>13.903004999724626</v>
      </c>
      <c r="X88" s="31">
        <f t="shared" si="83"/>
        <v>13.815832190075984</v>
      </c>
      <c r="Y88" s="31">
        <f t="shared" si="83"/>
        <v>13.835749445869293</v>
      </c>
      <c r="Z88" s="31">
        <f t="shared" si="83"/>
        <v>13.929943076267303</v>
      </c>
      <c r="AA88" s="31">
        <f t="shared" si="83"/>
        <v>13.982790062159003</v>
      </c>
      <c r="AB88" s="31">
        <f t="shared" si="83"/>
        <v>14.000653463743488</v>
      </c>
      <c r="AC88" s="31">
        <f t="shared" si="83"/>
        <v>14.129877818223344</v>
      </c>
      <c r="AD88" s="31">
        <f t="shared" si="83"/>
        <v>14.365587035946559</v>
      </c>
      <c r="AE88" s="31">
        <f t="shared" si="83"/>
        <v>14.448430998462452</v>
      </c>
      <c r="AF88" s="31">
        <f t="shared" si="83"/>
        <v>14.487820466666211</v>
      </c>
      <c r="AG88" s="31">
        <f t="shared" si="83"/>
        <v>14.492037298921932</v>
      </c>
      <c r="AH88" s="31">
        <f t="shared" si="83"/>
        <v>14.343535767157043</v>
      </c>
      <c r="AI88" s="31">
        <f t="shared" ref="AI88:AJ88" si="84">(1-AI$76)*AI39+AI$76*AI66</f>
        <v>14.442714553959206</v>
      </c>
      <c r="AJ88" s="31">
        <f t="shared" si="84"/>
        <v>15.119174976115293</v>
      </c>
      <c r="AK88" s="31">
        <f t="shared" ref="AK88" si="85">(1-AK$76)*AK39+AK$76*AK66</f>
        <v>15.8008182980925</v>
      </c>
    </row>
    <row r="89" spans="1:37">
      <c r="A89" s="31">
        <f t="shared" ref="A89:A94" si="86">C89-C80</f>
        <v>0.45991791845654678</v>
      </c>
      <c r="B89" s="28" t="str">
        <f t="shared" ref="B89:B94" si="87">B80</f>
        <v>Sydney</v>
      </c>
      <c r="C89" s="31">
        <f>(1-C$76)*C40+C$76*C67</f>
        <v>0.45991791845654678</v>
      </c>
      <c r="D89" s="31">
        <f t="shared" si="83"/>
        <v>9.0048237019974025</v>
      </c>
      <c r="E89" s="31">
        <f t="shared" si="83"/>
        <v>11.904601050313856</v>
      </c>
      <c r="F89" s="31">
        <f t="shared" si="83"/>
        <v>17.268856808065145</v>
      </c>
      <c r="G89" s="31">
        <f t="shared" si="83"/>
        <v>20.258145679212532</v>
      </c>
      <c r="H89" s="31">
        <f t="shared" si="83"/>
        <v>19.645796452554428</v>
      </c>
      <c r="I89" s="31">
        <f t="shared" si="83"/>
        <v>17.45913082834592</v>
      </c>
      <c r="J89" s="31">
        <f t="shared" si="83"/>
        <v>14.983860708322455</v>
      </c>
      <c r="K89" s="31">
        <f t="shared" si="83"/>
        <v>12.531670880708278</v>
      </c>
      <c r="L89" s="31">
        <f t="shared" si="83"/>
        <v>11.959817136482526</v>
      </c>
      <c r="M89" s="31">
        <f t="shared" si="83"/>
        <v>12.303867639448301</v>
      </c>
      <c r="N89" s="31">
        <f t="shared" si="83"/>
        <v>12.50382222619475</v>
      </c>
      <c r="O89" s="31">
        <f t="shared" si="83"/>
        <v>12.633772124196243</v>
      </c>
      <c r="P89" s="31">
        <f t="shared" si="83"/>
        <v>12.674279042670985</v>
      </c>
      <c r="Q89" s="31">
        <f t="shared" si="83"/>
        <v>12.440379427682846</v>
      </c>
      <c r="R89" s="31">
        <f t="shared" si="83"/>
        <v>11.898083555814452</v>
      </c>
      <c r="S89" s="31">
        <f t="shared" si="83"/>
        <v>11.701549890692581</v>
      </c>
      <c r="T89" s="31">
        <f t="shared" si="83"/>
        <v>11.805415168912505</v>
      </c>
      <c r="U89" s="31">
        <f t="shared" si="83"/>
        <v>11.663987665948332</v>
      </c>
      <c r="V89" s="31">
        <f t="shared" si="83"/>
        <v>11.539885459145662</v>
      </c>
      <c r="W89" s="31">
        <f t="shared" si="83"/>
        <v>11.456644571571465</v>
      </c>
      <c r="X89" s="31">
        <f t="shared" si="83"/>
        <v>11.387400622818312</v>
      </c>
      <c r="Y89" s="31">
        <f t="shared" si="83"/>
        <v>11.405598035574458</v>
      </c>
      <c r="Z89" s="31">
        <f t="shared" si="83"/>
        <v>11.412863906675323</v>
      </c>
      <c r="AA89" s="31">
        <f t="shared" si="83"/>
        <v>11.393805062682562</v>
      </c>
      <c r="AB89" s="31">
        <f t="shared" si="83"/>
        <v>11.451905067393584</v>
      </c>
      <c r="AC89" s="31">
        <f t="shared" si="83"/>
        <v>11.508778870850451</v>
      </c>
      <c r="AD89" s="31">
        <f t="shared" si="83"/>
        <v>11.451696073275242</v>
      </c>
      <c r="AE89" s="31">
        <f t="shared" si="83"/>
        <v>11.4452601179394</v>
      </c>
      <c r="AF89" s="31">
        <f t="shared" si="83"/>
        <v>11.445277777400307</v>
      </c>
      <c r="AG89" s="31">
        <f t="shared" si="83"/>
        <v>11.371816786510282</v>
      </c>
      <c r="AH89" s="31">
        <f t="shared" si="83"/>
        <v>11.369936851426523</v>
      </c>
      <c r="AI89" s="31">
        <f t="shared" ref="AI89:AJ89" si="88">(1-AI$76)*AI40+AI$76*AI67</f>
        <v>11.399918407118681</v>
      </c>
      <c r="AJ89" s="31">
        <f t="shared" si="88"/>
        <v>11.400080625481563</v>
      </c>
      <c r="AK89" s="31">
        <f t="shared" ref="AK89" si="89">(1-AK$76)*AK40+AK$76*AK67</f>
        <v>11.393935420413156</v>
      </c>
    </row>
    <row r="90" spans="1:37">
      <c r="A90" s="31">
        <f t="shared" si="86"/>
        <v>0.81848843743437227</v>
      </c>
      <c r="B90" s="28" t="str">
        <f t="shared" si="87"/>
        <v>Adelaide</v>
      </c>
      <c r="C90" s="31">
        <f>(1-C$76)*C41+C$76*C68</f>
        <v>0.81848843743437227</v>
      </c>
      <c r="D90" s="31">
        <f t="shared" si="83"/>
        <v>10.698212411357217</v>
      </c>
      <c r="E90" s="31">
        <f t="shared" si="83"/>
        <v>13.474772635206342</v>
      </c>
      <c r="F90" s="31">
        <f t="shared" si="83"/>
        <v>18.052692004849305</v>
      </c>
      <c r="G90" s="31">
        <f t="shared" si="83"/>
        <v>20.382467915246622</v>
      </c>
      <c r="H90" s="31">
        <f t="shared" si="83"/>
        <v>19.856422459134947</v>
      </c>
      <c r="I90" s="31">
        <f t="shared" si="83"/>
        <v>18.618124563318609</v>
      </c>
      <c r="J90" s="31">
        <f t="shared" si="83"/>
        <v>16.811479740935795</v>
      </c>
      <c r="K90" s="31">
        <f t="shared" si="83"/>
        <v>14.115547888486986</v>
      </c>
      <c r="L90" s="31">
        <f t="shared" si="83"/>
        <v>13.291328189660783</v>
      </c>
      <c r="M90" s="31">
        <f t="shared" si="83"/>
        <v>13.670513053169266</v>
      </c>
      <c r="N90" s="31">
        <f t="shared" si="83"/>
        <v>13.781183285015713</v>
      </c>
      <c r="O90" s="31">
        <f t="shared" si="83"/>
        <v>13.853374835852302</v>
      </c>
      <c r="P90" s="31">
        <f t="shared" si="83"/>
        <v>13.932007186880847</v>
      </c>
      <c r="Q90" s="31">
        <f t="shared" si="83"/>
        <v>13.746021485270386</v>
      </c>
      <c r="R90" s="31">
        <f t="shared" si="83"/>
        <v>13.200005318854211</v>
      </c>
      <c r="S90" s="31">
        <f t="shared" si="83"/>
        <v>13.044658792965548</v>
      </c>
      <c r="T90" s="31">
        <f t="shared" si="83"/>
        <v>13.155720974821474</v>
      </c>
      <c r="U90" s="31">
        <f t="shared" si="83"/>
        <v>12.96365307740021</v>
      </c>
      <c r="V90" s="31">
        <f t="shared" si="83"/>
        <v>12.752759548066546</v>
      </c>
      <c r="W90" s="31">
        <f t="shared" si="83"/>
        <v>12.488380450925359</v>
      </c>
      <c r="X90" s="31">
        <f t="shared" si="83"/>
        <v>12.335496117431024</v>
      </c>
      <c r="Y90" s="31">
        <f t="shared" si="83"/>
        <v>12.254924418345325</v>
      </c>
      <c r="Z90" s="31">
        <f t="shared" si="83"/>
        <v>12.078178154048622</v>
      </c>
      <c r="AA90" s="31">
        <f t="shared" si="83"/>
        <v>12.124075367856381</v>
      </c>
      <c r="AB90" s="31">
        <f t="shared" si="83"/>
        <v>12.094686200621428</v>
      </c>
      <c r="AC90" s="31">
        <f t="shared" si="83"/>
        <v>11.921484986542517</v>
      </c>
      <c r="AD90" s="31">
        <f t="shared" si="83"/>
        <v>12.059541917424148</v>
      </c>
      <c r="AE90" s="31">
        <f t="shared" si="83"/>
        <v>12.295775018669442</v>
      </c>
      <c r="AF90" s="31">
        <f t="shared" si="83"/>
        <v>12.351960204882545</v>
      </c>
      <c r="AG90" s="31">
        <f t="shared" si="83"/>
        <v>12.323561070982869</v>
      </c>
      <c r="AH90" s="31">
        <f t="shared" si="83"/>
        <v>12.383664489182785</v>
      </c>
      <c r="AI90" s="31">
        <f t="shared" ref="AI90:AJ90" si="90">(1-AI$76)*AI41+AI$76*AI68</f>
        <v>12.474126941762982</v>
      </c>
      <c r="AJ90" s="31">
        <f t="shared" si="90"/>
        <v>12.427770283609057</v>
      </c>
      <c r="AK90" s="31">
        <f t="shared" ref="AK90" si="91">(1-AK$76)*AK41+AK$76*AK68</f>
        <v>12.33768042392283</v>
      </c>
    </row>
    <row r="91" spans="1:37">
      <c r="A91" s="31">
        <f t="shared" si="86"/>
        <v>0.31666374851833523</v>
      </c>
      <c r="B91" s="28" t="str">
        <f t="shared" si="87"/>
        <v>Brisbane</v>
      </c>
      <c r="C91" s="31">
        <f>(1-C$75)*C42+C$75*C69</f>
        <v>0.31666374851833523</v>
      </c>
      <c r="D91" s="31">
        <f t="shared" ref="D91:AH91" si="92">(1-D$75)*D42+D$75*D69</f>
        <v>9.4656770645003476</v>
      </c>
      <c r="E91" s="31">
        <f t="shared" si="92"/>
        <v>12.167658416345569</v>
      </c>
      <c r="F91" s="31">
        <f t="shared" si="92"/>
        <v>16.203138363677578</v>
      </c>
      <c r="G91" s="31">
        <f t="shared" si="92"/>
        <v>18.344404329261135</v>
      </c>
      <c r="H91" s="31">
        <f t="shared" si="92"/>
        <v>18.555987317929819</v>
      </c>
      <c r="I91" s="31">
        <f t="shared" si="92"/>
        <v>16.491848676380254</v>
      </c>
      <c r="J91" s="31">
        <f t="shared" si="92"/>
        <v>12.997755108214998</v>
      </c>
      <c r="K91" s="31">
        <f t="shared" si="92"/>
        <v>10.381676951107346</v>
      </c>
      <c r="L91" s="31">
        <f t="shared" si="92"/>
        <v>9.719977603058938</v>
      </c>
      <c r="M91" s="31">
        <f t="shared" si="92"/>
        <v>9.7548206170297966</v>
      </c>
      <c r="N91" s="31">
        <f t="shared" si="92"/>
        <v>9.9057607260129377</v>
      </c>
      <c r="O91" s="31">
        <f t="shared" si="92"/>
        <v>10.028319345827946</v>
      </c>
      <c r="P91" s="31">
        <f t="shared" si="92"/>
        <v>10.049749632938838</v>
      </c>
      <c r="Q91" s="31">
        <f t="shared" si="92"/>
        <v>9.835801237107189</v>
      </c>
      <c r="R91" s="31">
        <f t="shared" si="92"/>
        <v>9.3696087130093524</v>
      </c>
      <c r="S91" s="31">
        <f t="shared" si="92"/>
        <v>9.1394720445490432</v>
      </c>
      <c r="T91" s="31">
        <f t="shared" si="92"/>
        <v>8.9693856392716107</v>
      </c>
      <c r="U91" s="31">
        <f t="shared" si="92"/>
        <v>8.5008808454542262</v>
      </c>
      <c r="V91" s="31">
        <f t="shared" si="92"/>
        <v>8.3519494711332722</v>
      </c>
      <c r="W91" s="31">
        <f t="shared" si="92"/>
        <v>8.5671162049162071</v>
      </c>
      <c r="X91" s="31">
        <f t="shared" si="92"/>
        <v>8.6069040574103148</v>
      </c>
      <c r="Y91" s="31">
        <f t="shared" si="92"/>
        <v>8.4776033925467029</v>
      </c>
      <c r="Z91" s="31">
        <f t="shared" si="92"/>
        <v>8.8231606952185739</v>
      </c>
      <c r="AA91" s="31">
        <f t="shared" si="92"/>
        <v>9.4377479523046794</v>
      </c>
      <c r="AB91" s="31">
        <f t="shared" si="92"/>
        <v>9.1731127286957985</v>
      </c>
      <c r="AC91" s="31">
        <f t="shared" si="92"/>
        <v>8.4639027240081575</v>
      </c>
      <c r="AD91" s="31">
        <f t="shared" si="92"/>
        <v>8.2890876178792539</v>
      </c>
      <c r="AE91" s="31">
        <f t="shared" si="92"/>
        <v>8.2275965094970296</v>
      </c>
      <c r="AF91" s="31">
        <f t="shared" si="92"/>
        <v>8.067892675673054</v>
      </c>
      <c r="AG91" s="31">
        <f t="shared" si="92"/>
        <v>8.4484676634133589</v>
      </c>
      <c r="AH91" s="31">
        <f t="shared" si="92"/>
        <v>9.0284690159956451</v>
      </c>
      <c r="AI91" s="31">
        <f t="shared" ref="AI91:AJ91" si="93">(1-AI$75)*AI42+AI$75*AI69</f>
        <v>9.105354906701848</v>
      </c>
      <c r="AJ91" s="31">
        <f t="shared" si="93"/>
        <v>8.9444724126852897</v>
      </c>
      <c r="AK91" s="31">
        <f t="shared" ref="AK91" si="94">(1-AK$75)*AK42+AK$75*AK69</f>
        <v>8.8254519570444323</v>
      </c>
    </row>
    <row r="92" spans="1:37">
      <c r="A92" s="31">
        <f t="shared" si="86"/>
        <v>0.45991791845654678</v>
      </c>
      <c r="B92" s="28" t="str">
        <f t="shared" si="87"/>
        <v>Canberra</v>
      </c>
      <c r="C92" s="31">
        <f>(1-C$76)*C43+C$76*C70</f>
        <v>0.45991791845654678</v>
      </c>
      <c r="D92" s="31">
        <f t="shared" si="83"/>
        <v>9.0048237019974025</v>
      </c>
      <c r="E92" s="31">
        <f t="shared" si="83"/>
        <v>11.904601050313856</v>
      </c>
      <c r="F92" s="31">
        <f t="shared" si="83"/>
        <v>17.268856808065145</v>
      </c>
      <c r="G92" s="31">
        <f t="shared" si="83"/>
        <v>20.258145679212532</v>
      </c>
      <c r="H92" s="31">
        <f t="shared" si="83"/>
        <v>19.645796452554428</v>
      </c>
      <c r="I92" s="31">
        <f t="shared" si="83"/>
        <v>17.45913082834592</v>
      </c>
      <c r="J92" s="31">
        <f t="shared" si="83"/>
        <v>14.983860708322455</v>
      </c>
      <c r="K92" s="31">
        <f t="shared" si="83"/>
        <v>12.531670880708278</v>
      </c>
      <c r="L92" s="31">
        <f t="shared" si="83"/>
        <v>11.959817136482526</v>
      </c>
      <c r="M92" s="31">
        <f t="shared" si="83"/>
        <v>12.303867639448301</v>
      </c>
      <c r="N92" s="31">
        <f t="shared" si="83"/>
        <v>12.50382222619475</v>
      </c>
      <c r="O92" s="31">
        <f t="shared" si="83"/>
        <v>12.633772124196243</v>
      </c>
      <c r="P92" s="31">
        <f t="shared" si="83"/>
        <v>12.674279042670985</v>
      </c>
      <c r="Q92" s="31">
        <f t="shared" si="83"/>
        <v>12.440379427682846</v>
      </c>
      <c r="R92" s="31">
        <f t="shared" si="83"/>
        <v>11.898083555814452</v>
      </c>
      <c r="S92" s="31">
        <f t="shared" si="83"/>
        <v>11.701549890692581</v>
      </c>
      <c r="T92" s="31">
        <f t="shared" si="83"/>
        <v>11.805415168912505</v>
      </c>
      <c r="U92" s="31">
        <f t="shared" si="83"/>
        <v>11.663987665948332</v>
      </c>
      <c r="V92" s="31">
        <f t="shared" si="83"/>
        <v>11.539885459145662</v>
      </c>
      <c r="W92" s="31">
        <f t="shared" si="83"/>
        <v>11.456644571571465</v>
      </c>
      <c r="X92" s="31">
        <f t="shared" si="83"/>
        <v>11.387400622818312</v>
      </c>
      <c r="Y92" s="31">
        <f t="shared" si="83"/>
        <v>11.405598035574458</v>
      </c>
      <c r="Z92" s="31">
        <f t="shared" si="83"/>
        <v>11.412863906675323</v>
      </c>
      <c r="AA92" s="31">
        <f t="shared" si="83"/>
        <v>11.393805062682562</v>
      </c>
      <c r="AB92" s="31">
        <f t="shared" si="83"/>
        <v>11.451905067393584</v>
      </c>
      <c r="AC92" s="31">
        <f t="shared" si="83"/>
        <v>11.508778870850451</v>
      </c>
      <c r="AD92" s="31">
        <f t="shared" si="83"/>
        <v>11.451696073275242</v>
      </c>
      <c r="AE92" s="31">
        <f t="shared" si="83"/>
        <v>11.4452601179394</v>
      </c>
      <c r="AF92" s="31">
        <f t="shared" si="83"/>
        <v>11.445277777400307</v>
      </c>
      <c r="AG92" s="31">
        <f t="shared" si="83"/>
        <v>11.371816786510282</v>
      </c>
      <c r="AH92" s="31">
        <f t="shared" si="83"/>
        <v>11.369936851426523</v>
      </c>
      <c r="AI92" s="31">
        <f t="shared" ref="AI92:AJ92" si="95">(1-AI$76)*AI43+AI$76*AI70</f>
        <v>11.399918407118681</v>
      </c>
      <c r="AJ92" s="31">
        <f t="shared" si="95"/>
        <v>11.400080625481563</v>
      </c>
      <c r="AK92" s="31">
        <f t="shared" ref="AK92" si="96">(1-AK$76)*AK43+AK$76*AK70</f>
        <v>11.393935420413156</v>
      </c>
    </row>
    <row r="93" spans="1:37">
      <c r="A93" s="31">
        <f t="shared" si="86"/>
        <v>1.2294309988018803</v>
      </c>
      <c r="B93" s="28" t="str">
        <f t="shared" si="87"/>
        <v>Hobart</v>
      </c>
      <c r="C93" s="31">
        <f>(1-C$76)*C44+C$76*C71</f>
        <v>1.2294309988018803</v>
      </c>
      <c r="D93" s="31">
        <f t="shared" si="83"/>
        <v>10.795272657909194</v>
      </c>
      <c r="E93" s="31">
        <f t="shared" si="83"/>
        <v>13.781843685314783</v>
      </c>
      <c r="F93" s="31">
        <f t="shared" si="83"/>
        <v>18.928834467576536</v>
      </c>
      <c r="G93" s="31">
        <f t="shared" si="83"/>
        <v>21.734019203693578</v>
      </c>
      <c r="H93" s="31">
        <f t="shared" si="83"/>
        <v>21.400095324315213</v>
      </c>
      <c r="I93" s="31">
        <f t="shared" si="83"/>
        <v>19.672187095612408</v>
      </c>
      <c r="J93" s="31">
        <f t="shared" si="83"/>
        <v>17.426636301369136</v>
      </c>
      <c r="K93" s="31">
        <f t="shared" si="83"/>
        <v>15.022193083315734</v>
      </c>
      <c r="L93" s="31">
        <f t="shared" si="83"/>
        <v>15.1878060588539</v>
      </c>
      <c r="M93" s="31">
        <f t="shared" si="83"/>
        <v>16.265643218526737</v>
      </c>
      <c r="N93" s="31">
        <f t="shared" si="83"/>
        <v>16.591212690437249</v>
      </c>
      <c r="O93" s="31">
        <f t="shared" si="83"/>
        <v>16.820729570270103</v>
      </c>
      <c r="P93" s="31">
        <f t="shared" si="83"/>
        <v>16.93507237793931</v>
      </c>
      <c r="Q93" s="31">
        <f t="shared" si="83"/>
        <v>16.840638222161331</v>
      </c>
      <c r="R93" s="31">
        <f t="shared" si="83"/>
        <v>16.815632765662016</v>
      </c>
      <c r="S93" s="31">
        <f t="shared" si="83"/>
        <v>17.084018870027439</v>
      </c>
      <c r="T93" s="31">
        <f t="shared" si="83"/>
        <v>17.552817838284845</v>
      </c>
      <c r="U93" s="31">
        <f t="shared" si="83"/>
        <v>17.897589346197236</v>
      </c>
      <c r="V93" s="31">
        <f t="shared" si="83"/>
        <v>18.180393792930964</v>
      </c>
      <c r="W93" s="31">
        <f t="shared" si="83"/>
        <v>18.341422251131583</v>
      </c>
      <c r="X93" s="31">
        <f t="shared" si="83"/>
        <v>18.292514362616579</v>
      </c>
      <c r="Y93" s="31">
        <f t="shared" si="83"/>
        <v>18.778250859792806</v>
      </c>
      <c r="Z93" s="31">
        <f t="shared" si="83"/>
        <v>19.054860513798864</v>
      </c>
      <c r="AA93" s="31">
        <f t="shared" si="83"/>
        <v>19.211400099221688</v>
      </c>
      <c r="AB93" s="31">
        <f t="shared" si="83"/>
        <v>19.320955974741111</v>
      </c>
      <c r="AC93" s="31">
        <f t="shared" si="83"/>
        <v>19.485473917280395</v>
      </c>
      <c r="AD93" s="31">
        <f t="shared" si="83"/>
        <v>19.687285330520133</v>
      </c>
      <c r="AE93" s="31">
        <f t="shared" si="83"/>
        <v>19.792071678103177</v>
      </c>
      <c r="AF93" s="31">
        <f t="shared" si="83"/>
        <v>19.899402302642905</v>
      </c>
      <c r="AG93" s="31">
        <f t="shared" si="83"/>
        <v>20.030331545425014</v>
      </c>
      <c r="AH93" s="31">
        <f t="shared" si="83"/>
        <v>19.984298865247752</v>
      </c>
      <c r="AI93" s="31">
        <f t="shared" ref="AI93:AJ93" si="97">(1-AI$76)*AI44+AI$76*AI71</f>
        <v>20.05456589567796</v>
      </c>
      <c r="AJ93" s="31">
        <f t="shared" si="97"/>
        <v>20.458389369043029</v>
      </c>
      <c r="AK93" s="31">
        <f t="shared" ref="AK93" si="98">(1-AK$76)*AK44+AK$76*AK71</f>
        <v>20.884649982985295</v>
      </c>
    </row>
    <row r="94" spans="1:37">
      <c r="A94" s="31">
        <f t="shared" si="86"/>
        <v>0</v>
      </c>
      <c r="B94" s="28" t="str">
        <f t="shared" si="87"/>
        <v>Townsville</v>
      </c>
      <c r="C94" s="31">
        <f>(1-C$75)*C45+C$75*C72</f>
        <v>0</v>
      </c>
      <c r="D94" s="31">
        <f t="shared" ref="D94:AH94" si="99">(1-D$75)*D45+D$75*D72</f>
        <v>7.8656516990996312</v>
      </c>
      <c r="E94" s="31">
        <f t="shared" si="99"/>
        <v>9.4525488264618538</v>
      </c>
      <c r="F94" s="31">
        <f t="shared" si="99"/>
        <v>11.290522481159917</v>
      </c>
      <c r="G94" s="31">
        <f t="shared" si="99"/>
        <v>11.177765737488521</v>
      </c>
      <c r="H94" s="31">
        <f t="shared" si="99"/>
        <v>11.902816015842102</v>
      </c>
      <c r="I94" s="31">
        <f t="shared" si="99"/>
        <v>11.712260146240791</v>
      </c>
      <c r="J94" s="31">
        <f t="shared" si="99"/>
        <v>14.360722160616268</v>
      </c>
      <c r="K94" s="31">
        <f t="shared" si="99"/>
        <v>14.026725112350562</v>
      </c>
      <c r="L94" s="31">
        <f t="shared" si="99"/>
        <v>14.222923009835355</v>
      </c>
      <c r="M94" s="31">
        <f t="shared" si="99"/>
        <v>14.391719119727286</v>
      </c>
      <c r="N94" s="31">
        <f t="shared" si="99"/>
        <v>14.392051453655636</v>
      </c>
      <c r="O94" s="31">
        <f t="shared" si="99"/>
        <v>14.423263136768897</v>
      </c>
      <c r="P94" s="31">
        <f t="shared" si="99"/>
        <v>14.426572547069963</v>
      </c>
      <c r="Q94" s="31">
        <f t="shared" si="99"/>
        <v>14.430437977797185</v>
      </c>
      <c r="R94" s="31">
        <f t="shared" si="99"/>
        <v>14.432692028479089</v>
      </c>
      <c r="S94" s="31">
        <f t="shared" si="99"/>
        <v>14.435332631883101</v>
      </c>
      <c r="T94" s="31">
        <f t="shared" si="99"/>
        <v>14.474166740999367</v>
      </c>
      <c r="U94" s="31">
        <f t="shared" si="99"/>
        <v>14.474166740999367</v>
      </c>
      <c r="V94" s="31">
        <f t="shared" si="99"/>
        <v>14.474166740999367</v>
      </c>
      <c r="W94" s="31">
        <f t="shared" si="99"/>
        <v>14.474166740999367</v>
      </c>
      <c r="X94" s="31">
        <f t="shared" si="99"/>
        <v>14.474166740999367</v>
      </c>
      <c r="Y94" s="31">
        <f t="shared" si="99"/>
        <v>14.474166740999367</v>
      </c>
      <c r="Z94" s="31">
        <f t="shared" si="99"/>
        <v>14.474166740999367</v>
      </c>
      <c r="AA94" s="31">
        <f t="shared" si="99"/>
        <v>14.474166740999367</v>
      </c>
      <c r="AB94" s="31">
        <f t="shared" si="99"/>
        <v>14.474166740999369</v>
      </c>
      <c r="AC94" s="31">
        <f t="shared" si="99"/>
        <v>14.474166740999365</v>
      </c>
      <c r="AD94" s="31">
        <f t="shared" si="99"/>
        <v>14.474166740999369</v>
      </c>
      <c r="AE94" s="31">
        <f t="shared" si="99"/>
        <v>14.474166740999365</v>
      </c>
      <c r="AF94" s="31">
        <f t="shared" si="99"/>
        <v>14.474166740999367</v>
      </c>
      <c r="AG94" s="31">
        <f t="shared" si="99"/>
        <v>14.474166740999369</v>
      </c>
      <c r="AH94" s="31">
        <f t="shared" si="99"/>
        <v>14.474166740999365</v>
      </c>
      <c r="AI94" s="31">
        <f t="shared" ref="AI94:AJ94" si="100">(1-AI$75)*AI45+AI$75*AI72</f>
        <v>14.474166740999365</v>
      </c>
      <c r="AJ94" s="31">
        <f t="shared" si="100"/>
        <v>14.474166740999365</v>
      </c>
      <c r="AK94" s="31">
        <f t="shared" ref="AK94" si="101">(1-AK$75)*AK45+AK$75*AK72</f>
        <v>14.474166740999365</v>
      </c>
    </row>
    <row r="95" spans="1:37"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1:37">
      <c r="A96" s="47"/>
      <c r="B96" s="50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</row>
    <row r="97" spans="1:37">
      <c r="A97" s="47"/>
      <c r="B97" s="48" t="s">
        <v>91</v>
      </c>
      <c r="C97" s="49">
        <f>C87</f>
        <v>2019</v>
      </c>
      <c r="D97" s="49">
        <f t="shared" ref="D97:AJ97" si="102">D87</f>
        <v>2020</v>
      </c>
      <c r="E97" s="49">
        <f t="shared" si="102"/>
        <v>2021</v>
      </c>
      <c r="F97" s="49">
        <f t="shared" si="102"/>
        <v>2022</v>
      </c>
      <c r="G97" s="49">
        <f t="shared" si="102"/>
        <v>2023</v>
      </c>
      <c r="H97" s="49">
        <f t="shared" si="102"/>
        <v>2024</v>
      </c>
      <c r="I97" s="49">
        <f t="shared" si="102"/>
        <v>2025</v>
      </c>
      <c r="J97" s="49">
        <f t="shared" si="102"/>
        <v>2026</v>
      </c>
      <c r="K97" s="49">
        <f t="shared" si="102"/>
        <v>2027</v>
      </c>
      <c r="L97" s="49">
        <f t="shared" si="102"/>
        <v>2028</v>
      </c>
      <c r="M97" s="49">
        <f t="shared" si="102"/>
        <v>2029</v>
      </c>
      <c r="N97" s="49">
        <f t="shared" si="102"/>
        <v>2030</v>
      </c>
      <c r="O97" s="49">
        <f t="shared" si="102"/>
        <v>2031</v>
      </c>
      <c r="P97" s="49">
        <f t="shared" si="102"/>
        <v>2032</v>
      </c>
      <c r="Q97" s="49">
        <f t="shared" si="102"/>
        <v>2033</v>
      </c>
      <c r="R97" s="49">
        <f t="shared" si="102"/>
        <v>2034</v>
      </c>
      <c r="S97" s="49">
        <f t="shared" si="102"/>
        <v>2035</v>
      </c>
      <c r="T97" s="49">
        <f t="shared" si="102"/>
        <v>2036</v>
      </c>
      <c r="U97" s="49">
        <f t="shared" si="102"/>
        <v>2037</v>
      </c>
      <c r="V97" s="49">
        <f t="shared" si="102"/>
        <v>2038</v>
      </c>
      <c r="W97" s="49">
        <f t="shared" si="102"/>
        <v>2039</v>
      </c>
      <c r="X97" s="49">
        <f t="shared" si="102"/>
        <v>2040</v>
      </c>
      <c r="Y97" s="49">
        <f t="shared" si="102"/>
        <v>2041</v>
      </c>
      <c r="Z97" s="49">
        <f t="shared" si="102"/>
        <v>2042</v>
      </c>
      <c r="AA97" s="49">
        <f t="shared" si="102"/>
        <v>2043</v>
      </c>
      <c r="AB97" s="49">
        <f t="shared" si="102"/>
        <v>2044</v>
      </c>
      <c r="AC97" s="49">
        <f t="shared" si="102"/>
        <v>2045</v>
      </c>
      <c r="AD97" s="49">
        <f t="shared" si="102"/>
        <v>2046</v>
      </c>
      <c r="AE97" s="49">
        <f t="shared" si="102"/>
        <v>2047</v>
      </c>
      <c r="AF97" s="49">
        <f t="shared" si="102"/>
        <v>2048</v>
      </c>
      <c r="AG97" s="49">
        <f t="shared" si="102"/>
        <v>2049</v>
      </c>
      <c r="AH97" s="49">
        <f t="shared" si="102"/>
        <v>2050</v>
      </c>
      <c r="AI97" s="49">
        <f t="shared" si="102"/>
        <v>2051</v>
      </c>
      <c r="AJ97" s="49">
        <f t="shared" si="102"/>
        <v>2052</v>
      </c>
      <c r="AK97" s="49">
        <f t="shared" ref="AK97" si="103">AK87</f>
        <v>2053</v>
      </c>
    </row>
    <row r="98" spans="1:37">
      <c r="A98" s="51">
        <f>C98-C88</f>
        <v>-0.56009876843116646</v>
      </c>
      <c r="B98" s="50" t="str">
        <f>B88</f>
        <v>Melbourne</v>
      </c>
      <c r="C98" s="51">
        <f>C79+('R&amp;C Load Factor Adjustments'!$I41-1)*C17</f>
        <v>0</v>
      </c>
      <c r="D98" s="51">
        <f>D79+('R&amp;C Load Factor Adjustments'!$I41-1)*D17</f>
        <v>6.607980706187039</v>
      </c>
      <c r="E98" s="51">
        <f>E79+('R&amp;C Load Factor Adjustments'!$I41-1)*E17</f>
        <v>9.4668303801143026</v>
      </c>
      <c r="F98" s="51">
        <f>F79+('R&amp;C Load Factor Adjustments'!$I41-1)*F17</f>
        <v>14.66706492822572</v>
      </c>
      <c r="G98" s="51">
        <f>G79+('R&amp;C Load Factor Adjustments'!$I41-1)*G17</f>
        <v>17.283053182821966</v>
      </c>
      <c r="H98" s="51">
        <f>H79+('R&amp;C Load Factor Adjustments'!$I41-1)*H17</f>
        <v>16.647150076604142</v>
      </c>
      <c r="I98" s="51">
        <f>I79+('R&amp;C Load Factor Adjustments'!$I41-1)*I17</f>
        <v>14.850603558519961</v>
      </c>
      <c r="J98" s="51">
        <f>J79+('R&amp;C Load Factor Adjustments'!$I41-1)*J17</f>
        <v>12.623733645127572</v>
      </c>
      <c r="K98" s="51">
        <f>K79+('R&amp;C Load Factor Adjustments'!$I41-1)*K17</f>
        <v>10.267388994901648</v>
      </c>
      <c r="L98" s="51">
        <f>L79+('R&amp;C Load Factor Adjustments'!$I41-1)*L17</f>
        <v>10.481272807833768</v>
      </c>
      <c r="M98" s="51">
        <f>M79+('R&amp;C Load Factor Adjustments'!$I41-1)*M17</f>
        <v>11.490077108361211</v>
      </c>
      <c r="N98" s="51">
        <f>N79+('R&amp;C Load Factor Adjustments'!$I41-1)*N17</f>
        <v>11.829127862827416</v>
      </c>
      <c r="O98" s="51">
        <f>O79+('R&amp;C Load Factor Adjustments'!$I41-1)*O17</f>
        <v>12.051570759588484</v>
      </c>
      <c r="P98" s="51">
        <f>P79+('R&amp;C Load Factor Adjustments'!$I41-1)*P17</f>
        <v>12.095055716885533</v>
      </c>
      <c r="Q98" s="51">
        <f>Q79+('R&amp;C Load Factor Adjustments'!$I41-1)*Q17</f>
        <v>11.967303625826055</v>
      </c>
      <c r="R98" s="51">
        <f>R79+('R&amp;C Load Factor Adjustments'!$I41-1)*R17</f>
        <v>11.775498706576579</v>
      </c>
      <c r="S98" s="51">
        <f>S79+('R&amp;C Load Factor Adjustments'!$I41-1)*S17</f>
        <v>11.894235508176878</v>
      </c>
      <c r="T98" s="51">
        <f>T79+('R&amp;C Load Factor Adjustments'!$I41-1)*T17</f>
        <v>12.246813873930389</v>
      </c>
      <c r="U98" s="51">
        <f>U79+('R&amp;C Load Factor Adjustments'!$I41-1)*U17</f>
        <v>12.391418785510353</v>
      </c>
      <c r="V98" s="51">
        <f>V79+('R&amp;C Load Factor Adjustments'!$I41-1)*V17</f>
        <v>12.439199751080725</v>
      </c>
      <c r="W98" s="51">
        <f>W79+('R&amp;C Load Factor Adjustments'!$I41-1)*W17</f>
        <v>12.406773568052612</v>
      </c>
      <c r="X98" s="51">
        <f>X79+('R&amp;C Load Factor Adjustments'!$I41-1)*X17</f>
        <v>12.347953520816436</v>
      </c>
      <c r="Y98" s="51">
        <f>Y79+('R&amp;C Load Factor Adjustments'!$I41-1)*Y17</f>
        <v>12.405567209602287</v>
      </c>
      <c r="Z98" s="51">
        <f>Z79+('R&amp;C Load Factor Adjustments'!$I41-1)*Z17</f>
        <v>12.513833364023494</v>
      </c>
      <c r="AA98" s="51">
        <f>AA79+('R&amp;C Load Factor Adjustments'!$I41-1)*AA17</f>
        <v>12.580206747291353</v>
      </c>
      <c r="AB98" s="51">
        <f>AB79+('R&amp;C Load Factor Adjustments'!$I41-1)*AB17</f>
        <v>12.621404785571318</v>
      </c>
      <c r="AC98" s="51">
        <f>AC79+('R&amp;C Load Factor Adjustments'!$I41-1)*AC17</f>
        <v>12.735094547258043</v>
      </c>
      <c r="AD98" s="51">
        <f>AD79+('R&amp;C Load Factor Adjustments'!$I41-1)*AD17</f>
        <v>12.911316208664889</v>
      </c>
      <c r="AE98" s="51">
        <f>AE79+('R&amp;C Load Factor Adjustments'!$I41-1)*AE17</f>
        <v>12.985228643541545</v>
      </c>
      <c r="AF98" s="51">
        <f>AF79+('R&amp;C Load Factor Adjustments'!$I41-1)*AF17</f>
        <v>13.033123994016945</v>
      </c>
      <c r="AG98" s="51">
        <f>AG79+('R&amp;C Load Factor Adjustments'!$I41-1)*AG17</f>
        <v>13.055933213736749</v>
      </c>
      <c r="AH98" s="51">
        <f>AH79+('R&amp;C Load Factor Adjustments'!$I41-1)*AH17</f>
        <v>12.969392642370776</v>
      </c>
      <c r="AI98" s="51">
        <f>AI79+('R&amp;C Load Factor Adjustments'!$I41-1)*AI17</f>
        <v>13.033093610230647</v>
      </c>
      <c r="AJ98" s="51">
        <f>AJ79+('R&amp;C Load Factor Adjustments'!$I41-1)*AJ17</f>
        <v>13.493393737167903</v>
      </c>
      <c r="AK98" s="51">
        <f>AK79+('R&amp;C Load Factor Adjustments'!$I41-1)*AK17</f>
        <v>13.971568610888909</v>
      </c>
    </row>
    <row r="99" spans="1:37">
      <c r="A99" s="51">
        <f t="shared" ref="A99:A104" si="104">C99-C89</f>
        <v>-0.45991791845654678</v>
      </c>
      <c r="B99" s="50" t="str">
        <f t="shared" ref="B99:B104" si="105">B89</f>
        <v>Sydney</v>
      </c>
      <c r="C99" s="51">
        <f>C80+('R&amp;C Load Factor Adjustments'!$I42-1)*C18</f>
        <v>0</v>
      </c>
      <c r="D99" s="51">
        <f>D80+('R&amp;C Load Factor Adjustments'!$I42-1)*D18</f>
        <v>9.2556465146079816</v>
      </c>
      <c r="E99" s="51">
        <f>E80+('R&amp;C Load Factor Adjustments'!$I42-1)*E18</f>
        <v>12.154498353163836</v>
      </c>
      <c r="F99" s="51">
        <f>F80+('R&amp;C Load Factor Adjustments'!$I42-1)*F18</f>
        <v>17.520616216322711</v>
      </c>
      <c r="G99" s="51">
        <f>G80+('R&amp;C Load Factor Adjustments'!$I42-1)*G18</f>
        <v>20.536505113146255</v>
      </c>
      <c r="H99" s="51">
        <f>H80+('R&amp;C Load Factor Adjustments'!$I42-1)*H18</f>
        <v>19.973759262853047</v>
      </c>
      <c r="I99" s="51">
        <f>I80+('R&amp;C Load Factor Adjustments'!$I42-1)*I18</f>
        <v>17.865009320093439</v>
      </c>
      <c r="J99" s="51">
        <f>J80+('R&amp;C Load Factor Adjustments'!$I42-1)*J18</f>
        <v>15.454512761447944</v>
      </c>
      <c r="K99" s="51">
        <f>K80+('R&amp;C Load Factor Adjustments'!$I42-1)*K18</f>
        <v>13.057004569809648</v>
      </c>
      <c r="L99" s="51">
        <f>L80+('R&amp;C Load Factor Adjustments'!$I42-1)*L18</f>
        <v>12.601677998235127</v>
      </c>
      <c r="M99" s="51">
        <f>M80+('R&amp;C Load Factor Adjustments'!$I42-1)*M18</f>
        <v>13.038525460258047</v>
      </c>
      <c r="N99" s="51">
        <f>N80+('R&amp;C Load Factor Adjustments'!$I42-1)*N18</f>
        <v>13.253923251577826</v>
      </c>
      <c r="O99" s="51">
        <f>O80+('R&amp;C Load Factor Adjustments'!$I42-1)*O18</f>
        <v>13.366559521952082</v>
      </c>
      <c r="P99" s="51">
        <f>P80+('R&amp;C Load Factor Adjustments'!$I42-1)*P18</f>
        <v>13.38834811843639</v>
      </c>
      <c r="Q99" s="51">
        <f>Q80+('R&amp;C Load Factor Adjustments'!$I42-1)*Q18</f>
        <v>13.150141108106181</v>
      </c>
      <c r="R99" s="51">
        <f>R80+('R&amp;C Load Factor Adjustments'!$I42-1)*R18</f>
        <v>12.616023009538642</v>
      </c>
      <c r="S99" s="51">
        <f>S80+('R&amp;C Load Factor Adjustments'!$I42-1)*S18</f>
        <v>12.457086945440009</v>
      </c>
      <c r="T99" s="51">
        <f>T80+('R&amp;C Load Factor Adjustments'!$I42-1)*T18</f>
        <v>12.590520570141592</v>
      </c>
      <c r="U99" s="51">
        <f>U80+('R&amp;C Load Factor Adjustments'!$I42-1)*U18</f>
        <v>12.439505945692105</v>
      </c>
      <c r="V99" s="51">
        <f>V80+('R&amp;C Load Factor Adjustments'!$I42-1)*V18</f>
        <v>12.295745138904714</v>
      </c>
      <c r="W99" s="51">
        <f>W80+('R&amp;C Load Factor Adjustments'!$I42-1)*W18</f>
        <v>12.186642155438147</v>
      </c>
      <c r="X99" s="51">
        <f>X80+('R&amp;C Load Factor Adjustments'!$I42-1)*X18</f>
        <v>12.096702543994047</v>
      </c>
      <c r="Y99" s="51">
        <f>Y80+('R&amp;C Load Factor Adjustments'!$I42-1)*Y18</f>
        <v>12.114267222210415</v>
      </c>
      <c r="Z99" s="51">
        <f>Z80+('R&amp;C Load Factor Adjustments'!$I42-1)*Z18</f>
        <v>12.121812949306877</v>
      </c>
      <c r="AA99" s="51">
        <f>AA80+('R&amp;C Load Factor Adjustments'!$I42-1)*AA18</f>
        <v>12.098939234700463</v>
      </c>
      <c r="AB99" s="51">
        <f>AB80+('R&amp;C Load Factor Adjustments'!$I42-1)*AB18</f>
        <v>12.158336294745652</v>
      </c>
      <c r="AC99" s="51">
        <f>AC80+('R&amp;C Load Factor Adjustments'!$I42-1)*AC18</f>
        <v>12.220269847658551</v>
      </c>
      <c r="AD99" s="51">
        <f>AD80+('R&amp;C Load Factor Adjustments'!$I42-1)*AD18</f>
        <v>12.16763261623926</v>
      </c>
      <c r="AE99" s="51">
        <f>AE80+('R&amp;C Load Factor Adjustments'!$I42-1)*AE18</f>
        <v>12.162679631623435</v>
      </c>
      <c r="AF99" s="51">
        <f>AF80+('R&amp;C Load Factor Adjustments'!$I42-1)*AF18</f>
        <v>12.162180721082247</v>
      </c>
      <c r="AG99" s="51">
        <f>AG80+('R&amp;C Load Factor Adjustments'!$I42-1)*AG18</f>
        <v>12.089267450932658</v>
      </c>
      <c r="AH99" s="51">
        <f>AH80+('R&amp;C Load Factor Adjustments'!$I42-1)*AH18</f>
        <v>12.088548642217027</v>
      </c>
      <c r="AI99" s="51">
        <f>AI80+('R&amp;C Load Factor Adjustments'!$I42-1)*AI18</f>
        <v>12.123234697978635</v>
      </c>
      <c r="AJ99" s="51">
        <f>AJ80+('R&amp;C Load Factor Adjustments'!$I42-1)*AJ18</f>
        <v>12.13148776063429</v>
      </c>
      <c r="AK99" s="51">
        <f>AK80+('R&amp;C Load Factor Adjustments'!$I42-1)*AK18</f>
        <v>12.129332466959569</v>
      </c>
    </row>
    <row r="100" spans="1:37">
      <c r="A100" s="51">
        <f t="shared" si="104"/>
        <v>-0.81848843743437227</v>
      </c>
      <c r="B100" s="50" t="str">
        <f t="shared" si="105"/>
        <v>Adelaide</v>
      </c>
      <c r="C100" s="51">
        <f>C81+('R&amp;C Load Factor Adjustments'!$I43-1)*C19</f>
        <v>0</v>
      </c>
      <c r="D100" s="51">
        <f>D81+('R&amp;C Load Factor Adjustments'!$I43-1)*D19</f>
        <v>9.2964424682965348</v>
      </c>
      <c r="E100" s="51">
        <f>E81+('R&amp;C Load Factor Adjustments'!$I43-1)*E19</f>
        <v>12.068809259655117</v>
      </c>
      <c r="F100" s="51">
        <f>F81+('R&amp;C Load Factor Adjustments'!$I43-1)*F19</f>
        <v>16.644591476632755</v>
      </c>
      <c r="G100" s="51">
        <f>G81+('R&amp;C Load Factor Adjustments'!$I43-1)*G19</f>
        <v>18.967710722277321</v>
      </c>
      <c r="H100" s="51">
        <f>H81+('R&amp;C Load Factor Adjustments'!$I43-1)*H19</f>
        <v>18.423881284059252</v>
      </c>
      <c r="I100" s="51">
        <f>I81+('R&amp;C Load Factor Adjustments'!$I43-1)*I19</f>
        <v>17.158092703062092</v>
      </c>
      <c r="J100" s="51">
        <f>J81+('R&amp;C Load Factor Adjustments'!$I43-1)*J19</f>
        <v>15.326862374259344</v>
      </c>
      <c r="K100" s="51">
        <f>K81+('R&amp;C Load Factor Adjustments'!$I43-1)*K19</f>
        <v>12.603678760846233</v>
      </c>
      <c r="L100" s="51">
        <f>L81+('R&amp;C Load Factor Adjustments'!$I43-1)*L19</f>
        <v>11.741697295065356</v>
      </c>
      <c r="M100" s="51">
        <f>M81+('R&amp;C Load Factor Adjustments'!$I43-1)*M19</f>
        <v>12.09922611208324</v>
      </c>
      <c r="N100" s="51">
        <f>N81+('R&amp;C Load Factor Adjustments'!$I43-1)*N19</f>
        <v>12.213557698590352</v>
      </c>
      <c r="O100" s="51">
        <f>O81+('R&amp;C Load Factor Adjustments'!$I43-1)*O19</f>
        <v>12.303394238464906</v>
      </c>
      <c r="P100" s="51">
        <f>P81+('R&amp;C Load Factor Adjustments'!$I43-1)*P19</f>
        <v>12.39031823800426</v>
      </c>
      <c r="Q100" s="51">
        <f>Q81+('R&amp;C Load Factor Adjustments'!$I43-1)*Q19</f>
        <v>12.200992934555208</v>
      </c>
      <c r="R100" s="51">
        <f>R81+('R&amp;C Load Factor Adjustments'!$I43-1)*R19</f>
        <v>11.650265835901283</v>
      </c>
      <c r="S100" s="51">
        <f>S81+('R&amp;C Load Factor Adjustments'!$I43-1)*S19</f>
        <v>11.457978015302649</v>
      </c>
      <c r="T100" s="51">
        <f>T81+('R&amp;C Load Factor Adjustments'!$I43-1)*T19</f>
        <v>11.528234851747737</v>
      </c>
      <c r="U100" s="51">
        <f>U81+('R&amp;C Load Factor Adjustments'!$I43-1)*U19</f>
        <v>11.340722257396278</v>
      </c>
      <c r="V100" s="51">
        <f>V81+('R&amp;C Load Factor Adjustments'!$I43-1)*V19</f>
        <v>11.151397261558497</v>
      </c>
      <c r="W100" s="51">
        <f>W81+('R&amp;C Load Factor Adjustments'!$I43-1)*W19</f>
        <v>10.911317907236597</v>
      </c>
      <c r="X100" s="51">
        <f>X81+('R&amp;C Load Factor Adjustments'!$I43-1)*X19</f>
        <v>10.774181863143042</v>
      </c>
      <c r="Y100" s="51">
        <f>Y81+('R&amp;C Load Factor Adjustments'!$I43-1)*Y19</f>
        <v>10.684975499201105</v>
      </c>
      <c r="Z100" s="51">
        <f>Z81+('R&amp;C Load Factor Adjustments'!$I43-1)*Z19</f>
        <v>10.499303091463185</v>
      </c>
      <c r="AA100" s="51">
        <f>AA81+('R&amp;C Load Factor Adjustments'!$I43-1)*AA19</f>
        <v>10.549156030961987</v>
      </c>
      <c r="AB100" s="51">
        <f>AB81+('R&amp;C Load Factor Adjustments'!$I43-1)*AB19</f>
        <v>10.513705559245299</v>
      </c>
      <c r="AC100" s="51">
        <f>AC81+('R&amp;C Load Factor Adjustments'!$I43-1)*AC19</f>
        <v>10.325472123103589</v>
      </c>
      <c r="AD100" s="51">
        <f>AD81+('R&amp;C Load Factor Adjustments'!$I43-1)*AD19</f>
        <v>10.461577733737197</v>
      </c>
      <c r="AE100" s="51">
        <f>AE81+('R&amp;C Load Factor Adjustments'!$I43-1)*AE19</f>
        <v>10.70095376014128</v>
      </c>
      <c r="AF100" s="51">
        <f>AF81+('R&amp;C Load Factor Adjustments'!$I43-1)*AF19</f>
        <v>10.759907625337453</v>
      </c>
      <c r="AG100" s="51">
        <f>AG81+('R&amp;C Load Factor Adjustments'!$I43-1)*AG19</f>
        <v>10.732709502627914</v>
      </c>
      <c r="AH100" s="51">
        <f>AH81+('R&amp;C Load Factor Adjustments'!$I43-1)*AH19</f>
        <v>10.786779704067802</v>
      </c>
      <c r="AI100" s="51">
        <f>AI81+('R&amp;C Load Factor Adjustments'!$I43-1)*AI19</f>
        <v>10.867758154877698</v>
      </c>
      <c r="AJ100" s="51">
        <f>AJ81+('R&amp;C Load Factor Adjustments'!$I43-1)*AJ19</f>
        <v>10.815585427751824</v>
      </c>
      <c r="AK100" s="51">
        <f>AK81+('R&amp;C Load Factor Adjustments'!$I43-1)*AK19</f>
        <v>10.725858826303281</v>
      </c>
    </row>
    <row r="101" spans="1:37">
      <c r="A101" s="51">
        <f t="shared" si="104"/>
        <v>-0.31666374851833523</v>
      </c>
      <c r="B101" s="50" t="str">
        <f t="shared" si="105"/>
        <v>Brisbane</v>
      </c>
      <c r="C101" s="51">
        <f>C82+('R&amp;C Load Factor Adjustments'!$I44-1)*C20</f>
        <v>0</v>
      </c>
      <c r="D101" s="51">
        <f>D82+('R&amp;C Load Factor Adjustments'!$I44-1)*D20</f>
        <v>9.0583348990316157</v>
      </c>
      <c r="E101" s="51">
        <f>E82+('R&amp;C Load Factor Adjustments'!$I44-1)*E20</f>
        <v>11.812073547955373</v>
      </c>
      <c r="F101" s="51">
        <f>F82+('R&amp;C Load Factor Adjustments'!$I44-1)*F20</f>
        <v>15.883262780874473</v>
      </c>
      <c r="G101" s="51">
        <f>G82+('R&amp;C Load Factor Adjustments'!$I44-1)*G20</f>
        <v>18.038215977748262</v>
      </c>
      <c r="H101" s="51">
        <f>H82+('R&amp;C Load Factor Adjustments'!$I44-1)*H20</f>
        <v>18.2749172495929</v>
      </c>
      <c r="I101" s="51">
        <f>I82+('R&amp;C Load Factor Adjustments'!$I44-1)*I20</f>
        <v>16.219659962391159</v>
      </c>
      <c r="J101" s="51">
        <f>J82+('R&amp;C Load Factor Adjustments'!$I44-1)*J20</f>
        <v>12.687264116706519</v>
      </c>
      <c r="K101" s="51">
        <f>K82+('R&amp;C Load Factor Adjustments'!$I44-1)*K20</f>
        <v>10.021612948928704</v>
      </c>
      <c r="L101" s="51">
        <f>L82+('R&amp;C Load Factor Adjustments'!$I44-1)*L20</f>
        <v>9.3213306422697677</v>
      </c>
      <c r="M101" s="51">
        <f>M82+('R&amp;C Load Factor Adjustments'!$I44-1)*M20</f>
        <v>9.3368218709468938</v>
      </c>
      <c r="N101" s="51">
        <f>N82+('R&amp;C Load Factor Adjustments'!$I44-1)*N20</f>
        <v>9.4853966123560731</v>
      </c>
      <c r="O101" s="51">
        <f>O82+('R&amp;C Load Factor Adjustments'!$I44-1)*O20</f>
        <v>9.6067621958521965</v>
      </c>
      <c r="P101" s="51">
        <f>P82+('R&amp;C Load Factor Adjustments'!$I44-1)*P20</f>
        <v>9.629851765091205</v>
      </c>
      <c r="Q101" s="51">
        <f>Q82+('R&amp;C Load Factor Adjustments'!$I44-1)*Q20</f>
        <v>9.4210540975964765</v>
      </c>
      <c r="R101" s="51">
        <f>R82+('R&amp;C Load Factor Adjustments'!$I44-1)*R20</f>
        <v>8.9665736398441087</v>
      </c>
      <c r="S101" s="51">
        <f>S82+('R&amp;C Load Factor Adjustments'!$I44-1)*S20</f>
        <v>8.749757442932653</v>
      </c>
      <c r="T101" s="51">
        <f>T82+('R&amp;C Load Factor Adjustments'!$I44-1)*T20</f>
        <v>8.5917886643230137</v>
      </c>
      <c r="U101" s="51">
        <f>U82+('R&amp;C Load Factor Adjustments'!$I44-1)*U20</f>
        <v>8.1413067439366884</v>
      </c>
      <c r="V101" s="51">
        <f>V82+('R&amp;C Load Factor Adjustments'!$I44-1)*V20</f>
        <v>8.014351651513433</v>
      </c>
      <c r="W101" s="51">
        <f>W82+('R&amp;C Load Factor Adjustments'!$I44-1)*W20</f>
        <v>8.2456269820901333</v>
      </c>
      <c r="X101" s="51">
        <f>X82+('R&amp;C Load Factor Adjustments'!$I44-1)*X20</f>
        <v>8.2920431974876969</v>
      </c>
      <c r="Y101" s="51">
        <f>Y82+('R&amp;C Load Factor Adjustments'!$I44-1)*Y20</f>
        <v>8.1606893790722665</v>
      </c>
      <c r="Z101" s="51">
        <f>Z82+('R&amp;C Load Factor Adjustments'!$I44-1)*Z20</f>
        <v>8.5020172836845163</v>
      </c>
      <c r="AA101" s="51">
        <f>AA82+('R&amp;C Load Factor Adjustments'!$I44-1)*AA20</f>
        <v>9.119969921960065</v>
      </c>
      <c r="AB101" s="51">
        <f>AB82+('R&amp;C Load Factor Adjustments'!$I44-1)*AB20</f>
        <v>8.8765168799626277</v>
      </c>
      <c r="AC101" s="51">
        <f>AC82+('R&amp;C Load Factor Adjustments'!$I44-1)*AC20</f>
        <v>8.179052371090723</v>
      </c>
      <c r="AD101" s="51">
        <f>AD82+('R&amp;C Load Factor Adjustments'!$I44-1)*AD20</f>
        <v>7.9780921504224098</v>
      </c>
      <c r="AE101" s="51">
        <f>AE82+('R&amp;C Load Factor Adjustments'!$I44-1)*AE20</f>
        <v>7.8967757018750806</v>
      </c>
      <c r="AF101" s="51">
        <f>AF82+('R&amp;C Load Factor Adjustments'!$I44-1)*AF20</f>
        <v>7.7388728299405534</v>
      </c>
      <c r="AG101" s="51">
        <f>AG82+('R&amp;C Load Factor Adjustments'!$I44-1)*AG20</f>
        <v>8.1212153883417066</v>
      </c>
      <c r="AH101" s="51">
        <f>AH82+('R&amp;C Load Factor Adjustments'!$I44-1)*AH20</f>
        <v>8.7061501618546266</v>
      </c>
      <c r="AI101" s="51">
        <f>AI82+('R&amp;C Load Factor Adjustments'!$I44-1)*AI20</f>
        <v>8.7906109195517015</v>
      </c>
      <c r="AJ101" s="51">
        <f>AJ82+('R&amp;C Load Factor Adjustments'!$I44-1)*AJ20</f>
        <v>8.6321899594382074</v>
      </c>
      <c r="AK101" s="51">
        <f>AK82+('R&amp;C Load Factor Adjustments'!$I44-1)*AK20</f>
        <v>8.5090793976883159</v>
      </c>
    </row>
    <row r="102" spans="1:37">
      <c r="A102" s="51">
        <f t="shared" si="104"/>
        <v>-0.45991791845654678</v>
      </c>
      <c r="B102" s="50" t="str">
        <f t="shared" si="105"/>
        <v>Canberra</v>
      </c>
      <c r="C102" s="51">
        <f>C83+('R&amp;C Load Factor Adjustments'!$I45-1)*C21</f>
        <v>0</v>
      </c>
      <c r="D102" s="51">
        <f>D83+('R&amp;C Load Factor Adjustments'!$I45-1)*D21</f>
        <v>9.2556465146079816</v>
      </c>
      <c r="E102" s="51">
        <f>E83+('R&amp;C Load Factor Adjustments'!$I45-1)*E21</f>
        <v>12.154498353163836</v>
      </c>
      <c r="F102" s="51">
        <f>F83+('R&amp;C Load Factor Adjustments'!$I45-1)*F21</f>
        <v>17.520616216322711</v>
      </c>
      <c r="G102" s="51">
        <f>G83+('R&amp;C Load Factor Adjustments'!$I45-1)*G21</f>
        <v>20.536505113146255</v>
      </c>
      <c r="H102" s="51">
        <f>H83+('R&amp;C Load Factor Adjustments'!$I45-1)*H21</f>
        <v>19.973759262853047</v>
      </c>
      <c r="I102" s="51">
        <f>I83+('R&amp;C Load Factor Adjustments'!$I45-1)*I21</f>
        <v>17.865009320093439</v>
      </c>
      <c r="J102" s="51">
        <f>J83+('R&amp;C Load Factor Adjustments'!$I45-1)*J21</f>
        <v>15.454512761447944</v>
      </c>
      <c r="K102" s="51">
        <f>K83+('R&amp;C Load Factor Adjustments'!$I45-1)*K21</f>
        <v>13.057004569809648</v>
      </c>
      <c r="L102" s="51">
        <f>L83+('R&amp;C Load Factor Adjustments'!$I45-1)*L21</f>
        <v>12.601677998235127</v>
      </c>
      <c r="M102" s="51">
        <f>M83+('R&amp;C Load Factor Adjustments'!$I45-1)*M21</f>
        <v>13.038525460258047</v>
      </c>
      <c r="N102" s="51">
        <f>N83+('R&amp;C Load Factor Adjustments'!$I45-1)*N21</f>
        <v>13.253923251577826</v>
      </c>
      <c r="O102" s="51">
        <f>O83+('R&amp;C Load Factor Adjustments'!$I45-1)*O21</f>
        <v>13.366559521952082</v>
      </c>
      <c r="P102" s="51">
        <f>P83+('R&amp;C Load Factor Adjustments'!$I45-1)*P21</f>
        <v>13.38834811843639</v>
      </c>
      <c r="Q102" s="51">
        <f>Q83+('R&amp;C Load Factor Adjustments'!$I45-1)*Q21</f>
        <v>13.150141108106181</v>
      </c>
      <c r="R102" s="51">
        <f>R83+('R&amp;C Load Factor Adjustments'!$I45-1)*R21</f>
        <v>12.616023009538642</v>
      </c>
      <c r="S102" s="51">
        <f>S83+('R&amp;C Load Factor Adjustments'!$I45-1)*S21</f>
        <v>12.457086945440009</v>
      </c>
      <c r="T102" s="51">
        <f>T83+('R&amp;C Load Factor Adjustments'!$I45-1)*T21</f>
        <v>12.590520570141592</v>
      </c>
      <c r="U102" s="51">
        <f>U83+('R&amp;C Load Factor Adjustments'!$I45-1)*U21</f>
        <v>12.439505945692105</v>
      </c>
      <c r="V102" s="51">
        <f>V83+('R&amp;C Load Factor Adjustments'!$I45-1)*V21</f>
        <v>12.295745138904714</v>
      </c>
      <c r="W102" s="51">
        <f>W83+('R&amp;C Load Factor Adjustments'!$I45-1)*W21</f>
        <v>12.186642155438147</v>
      </c>
      <c r="X102" s="51">
        <f>X83+('R&amp;C Load Factor Adjustments'!$I45-1)*X21</f>
        <v>12.096702543994047</v>
      </c>
      <c r="Y102" s="51">
        <f>Y83+('R&amp;C Load Factor Adjustments'!$I45-1)*Y21</f>
        <v>12.114267222210415</v>
      </c>
      <c r="Z102" s="51">
        <f>Z83+('R&amp;C Load Factor Adjustments'!$I45-1)*Z21</f>
        <v>12.121812949306877</v>
      </c>
      <c r="AA102" s="51">
        <f>AA83+('R&amp;C Load Factor Adjustments'!$I45-1)*AA21</f>
        <v>12.098939234700463</v>
      </c>
      <c r="AB102" s="51">
        <f>AB83+('R&amp;C Load Factor Adjustments'!$I45-1)*AB21</f>
        <v>12.158336294745652</v>
      </c>
      <c r="AC102" s="51">
        <f>AC83+('R&amp;C Load Factor Adjustments'!$I45-1)*AC21</f>
        <v>12.220269847658551</v>
      </c>
      <c r="AD102" s="51">
        <f>AD83+('R&amp;C Load Factor Adjustments'!$I45-1)*AD21</f>
        <v>12.16763261623926</v>
      </c>
      <c r="AE102" s="51">
        <f>AE83+('R&amp;C Load Factor Adjustments'!$I45-1)*AE21</f>
        <v>12.162679631623435</v>
      </c>
      <c r="AF102" s="51">
        <f>AF83+('R&amp;C Load Factor Adjustments'!$I45-1)*AF21</f>
        <v>12.162180721082247</v>
      </c>
      <c r="AG102" s="51">
        <f>AG83+('R&amp;C Load Factor Adjustments'!$I45-1)*AG21</f>
        <v>12.089267450932658</v>
      </c>
      <c r="AH102" s="51">
        <f>AH83+('R&amp;C Load Factor Adjustments'!$I45-1)*AH21</f>
        <v>12.088548642217027</v>
      </c>
      <c r="AI102" s="51">
        <f>AI83+('R&amp;C Load Factor Adjustments'!$I45-1)*AI21</f>
        <v>12.123234697978635</v>
      </c>
      <c r="AJ102" s="51">
        <f>AJ83+('R&amp;C Load Factor Adjustments'!$I45-1)*AJ21</f>
        <v>12.13148776063429</v>
      </c>
      <c r="AK102" s="51">
        <f>AK83+('R&amp;C Load Factor Adjustments'!$I45-1)*AK21</f>
        <v>12.129332466959569</v>
      </c>
    </row>
    <row r="103" spans="1:37">
      <c r="A103" s="51">
        <f t="shared" si="104"/>
        <v>-1.2294309988018803</v>
      </c>
      <c r="B103" s="50" t="str">
        <f t="shared" si="105"/>
        <v>Hobart</v>
      </c>
      <c r="C103" s="51">
        <f>C84+('R&amp;C Load Factor Adjustments'!$I46-1)*C22</f>
        <v>0</v>
      </c>
      <c r="D103" s="51">
        <f>D84+('R&amp;C Load Factor Adjustments'!$I46-1)*D22</f>
        <v>10.487448768271136</v>
      </c>
      <c r="E103" s="51">
        <f>E84+('R&amp;C Load Factor Adjustments'!$I46-1)*E22</f>
        <v>13.513322663174627</v>
      </c>
      <c r="F103" s="51">
        <f>F84+('R&amp;C Load Factor Adjustments'!$I46-1)*F22</f>
        <v>18.640992672181916</v>
      </c>
      <c r="G103" s="51">
        <f>G84+('R&amp;C Load Factor Adjustments'!$I46-1)*G22</f>
        <v>21.51039381897197</v>
      </c>
      <c r="H103" s="51">
        <f>H84+('R&amp;C Load Factor Adjustments'!$I46-1)*H22</f>
        <v>21.285750289474599</v>
      </c>
      <c r="I103" s="51">
        <f>I84+('R&amp;C Load Factor Adjustments'!$I46-1)*I22</f>
        <v>19.609570831450192</v>
      </c>
      <c r="J103" s="51">
        <f>J84+('R&amp;C Load Factor Adjustments'!$I46-1)*J22</f>
        <v>17.382058685261562</v>
      </c>
      <c r="K103" s="51">
        <f>K84+('R&amp;C Load Factor Adjustments'!$I46-1)*K22</f>
        <v>15.076808397603852</v>
      </c>
      <c r="L103" s="51">
        <f>L84+('R&amp;C Load Factor Adjustments'!$I46-1)*L22</f>
        <v>15.47474084046631</v>
      </c>
      <c r="M103" s="51">
        <f>M84+('R&amp;C Load Factor Adjustments'!$I46-1)*M22</f>
        <v>16.701993780062111</v>
      </c>
      <c r="N103" s="51">
        <f>N84+('R&amp;C Load Factor Adjustments'!$I46-1)*N22</f>
        <v>16.991368452234646</v>
      </c>
      <c r="O103" s="51">
        <f>O84+('R&amp;C Load Factor Adjustments'!$I46-1)*O22</f>
        <v>17.174055295237665</v>
      </c>
      <c r="P103" s="51">
        <f>P84+('R&amp;C Load Factor Adjustments'!$I46-1)*P22</f>
        <v>17.27496485269058</v>
      </c>
      <c r="Q103" s="51">
        <f>Q84+('R&amp;C Load Factor Adjustments'!$I46-1)*Q22</f>
        <v>17.176230878933595</v>
      </c>
      <c r="R103" s="51">
        <f>R84+('R&amp;C Load Factor Adjustments'!$I46-1)*R22</f>
        <v>17.276936299988265</v>
      </c>
      <c r="S103" s="51">
        <f>S84+('R&amp;C Load Factor Adjustments'!$I46-1)*S22</f>
        <v>17.766414176846506</v>
      </c>
      <c r="T103" s="51">
        <f>T84+('R&amp;C Load Factor Adjustments'!$I46-1)*T22</f>
        <v>18.409617947112935</v>
      </c>
      <c r="U103" s="51">
        <f>U84+('R&amp;C Load Factor Adjustments'!$I46-1)*U22</f>
        <v>18.874560712996136</v>
      </c>
      <c r="V103" s="51">
        <f>V84+('R&amp;C Load Factor Adjustments'!$I46-1)*V22</f>
        <v>19.2776622495224</v>
      </c>
      <c r="W103" s="51">
        <f>W84+('R&amp;C Load Factor Adjustments'!$I46-1)*W22</f>
        <v>19.532266021594712</v>
      </c>
      <c r="X103" s="51">
        <f>X84+('R&amp;C Load Factor Adjustments'!$I46-1)*X22</f>
        <v>19.445861624891197</v>
      </c>
      <c r="Y103" s="51">
        <f>Y84+('R&amp;C Load Factor Adjustments'!$I46-1)*Y22</f>
        <v>20.014526961472335</v>
      </c>
      <c r="Z103" s="51">
        <f>Z84+('R&amp;C Load Factor Adjustments'!$I46-1)*Z22</f>
        <v>20.324821398607707</v>
      </c>
      <c r="AA103" s="51">
        <f>AA84+('R&amp;C Load Factor Adjustments'!$I46-1)*AA22</f>
        <v>20.490812336212585</v>
      </c>
      <c r="AB103" s="51">
        <f>AB84+('R&amp;C Load Factor Adjustments'!$I46-1)*AB22</f>
        <v>20.58877221224072</v>
      </c>
      <c r="AC103" s="51">
        <f>AC84+('R&amp;C Load Factor Adjustments'!$I46-1)*AC22</f>
        <v>20.791837584354205</v>
      </c>
      <c r="AD103" s="51">
        <f>AD84+('R&amp;C Load Factor Adjustments'!$I46-1)*AD22</f>
        <v>21.087165009660236</v>
      </c>
      <c r="AE103" s="51">
        <f>AE84+('R&amp;C Load Factor Adjustments'!$I46-1)*AE22</f>
        <v>21.214642158800885</v>
      </c>
      <c r="AF103" s="51">
        <f>AF84+('R&amp;C Load Factor Adjustments'!$I46-1)*AF22</f>
        <v>21.328791506653808</v>
      </c>
      <c r="AG103" s="51">
        <f>AG84+('R&amp;C Load Factor Adjustments'!$I46-1)*AG22</f>
        <v>21.467650820884256</v>
      </c>
      <c r="AH103" s="51">
        <f>AH84+('R&amp;C Load Factor Adjustments'!$I46-1)*AH22</f>
        <v>21.345705630782753</v>
      </c>
      <c r="AI103" s="51">
        <f>AI84+('R&amp;C Load Factor Adjustments'!$I46-1)*AI22</f>
        <v>21.468962190189366</v>
      </c>
      <c r="AJ103" s="51">
        <f>AJ84+('R&amp;C Load Factor Adjustments'!$I46-1)*AJ22</f>
        <v>22.164767347452635</v>
      </c>
      <c r="AK103" s="51">
        <f>AK84+('R&amp;C Load Factor Adjustments'!$I46-1)*AK22</f>
        <v>22.866264785740768</v>
      </c>
    </row>
    <row r="104" spans="1:37">
      <c r="A104" s="51">
        <f t="shared" si="104"/>
        <v>0</v>
      </c>
      <c r="B104" s="50" t="str">
        <f t="shared" si="105"/>
        <v>Townsville</v>
      </c>
      <c r="C104" s="51">
        <f>C85+('R&amp;C Load Factor Adjustments'!$I47-1)*C23</f>
        <v>0</v>
      </c>
      <c r="D104" s="51">
        <f>D85+('R&amp;C Load Factor Adjustments'!$I47-1)*D23</f>
        <v>7.8656516990996312</v>
      </c>
      <c r="E104" s="51">
        <f>E85+('R&amp;C Load Factor Adjustments'!$I47-1)*E23</f>
        <v>9.4525488264618538</v>
      </c>
      <c r="F104" s="51">
        <f>F85+('R&amp;C Load Factor Adjustments'!$I47-1)*F23</f>
        <v>11.290522481159917</v>
      </c>
      <c r="G104" s="51">
        <f>G85+('R&amp;C Load Factor Adjustments'!$I47-1)*G23</f>
        <v>11.177765737488521</v>
      </c>
      <c r="H104" s="51">
        <f>H85+('R&amp;C Load Factor Adjustments'!$I47-1)*H23</f>
        <v>11.902816015842102</v>
      </c>
      <c r="I104" s="51">
        <f>I85+('R&amp;C Load Factor Adjustments'!$I47-1)*I23</f>
        <v>11.712260146240791</v>
      </c>
      <c r="J104" s="51">
        <f>J85+('R&amp;C Load Factor Adjustments'!$I47-1)*J23</f>
        <v>14.360722160616268</v>
      </c>
      <c r="K104" s="51">
        <f>K85+('R&amp;C Load Factor Adjustments'!$I47-1)*K23</f>
        <v>14.026725112350562</v>
      </c>
      <c r="L104" s="51">
        <f>L85+('R&amp;C Load Factor Adjustments'!$I47-1)*L23</f>
        <v>14.222923009835355</v>
      </c>
      <c r="M104" s="51">
        <f>M85+('R&amp;C Load Factor Adjustments'!$I47-1)*M23</f>
        <v>14.391719119727286</v>
      </c>
      <c r="N104" s="51">
        <f>N85+('R&amp;C Load Factor Adjustments'!$I47-1)*N23</f>
        <v>14.392051453655636</v>
      </c>
      <c r="O104" s="51">
        <f>O85+('R&amp;C Load Factor Adjustments'!$I47-1)*O23</f>
        <v>14.423263136768897</v>
      </c>
      <c r="P104" s="51">
        <f>P85+('R&amp;C Load Factor Adjustments'!$I47-1)*P23</f>
        <v>14.426572547069963</v>
      </c>
      <c r="Q104" s="51">
        <f>Q85+('R&amp;C Load Factor Adjustments'!$I47-1)*Q23</f>
        <v>14.430437977797185</v>
      </c>
      <c r="R104" s="51">
        <f>R85+('R&amp;C Load Factor Adjustments'!$I47-1)*R23</f>
        <v>14.432692028479089</v>
      </c>
      <c r="S104" s="51">
        <f>S85+('R&amp;C Load Factor Adjustments'!$I47-1)*S23</f>
        <v>14.435332631883101</v>
      </c>
      <c r="T104" s="51">
        <f>T85+('R&amp;C Load Factor Adjustments'!$I47-1)*T23</f>
        <v>14.474166740999367</v>
      </c>
      <c r="U104" s="51">
        <f>U85+('R&amp;C Load Factor Adjustments'!$I47-1)*U23</f>
        <v>14.474166740999367</v>
      </c>
      <c r="V104" s="51">
        <f>V85+('R&amp;C Load Factor Adjustments'!$I47-1)*V23</f>
        <v>14.474166740999367</v>
      </c>
      <c r="W104" s="51">
        <f>W85+('R&amp;C Load Factor Adjustments'!$I47-1)*W23</f>
        <v>14.474166740999367</v>
      </c>
      <c r="X104" s="51">
        <f>X85+('R&amp;C Load Factor Adjustments'!$I47-1)*X23</f>
        <v>14.474166740999367</v>
      </c>
      <c r="Y104" s="51">
        <f>Y85+('R&amp;C Load Factor Adjustments'!$I47-1)*Y23</f>
        <v>14.474166740999367</v>
      </c>
      <c r="Z104" s="51">
        <f>Z85+('R&amp;C Load Factor Adjustments'!$I47-1)*Z23</f>
        <v>14.474166740999367</v>
      </c>
      <c r="AA104" s="51">
        <f>AA85+('R&amp;C Load Factor Adjustments'!$I47-1)*AA23</f>
        <v>14.474166740999367</v>
      </c>
      <c r="AB104" s="51">
        <f>AB85+('R&amp;C Load Factor Adjustments'!$I47-1)*AB23</f>
        <v>14.474166740999369</v>
      </c>
      <c r="AC104" s="51">
        <f>AC85+('R&amp;C Load Factor Adjustments'!$I47-1)*AC23</f>
        <v>14.474166740999365</v>
      </c>
      <c r="AD104" s="51">
        <f>AD85+('R&amp;C Load Factor Adjustments'!$I47-1)*AD23</f>
        <v>14.474166740999369</v>
      </c>
      <c r="AE104" s="51">
        <f>AE85+('R&amp;C Load Factor Adjustments'!$I47-1)*AE23</f>
        <v>14.474166740999365</v>
      </c>
      <c r="AF104" s="51">
        <f>AF85+('R&amp;C Load Factor Adjustments'!$I47-1)*AF23</f>
        <v>14.474166740999367</v>
      </c>
      <c r="AG104" s="51">
        <f>AG85+('R&amp;C Load Factor Adjustments'!$I47-1)*AG23</f>
        <v>14.474166740999369</v>
      </c>
      <c r="AH104" s="51">
        <f>AH85+('R&amp;C Load Factor Adjustments'!$I47-1)*AH23</f>
        <v>14.474166740999365</v>
      </c>
      <c r="AI104" s="51">
        <f>AI85+('R&amp;C Load Factor Adjustments'!$I47-1)*AI23</f>
        <v>14.474166740999365</v>
      </c>
      <c r="AJ104" s="51">
        <f>AJ85+('R&amp;C Load Factor Adjustments'!$I47-1)*AJ23</f>
        <v>14.474166740999365</v>
      </c>
      <c r="AK104" s="51">
        <f>AK85+('R&amp;C Load Factor Adjustments'!$I47-1)*AK23</f>
        <v>14.474166740999365</v>
      </c>
    </row>
    <row r="105" spans="1:37">
      <c r="A105" s="47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</row>
    <row r="106" spans="1:37">
      <c r="A106" s="47"/>
      <c r="B106" s="48" t="s">
        <v>92</v>
      </c>
      <c r="C106" s="49">
        <f>C87</f>
        <v>2019</v>
      </c>
      <c r="D106" s="49">
        <f t="shared" ref="D106:AH106" si="106">D87</f>
        <v>2020</v>
      </c>
      <c r="E106" s="49">
        <f t="shared" si="106"/>
        <v>2021</v>
      </c>
      <c r="F106" s="49">
        <f t="shared" si="106"/>
        <v>2022</v>
      </c>
      <c r="G106" s="49">
        <f t="shared" si="106"/>
        <v>2023</v>
      </c>
      <c r="H106" s="49">
        <f t="shared" si="106"/>
        <v>2024</v>
      </c>
      <c r="I106" s="49">
        <f t="shared" si="106"/>
        <v>2025</v>
      </c>
      <c r="J106" s="49">
        <f t="shared" si="106"/>
        <v>2026</v>
      </c>
      <c r="K106" s="49">
        <f t="shared" si="106"/>
        <v>2027</v>
      </c>
      <c r="L106" s="49">
        <f t="shared" si="106"/>
        <v>2028</v>
      </c>
      <c r="M106" s="49">
        <f t="shared" si="106"/>
        <v>2029</v>
      </c>
      <c r="N106" s="49">
        <f t="shared" si="106"/>
        <v>2030</v>
      </c>
      <c r="O106" s="49">
        <f t="shared" si="106"/>
        <v>2031</v>
      </c>
      <c r="P106" s="49">
        <f t="shared" si="106"/>
        <v>2032</v>
      </c>
      <c r="Q106" s="49">
        <f t="shared" si="106"/>
        <v>2033</v>
      </c>
      <c r="R106" s="49">
        <f t="shared" si="106"/>
        <v>2034</v>
      </c>
      <c r="S106" s="49">
        <f t="shared" si="106"/>
        <v>2035</v>
      </c>
      <c r="T106" s="49">
        <f t="shared" si="106"/>
        <v>2036</v>
      </c>
      <c r="U106" s="49">
        <f t="shared" si="106"/>
        <v>2037</v>
      </c>
      <c r="V106" s="49">
        <f t="shared" si="106"/>
        <v>2038</v>
      </c>
      <c r="W106" s="49">
        <f t="shared" si="106"/>
        <v>2039</v>
      </c>
      <c r="X106" s="49">
        <f t="shared" si="106"/>
        <v>2040</v>
      </c>
      <c r="Y106" s="49">
        <f t="shared" si="106"/>
        <v>2041</v>
      </c>
      <c r="Z106" s="49">
        <f t="shared" si="106"/>
        <v>2042</v>
      </c>
      <c r="AA106" s="49">
        <f t="shared" si="106"/>
        <v>2043</v>
      </c>
      <c r="AB106" s="49">
        <f t="shared" si="106"/>
        <v>2044</v>
      </c>
      <c r="AC106" s="49">
        <f t="shared" si="106"/>
        <v>2045</v>
      </c>
      <c r="AD106" s="49">
        <f t="shared" si="106"/>
        <v>2046</v>
      </c>
      <c r="AE106" s="49">
        <f t="shared" si="106"/>
        <v>2047</v>
      </c>
      <c r="AF106" s="49">
        <f t="shared" si="106"/>
        <v>2048</v>
      </c>
      <c r="AG106" s="49">
        <f t="shared" si="106"/>
        <v>2049</v>
      </c>
      <c r="AH106" s="49">
        <f t="shared" si="106"/>
        <v>2050</v>
      </c>
      <c r="AI106" s="49">
        <f t="shared" ref="AI106:AJ106" si="107">AI87</f>
        <v>2051</v>
      </c>
      <c r="AJ106" s="49">
        <f t="shared" si="107"/>
        <v>2052</v>
      </c>
      <c r="AK106" s="49">
        <f t="shared" ref="AK106" si="108">AK87</f>
        <v>2053</v>
      </c>
    </row>
    <row r="107" spans="1:37">
      <c r="A107" s="47"/>
      <c r="B107" s="48" t="s">
        <v>93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</row>
    <row r="108" spans="1:37">
      <c r="A108" s="47"/>
      <c r="B108" s="50" t="s">
        <v>94</v>
      </c>
      <c r="C108" s="51">
        <v>0</v>
      </c>
      <c r="D108" s="51">
        <f>D$98+'GPG Margins'!$D4</f>
        <v>7.607980706187039</v>
      </c>
      <c r="E108" s="51">
        <f>E$98+'GPG Margins'!$D4</f>
        <v>10.466830380114303</v>
      </c>
      <c r="F108" s="51">
        <f>F$98+'GPG Margins'!$D4</f>
        <v>15.66706492822572</v>
      </c>
      <c r="G108" s="51">
        <f>G$98+'GPG Margins'!$D4</f>
        <v>18.283053182821966</v>
      </c>
      <c r="H108" s="51">
        <f>H$98+'GPG Margins'!$D4</f>
        <v>17.647150076604142</v>
      </c>
      <c r="I108" s="51">
        <f>I$98+'GPG Margins'!$D4</f>
        <v>15.850603558519961</v>
      </c>
      <c r="J108" s="51">
        <f>J$98+'GPG Margins'!$D4</f>
        <v>13.623733645127572</v>
      </c>
      <c r="K108" s="51">
        <f>K$98+'GPG Margins'!$D4</f>
        <v>11.267388994901648</v>
      </c>
      <c r="L108" s="51">
        <f>L$98+'GPG Margins'!$D4</f>
        <v>11.481272807833768</v>
      </c>
      <c r="M108" s="51">
        <f>M$98+'GPG Margins'!$D4</f>
        <v>12.490077108361211</v>
      </c>
      <c r="N108" s="51">
        <f>N$98+'GPG Margins'!$D4</f>
        <v>12.829127862827416</v>
      </c>
      <c r="O108" s="51">
        <f>O$98+'GPG Margins'!$D4</f>
        <v>13.051570759588484</v>
      </c>
      <c r="P108" s="51">
        <f>P$98+'GPG Margins'!$D4</f>
        <v>13.095055716885533</v>
      </c>
      <c r="Q108" s="51">
        <f>Q$98+'GPG Margins'!$D4</f>
        <v>12.967303625826055</v>
      </c>
      <c r="R108" s="51">
        <f>R$98+'GPG Margins'!$D4</f>
        <v>12.775498706576579</v>
      </c>
      <c r="S108" s="51">
        <f>S$98+'GPG Margins'!$D4</f>
        <v>12.894235508176878</v>
      </c>
      <c r="T108" s="51">
        <f>T$98+'GPG Margins'!$D4</f>
        <v>13.246813873930389</v>
      </c>
      <c r="U108" s="51">
        <f>U$98+'GPG Margins'!$D4</f>
        <v>13.391418785510353</v>
      </c>
      <c r="V108" s="51">
        <f>V$98+'GPG Margins'!$D4</f>
        <v>13.439199751080725</v>
      </c>
      <c r="W108" s="51">
        <f>W$98+'GPG Margins'!$D4</f>
        <v>13.406773568052612</v>
      </c>
      <c r="X108" s="51">
        <f>X$98+'GPG Margins'!$D4</f>
        <v>13.347953520816436</v>
      </c>
      <c r="Y108" s="51">
        <f>Y$98+'GPG Margins'!$D4</f>
        <v>13.405567209602287</v>
      </c>
      <c r="Z108" s="51">
        <f>Z$98+'GPG Margins'!$D4</f>
        <v>13.513833364023494</v>
      </c>
      <c r="AA108" s="51">
        <f>AA$98+'GPG Margins'!$D4</f>
        <v>13.580206747291353</v>
      </c>
      <c r="AB108" s="51">
        <f>AB$98+'GPG Margins'!$D4</f>
        <v>13.621404785571318</v>
      </c>
      <c r="AC108" s="51">
        <f>AC$98+'GPG Margins'!$D4</f>
        <v>13.735094547258043</v>
      </c>
      <c r="AD108" s="51">
        <f>AD$98+'GPG Margins'!$D4</f>
        <v>13.911316208664889</v>
      </c>
      <c r="AE108" s="51">
        <f>AE$98+'GPG Margins'!$D4</f>
        <v>13.985228643541545</v>
      </c>
      <c r="AF108" s="51">
        <f>AF$98+'GPG Margins'!$D4</f>
        <v>14.033123994016945</v>
      </c>
      <c r="AG108" s="51">
        <f>AG$98+'GPG Margins'!$D4</f>
        <v>14.055933213736749</v>
      </c>
      <c r="AH108" s="51">
        <f>AH$98+'GPG Margins'!$D4</f>
        <v>13.969392642370776</v>
      </c>
      <c r="AI108" s="51">
        <f>AI$98+'GPG Margins'!$D4</f>
        <v>14.033093610230647</v>
      </c>
      <c r="AJ108" s="51">
        <f>AJ$98+'GPG Margins'!$D4</f>
        <v>14.493393737167903</v>
      </c>
      <c r="AK108" s="51">
        <f>AK$98+'GPG Margins'!$D4</f>
        <v>14.971568610888909</v>
      </c>
    </row>
    <row r="109" spans="1:37">
      <c r="A109" s="47"/>
      <c r="B109" s="50" t="s">
        <v>95</v>
      </c>
      <c r="C109" s="51">
        <v>0</v>
      </c>
      <c r="D109" s="51">
        <f>D$98+'GPG Margins'!$D5</f>
        <v>7.107980706187039</v>
      </c>
      <c r="E109" s="51">
        <f>E$98+'GPG Margins'!$D5</f>
        <v>9.9668303801143026</v>
      </c>
      <c r="F109" s="51">
        <f>F$98+'GPG Margins'!$D5</f>
        <v>15.16706492822572</v>
      </c>
      <c r="G109" s="51">
        <f>G$98+'GPG Margins'!$D5</f>
        <v>17.783053182821966</v>
      </c>
      <c r="H109" s="51">
        <f>H$98+'GPG Margins'!$D5</f>
        <v>17.147150076604142</v>
      </c>
      <c r="I109" s="51">
        <f>I$98+'GPG Margins'!$D5</f>
        <v>15.350603558519961</v>
      </c>
      <c r="J109" s="51">
        <f>J$98+'GPG Margins'!$D5</f>
        <v>13.123733645127572</v>
      </c>
      <c r="K109" s="51">
        <f>K$98+'GPG Margins'!$D5</f>
        <v>10.767388994901648</v>
      </c>
      <c r="L109" s="51">
        <f>L$98+'GPG Margins'!$D5</f>
        <v>10.981272807833768</v>
      </c>
      <c r="M109" s="51">
        <f>M$98+'GPG Margins'!$D5</f>
        <v>11.990077108361211</v>
      </c>
      <c r="N109" s="51">
        <f>N$98+'GPG Margins'!$D5</f>
        <v>12.329127862827416</v>
      </c>
      <c r="O109" s="51">
        <f>O$98+'GPG Margins'!$D5</f>
        <v>12.551570759588484</v>
      </c>
      <c r="P109" s="51">
        <f>P$98+'GPG Margins'!$D5</f>
        <v>12.595055716885533</v>
      </c>
      <c r="Q109" s="51">
        <f>Q$98+'GPG Margins'!$D5</f>
        <v>12.467303625826055</v>
      </c>
      <c r="R109" s="51">
        <f>R$98+'GPG Margins'!$D5</f>
        <v>12.275498706576579</v>
      </c>
      <c r="S109" s="51">
        <f>S$98+'GPG Margins'!$D5</f>
        <v>12.394235508176878</v>
      </c>
      <c r="T109" s="51">
        <f>T$98+'GPG Margins'!$D5</f>
        <v>12.746813873930389</v>
      </c>
      <c r="U109" s="51">
        <f>U$98+'GPG Margins'!$D5</f>
        <v>12.891418785510353</v>
      </c>
      <c r="V109" s="51">
        <f>V$98+'GPG Margins'!$D5</f>
        <v>12.939199751080725</v>
      </c>
      <c r="W109" s="51">
        <f>W$98+'GPG Margins'!$D5</f>
        <v>12.906773568052612</v>
      </c>
      <c r="X109" s="51">
        <f>X$98+'GPG Margins'!$D5</f>
        <v>12.847953520816436</v>
      </c>
      <c r="Y109" s="51">
        <f>Y$98+'GPG Margins'!$D5</f>
        <v>12.905567209602287</v>
      </c>
      <c r="Z109" s="51">
        <f>Z$98+'GPG Margins'!$D5</f>
        <v>13.013833364023494</v>
      </c>
      <c r="AA109" s="51">
        <f>AA$98+'GPG Margins'!$D5</f>
        <v>13.080206747291353</v>
      </c>
      <c r="AB109" s="51">
        <f>AB$98+'GPG Margins'!$D5</f>
        <v>13.121404785571318</v>
      </c>
      <c r="AC109" s="51">
        <f>AC$98+'GPG Margins'!$D5</f>
        <v>13.235094547258043</v>
      </c>
      <c r="AD109" s="51">
        <f>AD$98+'GPG Margins'!$D5</f>
        <v>13.411316208664889</v>
      </c>
      <c r="AE109" s="51">
        <f>AE$98+'GPG Margins'!$D5</f>
        <v>13.485228643541545</v>
      </c>
      <c r="AF109" s="51">
        <f>AF$98+'GPG Margins'!$D5</f>
        <v>13.533123994016945</v>
      </c>
      <c r="AG109" s="51">
        <f>AG$98+'GPG Margins'!$D5</f>
        <v>13.555933213736749</v>
      </c>
      <c r="AH109" s="51">
        <f>AH$98+'GPG Margins'!$D5</f>
        <v>13.469392642370776</v>
      </c>
      <c r="AI109" s="51">
        <f>AI$98+'GPG Margins'!$D5</f>
        <v>13.533093610230647</v>
      </c>
      <c r="AJ109" s="51">
        <f>AJ$98+'GPG Margins'!$D5</f>
        <v>13.993393737167903</v>
      </c>
      <c r="AK109" s="51">
        <f>AK$98+'GPG Margins'!$D5</f>
        <v>14.471568610888909</v>
      </c>
    </row>
    <row r="110" spans="1:37">
      <c r="A110" s="47"/>
      <c r="B110" s="50" t="s">
        <v>96</v>
      </c>
      <c r="C110" s="51">
        <v>0</v>
      </c>
      <c r="D110" s="51">
        <f>D$98+'GPG Margins'!$D6</f>
        <v>6.607980706187039</v>
      </c>
      <c r="E110" s="51">
        <f>E$98+'GPG Margins'!$D6</f>
        <v>9.4668303801143026</v>
      </c>
      <c r="F110" s="51">
        <f>F$98+'GPG Margins'!$D6</f>
        <v>14.66706492822572</v>
      </c>
      <c r="G110" s="51">
        <f>G$98+'GPG Margins'!$D6</f>
        <v>17.283053182821966</v>
      </c>
      <c r="H110" s="51">
        <f>H$98+'GPG Margins'!$D6</f>
        <v>16.647150076604142</v>
      </c>
      <c r="I110" s="51">
        <f>I$98+'GPG Margins'!$D6</f>
        <v>14.850603558519961</v>
      </c>
      <c r="J110" s="51">
        <f>J$98+'GPG Margins'!$D6</f>
        <v>12.623733645127572</v>
      </c>
      <c r="K110" s="51">
        <f>K$98+'GPG Margins'!$D6</f>
        <v>10.267388994901648</v>
      </c>
      <c r="L110" s="51">
        <f>L$98+'GPG Margins'!$D6</f>
        <v>10.481272807833768</v>
      </c>
      <c r="M110" s="51">
        <f>M$98+'GPG Margins'!$D6</f>
        <v>11.490077108361211</v>
      </c>
      <c r="N110" s="51">
        <f>N$98+'GPG Margins'!$D6</f>
        <v>11.829127862827416</v>
      </c>
      <c r="O110" s="51">
        <f>O$98+'GPG Margins'!$D6</f>
        <v>12.051570759588484</v>
      </c>
      <c r="P110" s="51">
        <f>P$98+'GPG Margins'!$D6</f>
        <v>12.095055716885533</v>
      </c>
      <c r="Q110" s="51">
        <f>Q$98+'GPG Margins'!$D6</f>
        <v>11.967303625826055</v>
      </c>
      <c r="R110" s="51">
        <f>R$98+'GPG Margins'!$D6</f>
        <v>11.775498706576579</v>
      </c>
      <c r="S110" s="51">
        <f>S$98+'GPG Margins'!$D6</f>
        <v>11.894235508176878</v>
      </c>
      <c r="T110" s="51">
        <f>T$98+'GPG Margins'!$D6</f>
        <v>12.246813873930389</v>
      </c>
      <c r="U110" s="51">
        <f>U$98+'GPG Margins'!$D6</f>
        <v>12.391418785510353</v>
      </c>
      <c r="V110" s="51">
        <f>V$98+'GPG Margins'!$D6</f>
        <v>12.439199751080725</v>
      </c>
      <c r="W110" s="51">
        <f>W$98+'GPG Margins'!$D6</f>
        <v>12.406773568052612</v>
      </c>
      <c r="X110" s="51">
        <f>X$98+'GPG Margins'!$D6</f>
        <v>12.347953520816436</v>
      </c>
      <c r="Y110" s="51">
        <f>Y$98+'GPG Margins'!$D6</f>
        <v>12.405567209602287</v>
      </c>
      <c r="Z110" s="51">
        <f>Z$98+'GPG Margins'!$D6</f>
        <v>12.513833364023494</v>
      </c>
      <c r="AA110" s="51">
        <f>AA$98+'GPG Margins'!$D6</f>
        <v>12.580206747291353</v>
      </c>
      <c r="AB110" s="51">
        <f>AB$98+'GPG Margins'!$D6</f>
        <v>12.621404785571318</v>
      </c>
      <c r="AC110" s="51">
        <f>AC$98+'GPG Margins'!$D6</f>
        <v>12.735094547258043</v>
      </c>
      <c r="AD110" s="51">
        <f>AD$98+'GPG Margins'!$D6</f>
        <v>12.911316208664889</v>
      </c>
      <c r="AE110" s="51">
        <f>AE$98+'GPG Margins'!$D6</f>
        <v>12.985228643541545</v>
      </c>
      <c r="AF110" s="51">
        <f>AF$98+'GPG Margins'!$D6</f>
        <v>13.033123994016945</v>
      </c>
      <c r="AG110" s="51">
        <f>AG$98+'GPG Margins'!$D6</f>
        <v>13.055933213736749</v>
      </c>
      <c r="AH110" s="51">
        <f>AH$98+'GPG Margins'!$D6</f>
        <v>12.969392642370776</v>
      </c>
      <c r="AI110" s="51">
        <f>AI$98+'GPG Margins'!$D6</f>
        <v>13.033093610230647</v>
      </c>
      <c r="AJ110" s="51">
        <f>AJ$98+'GPG Margins'!$D6</f>
        <v>13.493393737167903</v>
      </c>
      <c r="AK110" s="51">
        <f>AK$98+'GPG Margins'!$D6</f>
        <v>13.971568610888909</v>
      </c>
    </row>
    <row r="111" spans="1:37">
      <c r="A111" s="47"/>
      <c r="B111" s="50" t="s">
        <v>97</v>
      </c>
      <c r="C111" s="51">
        <v>0</v>
      </c>
      <c r="D111" s="51">
        <f>D$98+'GPG Margins'!$D7</f>
        <v>6.607980706187039</v>
      </c>
      <c r="E111" s="51">
        <f>E$98+'GPG Margins'!$D7</f>
        <v>9.4668303801143026</v>
      </c>
      <c r="F111" s="51">
        <f>F$98+'GPG Margins'!$D7</f>
        <v>14.66706492822572</v>
      </c>
      <c r="G111" s="51">
        <f>G$98+'GPG Margins'!$D7</f>
        <v>17.283053182821966</v>
      </c>
      <c r="H111" s="51">
        <f>H$98+'GPG Margins'!$D7</f>
        <v>16.647150076604142</v>
      </c>
      <c r="I111" s="51">
        <f>I$98+'GPG Margins'!$D7</f>
        <v>14.850603558519961</v>
      </c>
      <c r="J111" s="51">
        <f>J$98+'GPG Margins'!$D7</f>
        <v>12.623733645127572</v>
      </c>
      <c r="K111" s="51">
        <f>K$98+'GPG Margins'!$D7</f>
        <v>10.267388994901648</v>
      </c>
      <c r="L111" s="51">
        <f>L$98+'GPG Margins'!$D7</f>
        <v>10.481272807833768</v>
      </c>
      <c r="M111" s="51">
        <f>M$98+'GPG Margins'!$D7</f>
        <v>11.490077108361211</v>
      </c>
      <c r="N111" s="51">
        <f>N$98+'GPG Margins'!$D7</f>
        <v>11.829127862827416</v>
      </c>
      <c r="O111" s="51">
        <f>O$98+'GPG Margins'!$D7</f>
        <v>12.051570759588484</v>
      </c>
      <c r="P111" s="51">
        <f>P$98+'GPG Margins'!$D7</f>
        <v>12.095055716885533</v>
      </c>
      <c r="Q111" s="51">
        <f>Q$98+'GPG Margins'!$D7</f>
        <v>11.967303625826055</v>
      </c>
      <c r="R111" s="51">
        <f>R$98+'GPG Margins'!$D7</f>
        <v>11.775498706576579</v>
      </c>
      <c r="S111" s="51">
        <f>S$98+'GPG Margins'!$D7</f>
        <v>11.894235508176878</v>
      </c>
      <c r="T111" s="51">
        <f>T$98+'GPG Margins'!$D7</f>
        <v>12.246813873930389</v>
      </c>
      <c r="U111" s="51">
        <f>U$98+'GPG Margins'!$D7</f>
        <v>12.391418785510353</v>
      </c>
      <c r="V111" s="51">
        <f>V$98+'GPG Margins'!$D7</f>
        <v>12.439199751080725</v>
      </c>
      <c r="W111" s="51">
        <f>W$98+'GPG Margins'!$D7</f>
        <v>12.406773568052612</v>
      </c>
      <c r="X111" s="51">
        <f>X$98+'GPG Margins'!$D7</f>
        <v>12.347953520816436</v>
      </c>
      <c r="Y111" s="51">
        <f>Y$98+'GPG Margins'!$D7</f>
        <v>12.405567209602287</v>
      </c>
      <c r="Z111" s="51">
        <f>Z$98+'GPG Margins'!$D7</f>
        <v>12.513833364023494</v>
      </c>
      <c r="AA111" s="51">
        <f>AA$98+'GPG Margins'!$D7</f>
        <v>12.580206747291353</v>
      </c>
      <c r="AB111" s="51">
        <f>AB$98+'GPG Margins'!$D7</f>
        <v>12.621404785571318</v>
      </c>
      <c r="AC111" s="51">
        <f>AC$98+'GPG Margins'!$D7</f>
        <v>12.735094547258043</v>
      </c>
      <c r="AD111" s="51">
        <f>AD$98+'GPG Margins'!$D7</f>
        <v>12.911316208664889</v>
      </c>
      <c r="AE111" s="51">
        <f>AE$98+'GPG Margins'!$D7</f>
        <v>12.985228643541545</v>
      </c>
      <c r="AF111" s="51">
        <f>AF$98+'GPG Margins'!$D7</f>
        <v>13.033123994016945</v>
      </c>
      <c r="AG111" s="51">
        <f>AG$98+'GPG Margins'!$D7</f>
        <v>13.055933213736749</v>
      </c>
      <c r="AH111" s="51">
        <f>AH$98+'GPG Margins'!$D7</f>
        <v>12.969392642370776</v>
      </c>
      <c r="AI111" s="51">
        <f>AI$98+'GPG Margins'!$D7</f>
        <v>13.033093610230647</v>
      </c>
      <c r="AJ111" s="51">
        <f>AJ$98+'GPG Margins'!$D7</f>
        <v>13.493393737167903</v>
      </c>
      <c r="AK111" s="51">
        <f>AK$98+'GPG Margins'!$D7</f>
        <v>13.971568610888909</v>
      </c>
    </row>
    <row r="112" spans="1:37">
      <c r="A112" s="47"/>
      <c r="B112" s="50" t="s">
        <v>98</v>
      </c>
      <c r="C112" s="51">
        <v>0</v>
      </c>
      <c r="D112" s="51">
        <f>D$98+'GPG Margins'!$D8</f>
        <v>6.607980706187039</v>
      </c>
      <c r="E112" s="51">
        <f>E$98+'GPG Margins'!$D8</f>
        <v>9.4668303801143026</v>
      </c>
      <c r="F112" s="51">
        <f>F$98+'GPG Margins'!$D8</f>
        <v>14.66706492822572</v>
      </c>
      <c r="G112" s="51">
        <f>G$98+'GPG Margins'!$D8</f>
        <v>17.283053182821966</v>
      </c>
      <c r="H112" s="51">
        <f>H$98+'GPG Margins'!$D8</f>
        <v>16.647150076604142</v>
      </c>
      <c r="I112" s="51">
        <f>I$98+'GPG Margins'!$D8</f>
        <v>14.850603558519961</v>
      </c>
      <c r="J112" s="51">
        <f>J$98+'GPG Margins'!$D8</f>
        <v>12.623733645127572</v>
      </c>
      <c r="K112" s="51">
        <f>K$98+'GPG Margins'!$D8</f>
        <v>10.267388994901648</v>
      </c>
      <c r="L112" s="51">
        <f>L$98+'GPG Margins'!$D8</f>
        <v>10.481272807833768</v>
      </c>
      <c r="M112" s="51">
        <f>M$98+'GPG Margins'!$D8</f>
        <v>11.490077108361211</v>
      </c>
      <c r="N112" s="51">
        <f>N$98+'GPG Margins'!$D8</f>
        <v>11.829127862827416</v>
      </c>
      <c r="O112" s="51">
        <f>O$98+'GPG Margins'!$D8</f>
        <v>12.051570759588484</v>
      </c>
      <c r="P112" s="51">
        <f>P$98+'GPG Margins'!$D8</f>
        <v>12.095055716885533</v>
      </c>
      <c r="Q112" s="51">
        <f>Q$98+'GPG Margins'!$D8</f>
        <v>11.967303625826055</v>
      </c>
      <c r="R112" s="51">
        <f>R$98+'GPG Margins'!$D8</f>
        <v>11.775498706576579</v>
      </c>
      <c r="S112" s="51">
        <f>S$98+'GPG Margins'!$D8</f>
        <v>11.894235508176878</v>
      </c>
      <c r="T112" s="51">
        <f>T$98+'GPG Margins'!$D8</f>
        <v>12.246813873930389</v>
      </c>
      <c r="U112" s="51">
        <f>U$98+'GPG Margins'!$D8</f>
        <v>12.391418785510353</v>
      </c>
      <c r="V112" s="51">
        <f>V$98+'GPG Margins'!$D8</f>
        <v>12.439199751080725</v>
      </c>
      <c r="W112" s="51">
        <f>W$98+'GPG Margins'!$D8</f>
        <v>12.406773568052612</v>
      </c>
      <c r="X112" s="51">
        <f>X$98+'GPG Margins'!$D8</f>
        <v>12.347953520816436</v>
      </c>
      <c r="Y112" s="51">
        <f>Y$98+'GPG Margins'!$D8</f>
        <v>12.405567209602287</v>
      </c>
      <c r="Z112" s="51">
        <f>Z$98+'GPG Margins'!$D8</f>
        <v>12.513833364023494</v>
      </c>
      <c r="AA112" s="51">
        <f>AA$98+'GPG Margins'!$D8</f>
        <v>12.580206747291353</v>
      </c>
      <c r="AB112" s="51">
        <f>AB$98+'GPG Margins'!$D8</f>
        <v>12.621404785571318</v>
      </c>
      <c r="AC112" s="51">
        <f>AC$98+'GPG Margins'!$D8</f>
        <v>12.735094547258043</v>
      </c>
      <c r="AD112" s="51">
        <f>AD$98+'GPG Margins'!$D8</f>
        <v>12.911316208664889</v>
      </c>
      <c r="AE112" s="51">
        <f>AE$98+'GPG Margins'!$D8</f>
        <v>12.985228643541545</v>
      </c>
      <c r="AF112" s="51">
        <f>AF$98+'GPG Margins'!$D8</f>
        <v>13.033123994016945</v>
      </c>
      <c r="AG112" s="51">
        <f>AG$98+'GPG Margins'!$D8</f>
        <v>13.055933213736749</v>
      </c>
      <c r="AH112" s="51">
        <f>AH$98+'GPG Margins'!$D8</f>
        <v>12.969392642370776</v>
      </c>
      <c r="AI112" s="51">
        <f>AI$98+'GPG Margins'!$D8</f>
        <v>13.033093610230647</v>
      </c>
      <c r="AJ112" s="51">
        <f>AJ$98+'GPG Margins'!$D8</f>
        <v>13.493393737167903</v>
      </c>
      <c r="AK112" s="51">
        <f>AK$98+'GPG Margins'!$D8</f>
        <v>13.971568610888909</v>
      </c>
    </row>
    <row r="113" spans="1:37">
      <c r="A113" s="47"/>
      <c r="B113" s="50" t="s">
        <v>99</v>
      </c>
      <c r="C113" s="51">
        <v>0</v>
      </c>
      <c r="D113" s="51">
        <f>D$98+'GPG Margins'!$D9</f>
        <v>6.607980706187039</v>
      </c>
      <c r="E113" s="51">
        <f>E$98+'GPG Margins'!$D9</f>
        <v>9.4668303801143026</v>
      </c>
      <c r="F113" s="51">
        <f>F$98+'GPG Margins'!$D9</f>
        <v>14.66706492822572</v>
      </c>
      <c r="G113" s="51">
        <f>G$98+'GPG Margins'!$D9</f>
        <v>17.283053182821966</v>
      </c>
      <c r="H113" s="51">
        <f>H$98+'GPG Margins'!$D9</f>
        <v>16.647150076604142</v>
      </c>
      <c r="I113" s="51">
        <f>I$98+'GPG Margins'!$D9</f>
        <v>14.850603558519961</v>
      </c>
      <c r="J113" s="51">
        <f>J$98+'GPG Margins'!$D9</f>
        <v>12.623733645127572</v>
      </c>
      <c r="K113" s="51">
        <f>K$98+'GPG Margins'!$D9</f>
        <v>10.267388994901648</v>
      </c>
      <c r="L113" s="51">
        <f>L$98+'GPG Margins'!$D9</f>
        <v>10.481272807833768</v>
      </c>
      <c r="M113" s="51">
        <f>M$98+'GPG Margins'!$D9</f>
        <v>11.490077108361211</v>
      </c>
      <c r="N113" s="51">
        <f>N$98+'GPG Margins'!$D9</f>
        <v>11.829127862827416</v>
      </c>
      <c r="O113" s="51">
        <f>O$98+'GPG Margins'!$D9</f>
        <v>12.051570759588484</v>
      </c>
      <c r="P113" s="51">
        <f>P$98+'GPG Margins'!$D9</f>
        <v>12.095055716885533</v>
      </c>
      <c r="Q113" s="51">
        <f>Q$98+'GPG Margins'!$D9</f>
        <v>11.967303625826055</v>
      </c>
      <c r="R113" s="51">
        <f>R$98+'GPG Margins'!$D9</f>
        <v>11.775498706576579</v>
      </c>
      <c r="S113" s="51">
        <f>S$98+'GPG Margins'!$D9</f>
        <v>11.894235508176878</v>
      </c>
      <c r="T113" s="51">
        <f>T$98+'GPG Margins'!$D9</f>
        <v>12.246813873930389</v>
      </c>
      <c r="U113" s="51">
        <f>U$98+'GPG Margins'!$D9</f>
        <v>12.391418785510353</v>
      </c>
      <c r="V113" s="51">
        <f>V$98+'GPG Margins'!$D9</f>
        <v>12.439199751080725</v>
      </c>
      <c r="W113" s="51">
        <f>W$98+'GPG Margins'!$D9</f>
        <v>12.406773568052612</v>
      </c>
      <c r="X113" s="51">
        <f>X$98+'GPG Margins'!$D9</f>
        <v>12.347953520816436</v>
      </c>
      <c r="Y113" s="51">
        <f>Y$98+'GPG Margins'!$D9</f>
        <v>12.405567209602287</v>
      </c>
      <c r="Z113" s="51">
        <f>Z$98+'GPG Margins'!$D9</f>
        <v>12.513833364023494</v>
      </c>
      <c r="AA113" s="51">
        <f>AA$98+'GPG Margins'!$D9</f>
        <v>12.580206747291353</v>
      </c>
      <c r="AB113" s="51">
        <f>AB$98+'GPG Margins'!$D9</f>
        <v>12.621404785571318</v>
      </c>
      <c r="AC113" s="51">
        <f>AC$98+'GPG Margins'!$D9</f>
        <v>12.735094547258043</v>
      </c>
      <c r="AD113" s="51">
        <f>AD$98+'GPG Margins'!$D9</f>
        <v>12.911316208664889</v>
      </c>
      <c r="AE113" s="51">
        <f>AE$98+'GPG Margins'!$D9</f>
        <v>12.985228643541545</v>
      </c>
      <c r="AF113" s="51">
        <f>AF$98+'GPG Margins'!$D9</f>
        <v>13.033123994016945</v>
      </c>
      <c r="AG113" s="51">
        <f>AG$98+'GPG Margins'!$D9</f>
        <v>13.055933213736749</v>
      </c>
      <c r="AH113" s="51">
        <f>AH$98+'GPG Margins'!$D9</f>
        <v>12.969392642370776</v>
      </c>
      <c r="AI113" s="51">
        <f>AI$98+'GPG Margins'!$D9</f>
        <v>13.033093610230647</v>
      </c>
      <c r="AJ113" s="51">
        <f>AJ$98+'GPG Margins'!$D9</f>
        <v>13.493393737167903</v>
      </c>
      <c r="AK113" s="51">
        <f>AK$98+'GPG Margins'!$D9</f>
        <v>13.971568610888909</v>
      </c>
    </row>
    <row r="114" spans="1:37">
      <c r="A114" s="47"/>
      <c r="B114" s="50" t="s">
        <v>59</v>
      </c>
      <c r="C114" s="51">
        <v>0</v>
      </c>
      <c r="D114" s="51">
        <f>D$98+'GPG Margins'!$D10</f>
        <v>6.3079807061870392</v>
      </c>
      <c r="E114" s="51">
        <f>E$98+'GPG Margins'!$D10</f>
        <v>9.1668303801143018</v>
      </c>
      <c r="F114" s="51">
        <f>F$98+'GPG Margins'!$D10</f>
        <v>14.367064928225719</v>
      </c>
      <c r="G114" s="51">
        <f>G$98+'GPG Margins'!$D10</f>
        <v>16.983053182821966</v>
      </c>
      <c r="H114" s="51">
        <f>H$98+'GPG Margins'!$D10</f>
        <v>16.347150076604141</v>
      </c>
      <c r="I114" s="51">
        <f>I$98+'GPG Margins'!$D10</f>
        <v>14.55060355851996</v>
      </c>
      <c r="J114" s="51">
        <f>J$98+'GPG Margins'!$D10</f>
        <v>12.323733645127572</v>
      </c>
      <c r="K114" s="51">
        <f>K$98+'GPG Margins'!$D10</f>
        <v>9.967388994901647</v>
      </c>
      <c r="L114" s="51">
        <f>L$98+'GPG Margins'!$D10</f>
        <v>10.181272807833768</v>
      </c>
      <c r="M114" s="51">
        <f>M$98+'GPG Margins'!$D10</f>
        <v>11.190077108361212</v>
      </c>
      <c r="N114" s="51">
        <f>N$98+'GPG Margins'!$D10</f>
        <v>11.529127862827416</v>
      </c>
      <c r="O114" s="51">
        <f>O$98+'GPG Margins'!$D10</f>
        <v>11.751570759588486</v>
      </c>
      <c r="P114" s="51">
        <f>P$98+'GPG Margins'!$D10</f>
        <v>11.795055716885532</v>
      </c>
      <c r="Q114" s="51">
        <f>Q$98+'GPG Margins'!$D10</f>
        <v>11.667303625826055</v>
      </c>
      <c r="R114" s="51">
        <f>R$98+'GPG Margins'!$D10</f>
        <v>11.47549870657658</v>
      </c>
      <c r="S114" s="51">
        <f>S$98+'GPG Margins'!$D10</f>
        <v>11.59423550817688</v>
      </c>
      <c r="T114" s="51">
        <f>T$98+'GPG Margins'!$D10</f>
        <v>11.946813873930388</v>
      </c>
      <c r="U114" s="51">
        <f>U$98+'GPG Margins'!$D10</f>
        <v>12.091418785510353</v>
      </c>
      <c r="V114" s="51">
        <f>V$98+'GPG Margins'!$D10</f>
        <v>12.139199751080724</v>
      </c>
      <c r="W114" s="51">
        <f>W$98+'GPG Margins'!$D10</f>
        <v>12.106773568052613</v>
      </c>
      <c r="X114" s="51">
        <f>X$98+'GPG Margins'!$D10</f>
        <v>12.047953520816435</v>
      </c>
      <c r="Y114" s="51">
        <f>Y$98+'GPG Margins'!$D10</f>
        <v>12.105567209602288</v>
      </c>
      <c r="Z114" s="51">
        <f>Z$98+'GPG Margins'!$D10</f>
        <v>12.213833364023493</v>
      </c>
      <c r="AA114" s="51">
        <f>AA$98+'GPG Margins'!$D10</f>
        <v>12.280206747291352</v>
      </c>
      <c r="AB114" s="51">
        <f>AB$98+'GPG Margins'!$D10</f>
        <v>12.321404785571318</v>
      </c>
      <c r="AC114" s="51">
        <f>AC$98+'GPG Margins'!$D10</f>
        <v>12.435094547258043</v>
      </c>
      <c r="AD114" s="51">
        <f>AD$98+'GPG Margins'!$D10</f>
        <v>12.611316208664888</v>
      </c>
      <c r="AE114" s="51">
        <f>AE$98+'GPG Margins'!$D10</f>
        <v>12.685228643541546</v>
      </c>
      <c r="AF114" s="51">
        <f>AF$98+'GPG Margins'!$D10</f>
        <v>12.733123994016946</v>
      </c>
      <c r="AG114" s="51">
        <f>AG$98+'GPG Margins'!$D10</f>
        <v>12.75593321373675</v>
      </c>
      <c r="AH114" s="51">
        <f>AH$98+'GPG Margins'!$D10</f>
        <v>12.669392642370777</v>
      </c>
      <c r="AI114" s="51">
        <f>AI$98+'GPG Margins'!$D10</f>
        <v>12.733093610230647</v>
      </c>
      <c r="AJ114" s="51">
        <f>AJ$98+'GPG Margins'!$D10</f>
        <v>13.193393737167902</v>
      </c>
      <c r="AK114" s="51">
        <f>AK$98+'GPG Margins'!$D10</f>
        <v>13.671568610888908</v>
      </c>
    </row>
    <row r="115" spans="1:37">
      <c r="A115" s="47"/>
      <c r="B115" s="50" t="s">
        <v>100</v>
      </c>
      <c r="C115" s="51">
        <v>0</v>
      </c>
      <c r="D115" s="51">
        <f>D$98+'GPG Margins'!$D11</f>
        <v>6.607980706187039</v>
      </c>
      <c r="E115" s="51">
        <f>E$98+'GPG Margins'!$D11</f>
        <v>9.4668303801143026</v>
      </c>
      <c r="F115" s="51">
        <f>F$98+'GPG Margins'!$D11</f>
        <v>14.66706492822572</v>
      </c>
      <c r="G115" s="51">
        <f>G$98+'GPG Margins'!$D11</f>
        <v>17.283053182821966</v>
      </c>
      <c r="H115" s="51">
        <f>H$98+'GPG Margins'!$D11</f>
        <v>16.647150076604142</v>
      </c>
      <c r="I115" s="51">
        <f>I$98+'GPG Margins'!$D11</f>
        <v>14.850603558519961</v>
      </c>
      <c r="J115" s="51">
        <f>J$98+'GPG Margins'!$D11</f>
        <v>12.623733645127572</v>
      </c>
      <c r="K115" s="51">
        <f>K$98+'GPG Margins'!$D11</f>
        <v>10.267388994901648</v>
      </c>
      <c r="L115" s="51">
        <f>L$98+'GPG Margins'!$D11</f>
        <v>10.481272807833768</v>
      </c>
      <c r="M115" s="51">
        <f>M$98+'GPG Margins'!$D11</f>
        <v>11.490077108361211</v>
      </c>
      <c r="N115" s="51">
        <f>N$98+'GPG Margins'!$D11</f>
        <v>11.829127862827416</v>
      </c>
      <c r="O115" s="51">
        <f>O$98+'GPG Margins'!$D11</f>
        <v>12.051570759588484</v>
      </c>
      <c r="P115" s="51">
        <f>P$98+'GPG Margins'!$D11</f>
        <v>12.095055716885533</v>
      </c>
      <c r="Q115" s="51">
        <f>Q$98+'GPG Margins'!$D11</f>
        <v>11.967303625826055</v>
      </c>
      <c r="R115" s="51">
        <f>R$98+'GPG Margins'!$D11</f>
        <v>11.775498706576579</v>
      </c>
      <c r="S115" s="51">
        <f>S$98+'GPG Margins'!$D11</f>
        <v>11.894235508176878</v>
      </c>
      <c r="T115" s="51">
        <f>T$98+'GPG Margins'!$D11</f>
        <v>12.246813873930389</v>
      </c>
      <c r="U115" s="51">
        <f>U$98+'GPG Margins'!$D11</f>
        <v>12.391418785510353</v>
      </c>
      <c r="V115" s="51">
        <f>V$98+'GPG Margins'!$D11</f>
        <v>12.439199751080725</v>
      </c>
      <c r="W115" s="51">
        <f>W$98+'GPG Margins'!$D11</f>
        <v>12.406773568052612</v>
      </c>
      <c r="X115" s="51">
        <f>X$98+'GPG Margins'!$D11</f>
        <v>12.347953520816436</v>
      </c>
      <c r="Y115" s="51">
        <f>Y$98+'GPG Margins'!$D11</f>
        <v>12.405567209602287</v>
      </c>
      <c r="Z115" s="51">
        <f>Z$98+'GPG Margins'!$D11</f>
        <v>12.513833364023494</v>
      </c>
      <c r="AA115" s="51">
        <f>AA$98+'GPG Margins'!$D11</f>
        <v>12.580206747291353</v>
      </c>
      <c r="AB115" s="51">
        <f>AB$98+'GPG Margins'!$D11</f>
        <v>12.621404785571318</v>
      </c>
      <c r="AC115" s="51">
        <f>AC$98+'GPG Margins'!$D11</f>
        <v>12.735094547258043</v>
      </c>
      <c r="AD115" s="51">
        <f>AD$98+'GPG Margins'!$D11</f>
        <v>12.911316208664889</v>
      </c>
      <c r="AE115" s="51">
        <f>AE$98+'GPG Margins'!$D11</f>
        <v>12.985228643541545</v>
      </c>
      <c r="AF115" s="51">
        <f>AF$98+'GPG Margins'!$D11</f>
        <v>13.033123994016945</v>
      </c>
      <c r="AG115" s="51">
        <f>AG$98+'GPG Margins'!$D11</f>
        <v>13.055933213736749</v>
      </c>
      <c r="AH115" s="51">
        <f>AH$98+'GPG Margins'!$D11</f>
        <v>12.969392642370776</v>
      </c>
      <c r="AI115" s="51">
        <f>AI$98+'GPG Margins'!$D11</f>
        <v>13.033093610230647</v>
      </c>
      <c r="AJ115" s="51">
        <f>AJ$98+'GPG Margins'!$D11</f>
        <v>13.493393737167903</v>
      </c>
      <c r="AK115" s="51">
        <f>AK$98+'GPG Margins'!$D11</f>
        <v>13.971568610888909</v>
      </c>
    </row>
    <row r="116" spans="1:37">
      <c r="A116" s="47"/>
      <c r="B116" s="50" t="s">
        <v>101</v>
      </c>
      <c r="C116" s="51">
        <v>0</v>
      </c>
      <c r="D116" s="51">
        <f>D$98+'GPG Margins'!$D12</f>
        <v>6.607980706187039</v>
      </c>
      <c r="E116" s="51">
        <f>E$98+'GPG Margins'!$D12</f>
        <v>9.4668303801143026</v>
      </c>
      <c r="F116" s="51">
        <f>F$98+'GPG Margins'!$D12</f>
        <v>14.66706492822572</v>
      </c>
      <c r="G116" s="51">
        <f>G$98+'GPG Margins'!$D12</f>
        <v>17.283053182821966</v>
      </c>
      <c r="H116" s="51">
        <f>H$98+'GPG Margins'!$D12</f>
        <v>16.647150076604142</v>
      </c>
      <c r="I116" s="51">
        <f>I$98+'GPG Margins'!$D12</f>
        <v>14.850603558519961</v>
      </c>
      <c r="J116" s="51">
        <f>J$98+'GPG Margins'!$D12</f>
        <v>12.623733645127572</v>
      </c>
      <c r="K116" s="51">
        <f>K$98+'GPG Margins'!$D12</f>
        <v>10.267388994901648</v>
      </c>
      <c r="L116" s="51">
        <f>L$98+'GPG Margins'!$D12</f>
        <v>10.481272807833768</v>
      </c>
      <c r="M116" s="51">
        <f>M$98+'GPG Margins'!$D12</f>
        <v>11.490077108361211</v>
      </c>
      <c r="N116" s="51">
        <f>N$98+'GPG Margins'!$D12</f>
        <v>11.829127862827416</v>
      </c>
      <c r="O116" s="51">
        <f>O$98+'GPG Margins'!$D12</f>
        <v>12.051570759588484</v>
      </c>
      <c r="P116" s="51">
        <f>P$98+'GPG Margins'!$D12</f>
        <v>12.095055716885533</v>
      </c>
      <c r="Q116" s="51">
        <f>Q$98+'GPG Margins'!$D12</f>
        <v>11.967303625826055</v>
      </c>
      <c r="R116" s="51">
        <f>R$98+'GPG Margins'!$D12</f>
        <v>11.775498706576579</v>
      </c>
      <c r="S116" s="51">
        <f>S$98+'GPG Margins'!$D12</f>
        <v>11.894235508176878</v>
      </c>
      <c r="T116" s="51">
        <f>T$98+'GPG Margins'!$D12</f>
        <v>12.246813873930389</v>
      </c>
      <c r="U116" s="51">
        <f>U$98+'GPG Margins'!$D12</f>
        <v>12.391418785510353</v>
      </c>
      <c r="V116" s="51">
        <f>V$98+'GPG Margins'!$D12</f>
        <v>12.439199751080725</v>
      </c>
      <c r="W116" s="51">
        <f>W$98+'GPG Margins'!$D12</f>
        <v>12.406773568052612</v>
      </c>
      <c r="X116" s="51">
        <f>X$98+'GPG Margins'!$D12</f>
        <v>12.347953520816436</v>
      </c>
      <c r="Y116" s="51">
        <f>Y$98+'GPG Margins'!$D12</f>
        <v>12.405567209602287</v>
      </c>
      <c r="Z116" s="51">
        <f>Z$98+'GPG Margins'!$D12</f>
        <v>12.513833364023494</v>
      </c>
      <c r="AA116" s="51">
        <f>AA$98+'GPG Margins'!$D12</f>
        <v>12.580206747291353</v>
      </c>
      <c r="AB116" s="51">
        <f>AB$98+'GPG Margins'!$D12</f>
        <v>12.621404785571318</v>
      </c>
      <c r="AC116" s="51">
        <f>AC$98+'GPG Margins'!$D12</f>
        <v>12.735094547258043</v>
      </c>
      <c r="AD116" s="51">
        <f>AD$98+'GPG Margins'!$D12</f>
        <v>12.911316208664889</v>
      </c>
      <c r="AE116" s="51">
        <f>AE$98+'GPG Margins'!$D12</f>
        <v>12.985228643541545</v>
      </c>
      <c r="AF116" s="51">
        <f>AF$98+'GPG Margins'!$D12</f>
        <v>13.033123994016945</v>
      </c>
      <c r="AG116" s="51">
        <f>AG$98+'GPG Margins'!$D12</f>
        <v>13.055933213736749</v>
      </c>
      <c r="AH116" s="51">
        <f>AH$98+'GPG Margins'!$D12</f>
        <v>12.969392642370776</v>
      </c>
      <c r="AI116" s="51">
        <f>AI$98+'GPG Margins'!$D12</f>
        <v>13.033093610230647</v>
      </c>
      <c r="AJ116" s="51">
        <f>AJ$98+'GPG Margins'!$D12</f>
        <v>13.493393737167903</v>
      </c>
      <c r="AK116" s="51">
        <f>AK$98+'GPG Margins'!$D12</f>
        <v>13.971568610888909</v>
      </c>
    </row>
    <row r="117" spans="1:37">
      <c r="A117" s="47"/>
      <c r="B117" s="50" t="s">
        <v>102</v>
      </c>
      <c r="C117" s="51">
        <v>0</v>
      </c>
      <c r="D117" s="51">
        <f>D$98+'GPG Margins'!$D13</f>
        <v>6.607980706187039</v>
      </c>
      <c r="E117" s="51">
        <f>E$98+'GPG Margins'!$D13</f>
        <v>9.4668303801143026</v>
      </c>
      <c r="F117" s="51">
        <f>F$98+'GPG Margins'!$D13</f>
        <v>14.66706492822572</v>
      </c>
      <c r="G117" s="51">
        <f>G$98+'GPG Margins'!$D13</f>
        <v>17.283053182821966</v>
      </c>
      <c r="H117" s="51">
        <f>H$98+'GPG Margins'!$D13</f>
        <v>16.647150076604142</v>
      </c>
      <c r="I117" s="51">
        <f>I$98+'GPG Margins'!$D13</f>
        <v>14.850603558519961</v>
      </c>
      <c r="J117" s="51">
        <f>J$98+'GPG Margins'!$D13</f>
        <v>12.623733645127572</v>
      </c>
      <c r="K117" s="51">
        <f>K$98+'GPG Margins'!$D13</f>
        <v>10.267388994901648</v>
      </c>
      <c r="L117" s="51">
        <f>L$98+'GPG Margins'!$D13</f>
        <v>10.481272807833768</v>
      </c>
      <c r="M117" s="51">
        <f>M$98+'GPG Margins'!$D13</f>
        <v>11.490077108361211</v>
      </c>
      <c r="N117" s="51">
        <f>N$98+'GPG Margins'!$D13</f>
        <v>11.829127862827416</v>
      </c>
      <c r="O117" s="51">
        <f>O$98+'GPG Margins'!$D13</f>
        <v>12.051570759588484</v>
      </c>
      <c r="P117" s="51">
        <f>P$98+'GPG Margins'!$D13</f>
        <v>12.095055716885533</v>
      </c>
      <c r="Q117" s="51">
        <f>Q$98+'GPG Margins'!$D13</f>
        <v>11.967303625826055</v>
      </c>
      <c r="R117" s="51">
        <f>R$98+'GPG Margins'!$D13</f>
        <v>11.775498706576579</v>
      </c>
      <c r="S117" s="51">
        <f>S$98+'GPG Margins'!$D13</f>
        <v>11.894235508176878</v>
      </c>
      <c r="T117" s="51">
        <f>T$98+'GPG Margins'!$D13</f>
        <v>12.246813873930389</v>
      </c>
      <c r="U117" s="51">
        <f>U$98+'GPG Margins'!$D13</f>
        <v>12.391418785510353</v>
      </c>
      <c r="V117" s="51">
        <f>V$98+'GPG Margins'!$D13</f>
        <v>12.439199751080725</v>
      </c>
      <c r="W117" s="51">
        <f>W$98+'GPG Margins'!$D13</f>
        <v>12.406773568052612</v>
      </c>
      <c r="X117" s="51">
        <f>X$98+'GPG Margins'!$D13</f>
        <v>12.347953520816436</v>
      </c>
      <c r="Y117" s="51">
        <f>Y$98+'GPG Margins'!$D13</f>
        <v>12.405567209602287</v>
      </c>
      <c r="Z117" s="51">
        <f>Z$98+'GPG Margins'!$D13</f>
        <v>12.513833364023494</v>
      </c>
      <c r="AA117" s="51">
        <f>AA$98+'GPG Margins'!$D13</f>
        <v>12.580206747291353</v>
      </c>
      <c r="AB117" s="51">
        <f>AB$98+'GPG Margins'!$D13</f>
        <v>12.621404785571318</v>
      </c>
      <c r="AC117" s="51">
        <f>AC$98+'GPG Margins'!$D13</f>
        <v>12.735094547258043</v>
      </c>
      <c r="AD117" s="51">
        <f>AD$98+'GPG Margins'!$D13</f>
        <v>12.911316208664889</v>
      </c>
      <c r="AE117" s="51">
        <f>AE$98+'GPG Margins'!$D13</f>
        <v>12.985228643541545</v>
      </c>
      <c r="AF117" s="51">
        <f>AF$98+'GPG Margins'!$D13</f>
        <v>13.033123994016945</v>
      </c>
      <c r="AG117" s="51">
        <f>AG$98+'GPG Margins'!$D13</f>
        <v>13.055933213736749</v>
      </c>
      <c r="AH117" s="51">
        <f>AH$98+'GPG Margins'!$D13</f>
        <v>12.969392642370776</v>
      </c>
      <c r="AI117" s="51">
        <f>AI$98+'GPG Margins'!$D13</f>
        <v>13.033093610230647</v>
      </c>
      <c r="AJ117" s="51">
        <f>AJ$98+'GPG Margins'!$D13</f>
        <v>13.493393737167903</v>
      </c>
      <c r="AK117" s="51">
        <f>AK$98+'GPG Margins'!$D13</f>
        <v>13.971568610888909</v>
      </c>
    </row>
    <row r="118" spans="1:37">
      <c r="A118" s="47"/>
      <c r="B118" s="48" t="s">
        <v>103</v>
      </c>
      <c r="C118" s="51" t="s">
        <v>104</v>
      </c>
      <c r="D118" s="51" t="s">
        <v>104</v>
      </c>
      <c r="E118" s="51" t="s">
        <v>104</v>
      </c>
      <c r="F118" s="51" t="s">
        <v>104</v>
      </c>
      <c r="G118" s="51" t="s">
        <v>104</v>
      </c>
      <c r="H118" s="51" t="s">
        <v>104</v>
      </c>
      <c r="I118" s="51" t="s">
        <v>104</v>
      </c>
      <c r="J118" s="51" t="s">
        <v>104</v>
      </c>
      <c r="K118" s="51" t="s">
        <v>104</v>
      </c>
      <c r="L118" s="51" t="s">
        <v>104</v>
      </c>
      <c r="M118" s="51" t="s">
        <v>104</v>
      </c>
      <c r="N118" s="51" t="s">
        <v>104</v>
      </c>
      <c r="O118" s="51" t="s">
        <v>104</v>
      </c>
      <c r="P118" s="51" t="s">
        <v>104</v>
      </c>
      <c r="Q118" s="51" t="s">
        <v>104</v>
      </c>
      <c r="R118" s="51" t="s">
        <v>104</v>
      </c>
      <c r="S118" s="51" t="s">
        <v>104</v>
      </c>
      <c r="T118" s="51" t="s">
        <v>104</v>
      </c>
      <c r="U118" s="51" t="s">
        <v>104</v>
      </c>
      <c r="V118" s="51" t="s">
        <v>104</v>
      </c>
      <c r="W118" s="51" t="s">
        <v>104</v>
      </c>
      <c r="X118" s="51" t="s">
        <v>104</v>
      </c>
      <c r="Y118" s="51" t="s">
        <v>104</v>
      </c>
      <c r="Z118" s="51" t="s">
        <v>104</v>
      </c>
      <c r="AA118" s="51" t="s">
        <v>104</v>
      </c>
      <c r="AB118" s="51" t="s">
        <v>104</v>
      </c>
      <c r="AC118" s="51" t="s">
        <v>104</v>
      </c>
      <c r="AD118" s="51" t="s">
        <v>104</v>
      </c>
      <c r="AE118" s="51" t="s">
        <v>104</v>
      </c>
      <c r="AF118" s="51" t="s">
        <v>104</v>
      </c>
      <c r="AG118" s="51" t="s">
        <v>104</v>
      </c>
      <c r="AH118" s="51" t="s">
        <v>104</v>
      </c>
      <c r="AI118" s="51" t="s">
        <v>104</v>
      </c>
      <c r="AJ118" s="51" t="s">
        <v>104</v>
      </c>
      <c r="AK118" s="51" t="s">
        <v>104</v>
      </c>
    </row>
    <row r="119" spans="1:37">
      <c r="A119" s="47"/>
      <c r="B119" s="50" t="s">
        <v>94</v>
      </c>
      <c r="C119" s="51">
        <v>0</v>
      </c>
      <c r="D119" s="51">
        <f>D$99+'GPG Margins'!$D15</f>
        <v>10.255646514607982</v>
      </c>
      <c r="E119" s="51">
        <f>E$99+'GPG Margins'!$D15</f>
        <v>13.154498353163836</v>
      </c>
      <c r="F119" s="51">
        <f>F$99+'GPG Margins'!$D15</f>
        <v>18.520616216322711</v>
      </c>
      <c r="G119" s="51">
        <f>G$99+'GPG Margins'!$D15</f>
        <v>21.536505113146255</v>
      </c>
      <c r="H119" s="51">
        <f>H$99+'GPG Margins'!$D15</f>
        <v>20.973759262853047</v>
      </c>
      <c r="I119" s="51">
        <f>I$99+'GPG Margins'!$D15</f>
        <v>18.865009320093439</v>
      </c>
      <c r="J119" s="51">
        <f>J$99+'GPG Margins'!$D15</f>
        <v>16.454512761447944</v>
      </c>
      <c r="K119" s="51">
        <f>K$99+'GPG Margins'!$D15</f>
        <v>14.057004569809648</v>
      </c>
      <c r="L119" s="51">
        <f>L$99+'GPG Margins'!$D15</f>
        <v>13.601677998235127</v>
      </c>
      <c r="M119" s="51">
        <f>M$99+'GPG Margins'!$D15</f>
        <v>14.038525460258047</v>
      </c>
      <c r="N119" s="51">
        <f>N$99+'GPG Margins'!$D15</f>
        <v>14.253923251577826</v>
      </c>
      <c r="O119" s="51">
        <f>O$99+'GPG Margins'!$D15</f>
        <v>14.366559521952082</v>
      </c>
      <c r="P119" s="51">
        <f>P$99+'GPG Margins'!$D15</f>
        <v>14.38834811843639</v>
      </c>
      <c r="Q119" s="51">
        <f>Q$99+'GPG Margins'!$D15</f>
        <v>14.150141108106181</v>
      </c>
      <c r="R119" s="51">
        <f>R$99+'GPG Margins'!$D15</f>
        <v>13.616023009538642</v>
      </c>
      <c r="S119" s="51">
        <f>S$99+'GPG Margins'!$D15</f>
        <v>13.457086945440009</v>
      </c>
      <c r="T119" s="51">
        <f>T$99+'GPG Margins'!$D15</f>
        <v>13.590520570141592</v>
      </c>
      <c r="U119" s="51">
        <f>U$99+'GPG Margins'!$D15</f>
        <v>13.439505945692105</v>
      </c>
      <c r="V119" s="51">
        <f>V$99+'GPG Margins'!$D15</f>
        <v>13.295745138904714</v>
      </c>
      <c r="W119" s="51">
        <f>W$99+'GPG Margins'!$D15</f>
        <v>13.186642155438147</v>
      </c>
      <c r="X119" s="51">
        <f>X$99+'GPG Margins'!$D15</f>
        <v>13.096702543994047</v>
      </c>
      <c r="Y119" s="51">
        <f>Y$99+'GPG Margins'!$D15</f>
        <v>13.114267222210415</v>
      </c>
      <c r="Z119" s="51">
        <f>Z$99+'GPG Margins'!$D15</f>
        <v>13.121812949306877</v>
      </c>
      <c r="AA119" s="51">
        <f>AA$99+'GPG Margins'!$D15</f>
        <v>13.098939234700463</v>
      </c>
      <c r="AB119" s="51">
        <f>AB$99+'GPG Margins'!$D15</f>
        <v>13.158336294745652</v>
      </c>
      <c r="AC119" s="51">
        <f>AC$99+'GPG Margins'!$D15</f>
        <v>13.220269847658551</v>
      </c>
      <c r="AD119" s="51">
        <f>AD$99+'GPG Margins'!$D15</f>
        <v>13.16763261623926</v>
      </c>
      <c r="AE119" s="51">
        <f>AE$99+'GPG Margins'!$D15</f>
        <v>13.162679631623435</v>
      </c>
      <c r="AF119" s="51">
        <f>AF$99+'GPG Margins'!$D15</f>
        <v>13.162180721082247</v>
      </c>
      <c r="AG119" s="51">
        <f>AG$99+'GPG Margins'!$D15</f>
        <v>13.089267450932658</v>
      </c>
      <c r="AH119" s="51">
        <f>AH$99+'GPG Margins'!$D15</f>
        <v>13.088548642217027</v>
      </c>
      <c r="AI119" s="51">
        <f>AI$99+'GPG Margins'!$D15</f>
        <v>13.123234697978635</v>
      </c>
      <c r="AJ119" s="51">
        <f>AJ$99+'GPG Margins'!$D15</f>
        <v>13.13148776063429</v>
      </c>
      <c r="AK119" s="51">
        <f>AK$99+'GPG Margins'!$D15</f>
        <v>13.129332466959569</v>
      </c>
    </row>
    <row r="120" spans="1:37">
      <c r="A120" s="47"/>
      <c r="B120" s="50" t="s">
        <v>95</v>
      </c>
      <c r="C120" s="51">
        <v>0</v>
      </c>
      <c r="D120" s="51">
        <f>D$99+'GPG Margins'!$D16</f>
        <v>9.7556465146079816</v>
      </c>
      <c r="E120" s="51">
        <f>E$99+'GPG Margins'!$D16</f>
        <v>12.654498353163836</v>
      </c>
      <c r="F120" s="51">
        <f>F$99+'GPG Margins'!$D16</f>
        <v>18.020616216322711</v>
      </c>
      <c r="G120" s="51">
        <f>G$99+'GPG Margins'!$D16</f>
        <v>21.036505113146255</v>
      </c>
      <c r="H120" s="51">
        <f>H$99+'GPG Margins'!$D16</f>
        <v>20.473759262853047</v>
      </c>
      <c r="I120" s="51">
        <f>I$99+'GPG Margins'!$D16</f>
        <v>18.365009320093439</v>
      </c>
      <c r="J120" s="51">
        <f>J$99+'GPG Margins'!$D16</f>
        <v>15.954512761447944</v>
      </c>
      <c r="K120" s="51">
        <f>K$99+'GPG Margins'!$D16</f>
        <v>13.557004569809648</v>
      </c>
      <c r="L120" s="51">
        <f>L$99+'GPG Margins'!$D16</f>
        <v>13.101677998235127</v>
      </c>
      <c r="M120" s="51">
        <f>M$99+'GPG Margins'!$D16</f>
        <v>13.538525460258047</v>
      </c>
      <c r="N120" s="51">
        <f>N$99+'GPG Margins'!$D16</f>
        <v>13.753923251577826</v>
      </c>
      <c r="O120" s="51">
        <f>O$99+'GPG Margins'!$D16</f>
        <v>13.866559521952082</v>
      </c>
      <c r="P120" s="51">
        <f>P$99+'GPG Margins'!$D16</f>
        <v>13.88834811843639</v>
      </c>
      <c r="Q120" s="51">
        <f>Q$99+'GPG Margins'!$D16</f>
        <v>13.650141108106181</v>
      </c>
      <c r="R120" s="51">
        <f>R$99+'GPG Margins'!$D16</f>
        <v>13.116023009538642</v>
      </c>
      <c r="S120" s="51">
        <f>S$99+'GPG Margins'!$D16</f>
        <v>12.957086945440009</v>
      </c>
      <c r="T120" s="51">
        <f>T$99+'GPG Margins'!$D16</f>
        <v>13.090520570141592</v>
      </c>
      <c r="U120" s="51">
        <f>U$99+'GPG Margins'!$D16</f>
        <v>12.939505945692105</v>
      </c>
      <c r="V120" s="51">
        <f>V$99+'GPG Margins'!$D16</f>
        <v>12.795745138904714</v>
      </c>
      <c r="W120" s="51">
        <f>W$99+'GPG Margins'!$D16</f>
        <v>12.686642155438147</v>
      </c>
      <c r="X120" s="51">
        <f>X$99+'GPG Margins'!$D16</f>
        <v>12.596702543994047</v>
      </c>
      <c r="Y120" s="51">
        <f>Y$99+'GPG Margins'!$D16</f>
        <v>12.614267222210415</v>
      </c>
      <c r="Z120" s="51">
        <f>Z$99+'GPG Margins'!$D16</f>
        <v>12.621812949306877</v>
      </c>
      <c r="AA120" s="51">
        <f>AA$99+'GPG Margins'!$D16</f>
        <v>12.598939234700463</v>
      </c>
      <c r="AB120" s="51">
        <f>AB$99+'GPG Margins'!$D16</f>
        <v>12.658336294745652</v>
      </c>
      <c r="AC120" s="51">
        <f>AC$99+'GPG Margins'!$D16</f>
        <v>12.720269847658551</v>
      </c>
      <c r="AD120" s="51">
        <f>AD$99+'GPG Margins'!$D16</f>
        <v>12.66763261623926</v>
      </c>
      <c r="AE120" s="51">
        <f>AE$99+'GPG Margins'!$D16</f>
        <v>12.662679631623435</v>
      </c>
      <c r="AF120" s="51">
        <f>AF$99+'GPG Margins'!$D16</f>
        <v>12.662180721082247</v>
      </c>
      <c r="AG120" s="51">
        <f>AG$99+'GPG Margins'!$D16</f>
        <v>12.589267450932658</v>
      </c>
      <c r="AH120" s="51">
        <f>AH$99+'GPG Margins'!$D16</f>
        <v>12.588548642217027</v>
      </c>
      <c r="AI120" s="51">
        <f>AI$99+'GPG Margins'!$D16</f>
        <v>12.623234697978635</v>
      </c>
      <c r="AJ120" s="51">
        <f>AJ$99+'GPG Margins'!$D16</f>
        <v>12.63148776063429</v>
      </c>
      <c r="AK120" s="51">
        <f>AK$99+'GPG Margins'!$D16</f>
        <v>12.629332466959569</v>
      </c>
    </row>
    <row r="121" spans="1:37">
      <c r="A121" s="47"/>
      <c r="B121" s="50" t="s">
        <v>105</v>
      </c>
      <c r="C121" s="51">
        <v>0</v>
      </c>
      <c r="D121" s="51">
        <f>D$99+'GPG Margins'!$D17</f>
        <v>9.5056465146079816</v>
      </c>
      <c r="E121" s="51">
        <f>E$99+'GPG Margins'!$D17</f>
        <v>12.404498353163836</v>
      </c>
      <c r="F121" s="51">
        <f>F$99+'GPG Margins'!$D17</f>
        <v>17.770616216322711</v>
      </c>
      <c r="G121" s="51">
        <f>G$99+'GPG Margins'!$D17</f>
        <v>20.786505113146255</v>
      </c>
      <c r="H121" s="51">
        <f>H$99+'GPG Margins'!$D17</f>
        <v>20.223759262853047</v>
      </c>
      <c r="I121" s="51">
        <f>I$99+'GPG Margins'!$D17</f>
        <v>18.115009320093439</v>
      </c>
      <c r="J121" s="51">
        <f>J$99+'GPG Margins'!$D17</f>
        <v>15.704512761447944</v>
      </c>
      <c r="K121" s="51">
        <f>K$99+'GPG Margins'!$D17</f>
        <v>13.307004569809648</v>
      </c>
      <c r="L121" s="51">
        <f>L$99+'GPG Margins'!$D17</f>
        <v>12.851677998235127</v>
      </c>
      <c r="M121" s="51">
        <f>M$99+'GPG Margins'!$D17</f>
        <v>13.288525460258047</v>
      </c>
      <c r="N121" s="51">
        <f>N$99+'GPG Margins'!$D17</f>
        <v>13.503923251577826</v>
      </c>
      <c r="O121" s="51">
        <f>O$99+'GPG Margins'!$D17</f>
        <v>13.616559521952082</v>
      </c>
      <c r="P121" s="51">
        <f>P$99+'GPG Margins'!$D17</f>
        <v>13.63834811843639</v>
      </c>
      <c r="Q121" s="51">
        <f>Q$99+'GPG Margins'!$D17</f>
        <v>13.400141108106181</v>
      </c>
      <c r="R121" s="51">
        <f>R$99+'GPG Margins'!$D17</f>
        <v>12.866023009538642</v>
      </c>
      <c r="S121" s="51">
        <f>S$99+'GPG Margins'!$D17</f>
        <v>12.707086945440009</v>
      </c>
      <c r="T121" s="51">
        <f>T$99+'GPG Margins'!$D17</f>
        <v>12.840520570141592</v>
      </c>
      <c r="U121" s="51">
        <f>U$99+'GPG Margins'!$D17</f>
        <v>12.689505945692105</v>
      </c>
      <c r="V121" s="51">
        <f>V$99+'GPG Margins'!$D17</f>
        <v>12.545745138904714</v>
      </c>
      <c r="W121" s="51">
        <f>W$99+'GPG Margins'!$D17</f>
        <v>12.436642155438147</v>
      </c>
      <c r="X121" s="51">
        <f>X$99+'GPG Margins'!$D17</f>
        <v>12.346702543994047</v>
      </c>
      <c r="Y121" s="51">
        <f>Y$99+'GPG Margins'!$D17</f>
        <v>12.364267222210415</v>
      </c>
      <c r="Z121" s="51">
        <f>Z$99+'GPG Margins'!$D17</f>
        <v>12.371812949306877</v>
      </c>
      <c r="AA121" s="51">
        <f>AA$99+'GPG Margins'!$D17</f>
        <v>12.348939234700463</v>
      </c>
      <c r="AB121" s="51">
        <f>AB$99+'GPG Margins'!$D17</f>
        <v>12.408336294745652</v>
      </c>
      <c r="AC121" s="51">
        <f>AC$99+'GPG Margins'!$D17</f>
        <v>12.470269847658551</v>
      </c>
      <c r="AD121" s="51">
        <f>AD$99+'GPG Margins'!$D17</f>
        <v>12.41763261623926</v>
      </c>
      <c r="AE121" s="51">
        <f>AE$99+'GPG Margins'!$D17</f>
        <v>12.412679631623435</v>
      </c>
      <c r="AF121" s="51">
        <f>AF$99+'GPG Margins'!$D17</f>
        <v>12.412180721082247</v>
      </c>
      <c r="AG121" s="51">
        <f>AG$99+'GPG Margins'!$D17</f>
        <v>12.339267450932658</v>
      </c>
      <c r="AH121" s="51">
        <f>AH$99+'GPG Margins'!$D17</f>
        <v>12.338548642217027</v>
      </c>
      <c r="AI121" s="51">
        <f>AI$99+'GPG Margins'!$D17</f>
        <v>12.373234697978635</v>
      </c>
      <c r="AJ121" s="51">
        <f>AJ$99+'GPG Margins'!$D17</f>
        <v>12.38148776063429</v>
      </c>
      <c r="AK121" s="51">
        <f>AK$99+'GPG Margins'!$D17</f>
        <v>12.379332466959569</v>
      </c>
    </row>
    <row r="122" spans="1:37">
      <c r="A122" s="47"/>
      <c r="B122" s="50" t="s">
        <v>106</v>
      </c>
      <c r="C122" s="51">
        <v>0</v>
      </c>
      <c r="D122" s="51">
        <f>D$99+'GPG Margins'!$D18</f>
        <v>9.5056465146079816</v>
      </c>
      <c r="E122" s="51">
        <f>E$99+'GPG Margins'!$D18</f>
        <v>12.404498353163836</v>
      </c>
      <c r="F122" s="51">
        <f>F$99+'GPG Margins'!$D18</f>
        <v>17.770616216322711</v>
      </c>
      <c r="G122" s="51">
        <f>G$99+'GPG Margins'!$D18</f>
        <v>20.786505113146255</v>
      </c>
      <c r="H122" s="51">
        <f>H$99+'GPG Margins'!$D18</f>
        <v>20.223759262853047</v>
      </c>
      <c r="I122" s="51">
        <f>I$99+'GPG Margins'!$D18</f>
        <v>18.115009320093439</v>
      </c>
      <c r="J122" s="51">
        <f>J$99+'GPG Margins'!$D18</f>
        <v>15.704512761447944</v>
      </c>
      <c r="K122" s="51">
        <f>K$99+'GPG Margins'!$D18</f>
        <v>13.307004569809648</v>
      </c>
      <c r="L122" s="51">
        <f>L$99+'GPG Margins'!$D18</f>
        <v>12.851677998235127</v>
      </c>
      <c r="M122" s="51">
        <f>M$99+'GPG Margins'!$D18</f>
        <v>13.288525460258047</v>
      </c>
      <c r="N122" s="51">
        <f>N$99+'GPG Margins'!$D18</f>
        <v>13.503923251577826</v>
      </c>
      <c r="O122" s="51">
        <f>O$99+'GPG Margins'!$D18</f>
        <v>13.616559521952082</v>
      </c>
      <c r="P122" s="51">
        <f>P$99+'GPG Margins'!$D18</f>
        <v>13.63834811843639</v>
      </c>
      <c r="Q122" s="51">
        <f>Q$99+'GPG Margins'!$D18</f>
        <v>13.400141108106181</v>
      </c>
      <c r="R122" s="51">
        <f>R$99+'GPG Margins'!$D18</f>
        <v>12.866023009538642</v>
      </c>
      <c r="S122" s="51">
        <f>S$99+'GPG Margins'!$D18</f>
        <v>12.707086945440009</v>
      </c>
      <c r="T122" s="51">
        <f>T$99+'GPG Margins'!$D18</f>
        <v>12.840520570141592</v>
      </c>
      <c r="U122" s="51">
        <f>U$99+'GPG Margins'!$D18</f>
        <v>12.689505945692105</v>
      </c>
      <c r="V122" s="51">
        <f>V$99+'GPG Margins'!$D18</f>
        <v>12.545745138904714</v>
      </c>
      <c r="W122" s="51">
        <f>W$99+'GPG Margins'!$D18</f>
        <v>12.436642155438147</v>
      </c>
      <c r="X122" s="51">
        <f>X$99+'GPG Margins'!$D18</f>
        <v>12.346702543994047</v>
      </c>
      <c r="Y122" s="51">
        <f>Y$99+'GPG Margins'!$D18</f>
        <v>12.364267222210415</v>
      </c>
      <c r="Z122" s="51">
        <f>Z$99+'GPG Margins'!$D18</f>
        <v>12.371812949306877</v>
      </c>
      <c r="AA122" s="51">
        <f>AA$99+'GPG Margins'!$D18</f>
        <v>12.348939234700463</v>
      </c>
      <c r="AB122" s="51">
        <f>AB$99+'GPG Margins'!$D18</f>
        <v>12.408336294745652</v>
      </c>
      <c r="AC122" s="51">
        <f>AC$99+'GPG Margins'!$D18</f>
        <v>12.470269847658551</v>
      </c>
      <c r="AD122" s="51">
        <f>AD$99+'GPG Margins'!$D18</f>
        <v>12.41763261623926</v>
      </c>
      <c r="AE122" s="51">
        <f>AE$99+'GPG Margins'!$D18</f>
        <v>12.412679631623435</v>
      </c>
      <c r="AF122" s="51">
        <f>AF$99+'GPG Margins'!$D18</f>
        <v>12.412180721082247</v>
      </c>
      <c r="AG122" s="51">
        <f>AG$99+'GPG Margins'!$D18</f>
        <v>12.339267450932658</v>
      </c>
      <c r="AH122" s="51">
        <f>AH$99+'GPG Margins'!$D18</f>
        <v>12.338548642217027</v>
      </c>
      <c r="AI122" s="51">
        <f>AI$99+'GPG Margins'!$D18</f>
        <v>12.373234697978635</v>
      </c>
      <c r="AJ122" s="51">
        <f>AJ$99+'GPG Margins'!$D18</f>
        <v>12.38148776063429</v>
      </c>
      <c r="AK122" s="51">
        <f>AK$99+'GPG Margins'!$D18</f>
        <v>12.379332466959569</v>
      </c>
    </row>
    <row r="123" spans="1:37">
      <c r="A123" s="47"/>
      <c r="B123" s="50" t="s">
        <v>60</v>
      </c>
      <c r="C123" s="51">
        <v>0</v>
      </c>
      <c r="D123" s="51">
        <f>D$99+'GPG Margins'!$D19</f>
        <v>9.0556465146079823</v>
      </c>
      <c r="E123" s="51">
        <f>E$99+'GPG Margins'!$D19</f>
        <v>11.954498353163837</v>
      </c>
      <c r="F123" s="51">
        <f>F$99+'GPG Margins'!$D19</f>
        <v>17.320616216322712</v>
      </c>
      <c r="G123" s="51">
        <f>G$99+'GPG Margins'!$D19</f>
        <v>20.336505113146256</v>
      </c>
      <c r="H123" s="51">
        <f>H$99+'GPG Margins'!$D19</f>
        <v>19.773759262853048</v>
      </c>
      <c r="I123" s="51">
        <f>I$99+'GPG Margins'!$D19</f>
        <v>17.665009320093439</v>
      </c>
      <c r="J123" s="51">
        <f>J$99+'GPG Margins'!$D19</f>
        <v>15.254512761447945</v>
      </c>
      <c r="K123" s="51">
        <f>K$99+'GPG Margins'!$D19</f>
        <v>12.857004569809648</v>
      </c>
      <c r="L123" s="51">
        <f>L$99+'GPG Margins'!$D19</f>
        <v>12.401677998235128</v>
      </c>
      <c r="M123" s="51">
        <f>M$99+'GPG Margins'!$D19</f>
        <v>12.838525460258047</v>
      </c>
      <c r="N123" s="51">
        <f>N$99+'GPG Margins'!$D19</f>
        <v>13.053923251577826</v>
      </c>
      <c r="O123" s="51">
        <f>O$99+'GPG Margins'!$D19</f>
        <v>13.166559521952083</v>
      </c>
      <c r="P123" s="51">
        <f>P$99+'GPG Margins'!$D19</f>
        <v>13.188348118436391</v>
      </c>
      <c r="Q123" s="51">
        <f>Q$99+'GPG Margins'!$D19</f>
        <v>12.950141108106182</v>
      </c>
      <c r="R123" s="51">
        <f>R$99+'GPG Margins'!$D19</f>
        <v>12.416023009538643</v>
      </c>
      <c r="S123" s="51">
        <f>S$99+'GPG Margins'!$D19</f>
        <v>12.25708694544001</v>
      </c>
      <c r="T123" s="51">
        <f>T$99+'GPG Margins'!$D19</f>
        <v>12.390520570141593</v>
      </c>
      <c r="U123" s="51">
        <f>U$99+'GPG Margins'!$D19</f>
        <v>12.239505945692105</v>
      </c>
      <c r="V123" s="51">
        <f>V$99+'GPG Margins'!$D19</f>
        <v>12.095745138904714</v>
      </c>
      <c r="W123" s="51">
        <f>W$99+'GPG Margins'!$D19</f>
        <v>11.986642155438147</v>
      </c>
      <c r="X123" s="51">
        <f>X$99+'GPG Margins'!$D19</f>
        <v>11.896702543994047</v>
      </c>
      <c r="Y123" s="51">
        <f>Y$99+'GPG Margins'!$D19</f>
        <v>11.914267222210416</v>
      </c>
      <c r="Z123" s="51">
        <f>Z$99+'GPG Margins'!$D19</f>
        <v>11.921812949306878</v>
      </c>
      <c r="AA123" s="51">
        <f>AA$99+'GPG Margins'!$D19</f>
        <v>11.898939234700464</v>
      </c>
      <c r="AB123" s="51">
        <f>AB$99+'GPG Margins'!$D19</f>
        <v>11.958336294745653</v>
      </c>
      <c r="AC123" s="51">
        <f>AC$99+'GPG Margins'!$D19</f>
        <v>12.020269847658552</v>
      </c>
      <c r="AD123" s="51">
        <f>AD$99+'GPG Margins'!$D19</f>
        <v>11.967632616239261</v>
      </c>
      <c r="AE123" s="51">
        <f>AE$99+'GPG Margins'!$D19</f>
        <v>11.962679631623436</v>
      </c>
      <c r="AF123" s="51">
        <f>AF$99+'GPG Margins'!$D19</f>
        <v>11.962180721082248</v>
      </c>
      <c r="AG123" s="51">
        <f>AG$99+'GPG Margins'!$D19</f>
        <v>11.889267450932659</v>
      </c>
      <c r="AH123" s="51">
        <f>AH$99+'GPG Margins'!$D19</f>
        <v>11.888548642217028</v>
      </c>
      <c r="AI123" s="51">
        <f>AI$99+'GPG Margins'!$D19</f>
        <v>11.923234697978636</v>
      </c>
      <c r="AJ123" s="51">
        <f>AJ$99+'GPG Margins'!$D19</f>
        <v>11.93148776063429</v>
      </c>
      <c r="AK123" s="51">
        <f>AK$99+'GPG Margins'!$D19</f>
        <v>11.92933246695957</v>
      </c>
    </row>
    <row r="124" spans="1:37">
      <c r="A124" s="47"/>
      <c r="B124" s="50" t="s">
        <v>107</v>
      </c>
      <c r="C124" s="51">
        <v>0</v>
      </c>
      <c r="D124" s="51">
        <f>D$99+'GPG Margins'!$D20</f>
        <v>9.1056465146079812</v>
      </c>
      <c r="E124" s="51">
        <f>E$99+'GPG Margins'!$D20</f>
        <v>12.004498353163836</v>
      </c>
      <c r="F124" s="51">
        <f>F$99+'GPG Margins'!$D20</f>
        <v>17.370616216322709</v>
      </c>
      <c r="G124" s="51">
        <f>G$99+'GPG Margins'!$D20</f>
        <v>20.386505113146256</v>
      </c>
      <c r="H124" s="51">
        <f>H$99+'GPG Margins'!$D20</f>
        <v>19.823759262853045</v>
      </c>
      <c r="I124" s="51">
        <f>I$99+'GPG Margins'!$D20</f>
        <v>17.715009320093436</v>
      </c>
      <c r="J124" s="51">
        <f>J$99+'GPG Margins'!$D20</f>
        <v>15.304512761447944</v>
      </c>
      <c r="K124" s="51">
        <f>K$99+'GPG Margins'!$D20</f>
        <v>12.907004569809647</v>
      </c>
      <c r="L124" s="51">
        <f>L$99+'GPG Margins'!$D20</f>
        <v>12.451677998235127</v>
      </c>
      <c r="M124" s="51">
        <f>M$99+'GPG Margins'!$D20</f>
        <v>12.888525460258046</v>
      </c>
      <c r="N124" s="51">
        <f>N$99+'GPG Margins'!$D20</f>
        <v>13.103923251577825</v>
      </c>
      <c r="O124" s="51">
        <f>O$99+'GPG Margins'!$D20</f>
        <v>13.216559521952082</v>
      </c>
      <c r="P124" s="51">
        <f>P$99+'GPG Margins'!$D20</f>
        <v>13.23834811843639</v>
      </c>
      <c r="Q124" s="51">
        <f>Q$99+'GPG Margins'!$D20</f>
        <v>13.000141108106181</v>
      </c>
      <c r="R124" s="51">
        <f>R$99+'GPG Margins'!$D20</f>
        <v>12.466023009538642</v>
      </c>
      <c r="S124" s="51">
        <f>S$99+'GPG Margins'!$D20</f>
        <v>12.307086945440009</v>
      </c>
      <c r="T124" s="51">
        <f>T$99+'GPG Margins'!$D20</f>
        <v>12.440520570141592</v>
      </c>
      <c r="U124" s="51">
        <f>U$99+'GPG Margins'!$D20</f>
        <v>12.289505945692104</v>
      </c>
      <c r="V124" s="51">
        <f>V$99+'GPG Margins'!$D20</f>
        <v>12.145745138904713</v>
      </c>
      <c r="W124" s="51">
        <f>W$99+'GPG Margins'!$D20</f>
        <v>12.036642155438146</v>
      </c>
      <c r="X124" s="51">
        <f>X$99+'GPG Margins'!$D20</f>
        <v>11.946702543994046</v>
      </c>
      <c r="Y124" s="51">
        <f>Y$99+'GPG Margins'!$D20</f>
        <v>11.964267222210415</v>
      </c>
      <c r="Z124" s="51">
        <f>Z$99+'GPG Margins'!$D20</f>
        <v>11.971812949306877</v>
      </c>
      <c r="AA124" s="51">
        <f>AA$99+'GPG Margins'!$D20</f>
        <v>11.948939234700463</v>
      </c>
      <c r="AB124" s="51">
        <f>AB$99+'GPG Margins'!$D20</f>
        <v>12.008336294745652</v>
      </c>
      <c r="AC124" s="51">
        <f>AC$99+'GPG Margins'!$D20</f>
        <v>12.070269847658551</v>
      </c>
      <c r="AD124" s="51">
        <f>AD$99+'GPG Margins'!$D20</f>
        <v>12.017632616239259</v>
      </c>
      <c r="AE124" s="51">
        <f>AE$99+'GPG Margins'!$D20</f>
        <v>12.012679631623435</v>
      </c>
      <c r="AF124" s="51">
        <f>AF$99+'GPG Margins'!$D20</f>
        <v>12.012180721082247</v>
      </c>
      <c r="AG124" s="51">
        <f>AG$99+'GPG Margins'!$D20</f>
        <v>11.939267450932658</v>
      </c>
      <c r="AH124" s="51">
        <f>AH$99+'GPG Margins'!$D20</f>
        <v>11.938548642217027</v>
      </c>
      <c r="AI124" s="51">
        <f>AI$99+'GPG Margins'!$D20</f>
        <v>11.973234697978635</v>
      </c>
      <c r="AJ124" s="51">
        <f>AJ$99+'GPG Margins'!$D20</f>
        <v>11.981487760634289</v>
      </c>
      <c r="AK124" s="51">
        <f>AK$99+'GPG Margins'!$D20</f>
        <v>11.979332466959569</v>
      </c>
    </row>
    <row r="125" spans="1:37">
      <c r="A125" s="47"/>
      <c r="B125" s="48" t="s">
        <v>108</v>
      </c>
      <c r="C125" s="51" t="s">
        <v>104</v>
      </c>
      <c r="D125" s="51" t="s">
        <v>104</v>
      </c>
      <c r="E125" s="51" t="s">
        <v>104</v>
      </c>
      <c r="F125" s="51" t="s">
        <v>104</v>
      </c>
      <c r="G125" s="51" t="s">
        <v>104</v>
      </c>
      <c r="H125" s="51" t="s">
        <v>104</v>
      </c>
      <c r="I125" s="51" t="s">
        <v>104</v>
      </c>
      <c r="J125" s="51" t="s">
        <v>104</v>
      </c>
      <c r="K125" s="51" t="s">
        <v>104</v>
      </c>
      <c r="L125" s="51" t="s">
        <v>104</v>
      </c>
      <c r="M125" s="51" t="s">
        <v>104</v>
      </c>
      <c r="N125" s="51" t="s">
        <v>104</v>
      </c>
      <c r="O125" s="51" t="s">
        <v>104</v>
      </c>
      <c r="P125" s="51" t="s">
        <v>104</v>
      </c>
      <c r="Q125" s="51" t="s">
        <v>104</v>
      </c>
      <c r="R125" s="51" t="s">
        <v>104</v>
      </c>
      <c r="S125" s="51" t="s">
        <v>104</v>
      </c>
      <c r="T125" s="51" t="s">
        <v>104</v>
      </c>
      <c r="U125" s="51" t="s">
        <v>104</v>
      </c>
      <c r="V125" s="51" t="s">
        <v>104</v>
      </c>
      <c r="W125" s="51" t="s">
        <v>104</v>
      </c>
      <c r="X125" s="51" t="s">
        <v>104</v>
      </c>
      <c r="Y125" s="51" t="s">
        <v>104</v>
      </c>
      <c r="Z125" s="51" t="s">
        <v>104</v>
      </c>
      <c r="AA125" s="51" t="s">
        <v>104</v>
      </c>
      <c r="AB125" s="51" t="s">
        <v>104</v>
      </c>
      <c r="AC125" s="51" t="s">
        <v>104</v>
      </c>
      <c r="AD125" s="51" t="s">
        <v>104</v>
      </c>
      <c r="AE125" s="51" t="s">
        <v>104</v>
      </c>
      <c r="AF125" s="51" t="s">
        <v>104</v>
      </c>
      <c r="AG125" s="51" t="s">
        <v>104</v>
      </c>
      <c r="AH125" s="51" t="s">
        <v>104</v>
      </c>
      <c r="AI125" s="51" t="s">
        <v>104</v>
      </c>
      <c r="AJ125" s="51" t="s">
        <v>104</v>
      </c>
      <c r="AK125" s="51" t="s">
        <v>104</v>
      </c>
    </row>
    <row r="126" spans="1:37">
      <c r="A126" s="47"/>
      <c r="B126" s="50" t="s">
        <v>94</v>
      </c>
      <c r="C126" s="51">
        <v>0</v>
      </c>
      <c r="D126" s="51">
        <f>D$100+'GPG Margins'!$D22</f>
        <v>10.296442468296535</v>
      </c>
      <c r="E126" s="51">
        <f>E$100+'GPG Margins'!$D22</f>
        <v>13.068809259655117</v>
      </c>
      <c r="F126" s="51">
        <f>F$100+'GPG Margins'!$D22</f>
        <v>17.644591476632755</v>
      </c>
      <c r="G126" s="51">
        <f>G$100+'GPG Margins'!$D22</f>
        <v>19.967710722277321</v>
      </c>
      <c r="H126" s="51">
        <f>H$100+'GPG Margins'!$D22</f>
        <v>19.423881284059252</v>
      </c>
      <c r="I126" s="51">
        <f>I$100+'GPG Margins'!$D22</f>
        <v>18.158092703062092</v>
      </c>
      <c r="J126" s="51">
        <f>J$100+'GPG Margins'!$D22</f>
        <v>16.326862374259342</v>
      </c>
      <c r="K126" s="51">
        <f>K$100+'GPG Margins'!$D22</f>
        <v>13.603678760846233</v>
      </c>
      <c r="L126" s="51">
        <f>L$100+'GPG Margins'!$D22</f>
        <v>12.741697295065356</v>
      </c>
      <c r="M126" s="51">
        <f>M$100+'GPG Margins'!$D22</f>
        <v>13.09922611208324</v>
      </c>
      <c r="N126" s="51">
        <f>N$100+'GPG Margins'!$D22</f>
        <v>13.213557698590352</v>
      </c>
      <c r="O126" s="51">
        <f>O$100+'GPG Margins'!$D22</f>
        <v>13.303394238464906</v>
      </c>
      <c r="P126" s="51">
        <f>P$100+'GPG Margins'!$D22</f>
        <v>13.39031823800426</v>
      </c>
      <c r="Q126" s="51">
        <f>Q$100+'GPG Margins'!$D22</f>
        <v>13.200992934555208</v>
      </c>
      <c r="R126" s="51">
        <f>R$100+'GPG Margins'!$D22</f>
        <v>12.650265835901283</v>
      </c>
      <c r="S126" s="51">
        <f>S$100+'GPG Margins'!$D22</f>
        <v>12.457978015302649</v>
      </c>
      <c r="T126" s="51">
        <f>T$100+'GPG Margins'!$D22</f>
        <v>12.528234851747737</v>
      </c>
      <c r="U126" s="51">
        <f>U$100+'GPG Margins'!$D22</f>
        <v>12.340722257396278</v>
      </c>
      <c r="V126" s="51">
        <f>V$100+'GPG Margins'!$D22</f>
        <v>12.151397261558497</v>
      </c>
      <c r="W126" s="51">
        <f>W$100+'GPG Margins'!$D22</f>
        <v>11.911317907236597</v>
      </c>
      <c r="X126" s="51">
        <f>X$100+'GPG Margins'!$D22</f>
        <v>11.774181863143042</v>
      </c>
      <c r="Y126" s="51">
        <f>Y$100+'GPG Margins'!$D22</f>
        <v>11.684975499201105</v>
      </c>
      <c r="Z126" s="51">
        <f>Z$100+'GPG Margins'!$D22</f>
        <v>11.499303091463185</v>
      </c>
      <c r="AA126" s="51">
        <f>AA$100+'GPG Margins'!$D22</f>
        <v>11.549156030961987</v>
      </c>
      <c r="AB126" s="51">
        <f>AB$100+'GPG Margins'!$D22</f>
        <v>11.513705559245299</v>
      </c>
      <c r="AC126" s="51">
        <f>AC$100+'GPG Margins'!$D22</f>
        <v>11.325472123103589</v>
      </c>
      <c r="AD126" s="51">
        <f>AD$100+'GPG Margins'!$D22</f>
        <v>11.461577733737197</v>
      </c>
      <c r="AE126" s="51">
        <f>AE$100+'GPG Margins'!$D22</f>
        <v>11.70095376014128</v>
      </c>
      <c r="AF126" s="51">
        <f>AF$100+'GPG Margins'!$D22</f>
        <v>11.759907625337453</v>
      </c>
      <c r="AG126" s="51">
        <f>AG$100+'GPG Margins'!$D22</f>
        <v>11.732709502627914</v>
      </c>
      <c r="AH126" s="51">
        <f>AH$100+'GPG Margins'!$D22</f>
        <v>11.786779704067802</v>
      </c>
      <c r="AI126" s="51">
        <f>AI$100+'GPG Margins'!$D22</f>
        <v>11.867758154877698</v>
      </c>
      <c r="AJ126" s="51">
        <f>AJ$100+'GPG Margins'!$D22</f>
        <v>11.815585427751824</v>
      </c>
      <c r="AK126" s="51">
        <f>AK$100+'GPG Margins'!$D22</f>
        <v>11.725858826303281</v>
      </c>
    </row>
    <row r="127" spans="1:37">
      <c r="A127" s="47"/>
      <c r="B127" s="50" t="s">
        <v>95</v>
      </c>
      <c r="C127" s="51">
        <v>0</v>
      </c>
      <c r="D127" s="51">
        <f>D$100+'GPG Margins'!$D23</f>
        <v>9.7964424682965348</v>
      </c>
      <c r="E127" s="51">
        <f>E$100+'GPG Margins'!$D23</f>
        <v>12.568809259655117</v>
      </c>
      <c r="F127" s="51">
        <f>F$100+'GPG Margins'!$D23</f>
        <v>17.144591476632755</v>
      </c>
      <c r="G127" s="51">
        <f>G$100+'GPG Margins'!$D23</f>
        <v>19.467710722277321</v>
      </c>
      <c r="H127" s="51">
        <f>H$100+'GPG Margins'!$D23</f>
        <v>18.923881284059252</v>
      </c>
      <c r="I127" s="51">
        <f>I$100+'GPG Margins'!$D23</f>
        <v>17.658092703062092</v>
      </c>
      <c r="J127" s="51">
        <f>J$100+'GPG Margins'!$D23</f>
        <v>15.826862374259344</v>
      </c>
      <c r="K127" s="51">
        <f>K$100+'GPG Margins'!$D23</f>
        <v>13.103678760846233</v>
      </c>
      <c r="L127" s="51">
        <f>L$100+'GPG Margins'!$D23</f>
        <v>12.241697295065356</v>
      </c>
      <c r="M127" s="51">
        <f>M$100+'GPG Margins'!$D23</f>
        <v>12.59922611208324</v>
      </c>
      <c r="N127" s="51">
        <f>N$100+'GPG Margins'!$D23</f>
        <v>12.713557698590352</v>
      </c>
      <c r="O127" s="51">
        <f>O$100+'GPG Margins'!$D23</f>
        <v>12.803394238464906</v>
      </c>
      <c r="P127" s="51">
        <f>P$100+'GPG Margins'!$D23</f>
        <v>12.89031823800426</v>
      </c>
      <c r="Q127" s="51">
        <f>Q$100+'GPG Margins'!$D23</f>
        <v>12.700992934555208</v>
      </c>
      <c r="R127" s="51">
        <f>R$100+'GPG Margins'!$D23</f>
        <v>12.150265835901283</v>
      </c>
      <c r="S127" s="51">
        <f>S$100+'GPG Margins'!$D23</f>
        <v>11.957978015302649</v>
      </c>
      <c r="T127" s="51">
        <f>T$100+'GPG Margins'!$D23</f>
        <v>12.028234851747737</v>
      </c>
      <c r="U127" s="51">
        <f>U$100+'GPG Margins'!$D23</f>
        <v>11.840722257396278</v>
      </c>
      <c r="V127" s="51">
        <f>V$100+'GPG Margins'!$D23</f>
        <v>11.651397261558497</v>
      </c>
      <c r="W127" s="51">
        <f>W$100+'GPG Margins'!$D23</f>
        <v>11.411317907236597</v>
      </c>
      <c r="X127" s="51">
        <f>X$100+'GPG Margins'!$D23</f>
        <v>11.274181863143042</v>
      </c>
      <c r="Y127" s="51">
        <f>Y$100+'GPG Margins'!$D23</f>
        <v>11.184975499201105</v>
      </c>
      <c r="Z127" s="51">
        <f>Z$100+'GPG Margins'!$D23</f>
        <v>10.999303091463185</v>
      </c>
      <c r="AA127" s="51">
        <f>AA$100+'GPG Margins'!$D23</f>
        <v>11.049156030961987</v>
      </c>
      <c r="AB127" s="51">
        <f>AB$100+'GPG Margins'!$D23</f>
        <v>11.013705559245299</v>
      </c>
      <c r="AC127" s="51">
        <f>AC$100+'GPG Margins'!$D23</f>
        <v>10.825472123103589</v>
      </c>
      <c r="AD127" s="51">
        <f>AD$100+'GPG Margins'!$D23</f>
        <v>10.961577733737197</v>
      </c>
      <c r="AE127" s="51">
        <f>AE$100+'GPG Margins'!$D23</f>
        <v>11.20095376014128</v>
      </c>
      <c r="AF127" s="51">
        <f>AF$100+'GPG Margins'!$D23</f>
        <v>11.259907625337453</v>
      </c>
      <c r="AG127" s="51">
        <f>AG$100+'GPG Margins'!$D23</f>
        <v>11.232709502627914</v>
      </c>
      <c r="AH127" s="51">
        <f>AH$100+'GPG Margins'!$D23</f>
        <v>11.286779704067802</v>
      </c>
      <c r="AI127" s="51">
        <f>AI$100+'GPG Margins'!$D23</f>
        <v>11.367758154877698</v>
      </c>
      <c r="AJ127" s="51">
        <f>AJ$100+'GPG Margins'!$D23</f>
        <v>11.315585427751824</v>
      </c>
      <c r="AK127" s="51">
        <f>AK$100+'GPG Margins'!$D23</f>
        <v>11.225858826303281</v>
      </c>
    </row>
    <row r="128" spans="1:37">
      <c r="A128" s="47"/>
      <c r="B128" s="50" t="s">
        <v>109</v>
      </c>
      <c r="C128" s="51">
        <v>0</v>
      </c>
      <c r="D128" s="51">
        <f>D$100+'GPG Margins'!$D24</f>
        <v>9.2964424682965348</v>
      </c>
      <c r="E128" s="51">
        <f>E$100+'GPG Margins'!$D24</f>
        <v>12.068809259655117</v>
      </c>
      <c r="F128" s="51">
        <f>F$100+'GPG Margins'!$D24</f>
        <v>16.644591476632755</v>
      </c>
      <c r="G128" s="51">
        <f>G$100+'GPG Margins'!$D24</f>
        <v>18.967710722277321</v>
      </c>
      <c r="H128" s="51">
        <f>H$100+'GPG Margins'!$D24</f>
        <v>18.423881284059252</v>
      </c>
      <c r="I128" s="51">
        <f>I$100+'GPG Margins'!$D24</f>
        <v>17.158092703062092</v>
      </c>
      <c r="J128" s="51">
        <f>J$100+'GPG Margins'!$D24</f>
        <v>15.326862374259344</v>
      </c>
      <c r="K128" s="51">
        <f>K$100+'GPG Margins'!$D24</f>
        <v>12.603678760846233</v>
      </c>
      <c r="L128" s="51">
        <f>L$100+'GPG Margins'!$D24</f>
        <v>11.741697295065356</v>
      </c>
      <c r="M128" s="51">
        <f>M$100+'GPG Margins'!$D24</f>
        <v>12.09922611208324</v>
      </c>
      <c r="N128" s="51">
        <f>N$100+'GPG Margins'!$D24</f>
        <v>12.213557698590352</v>
      </c>
      <c r="O128" s="51">
        <f>O$100+'GPG Margins'!$D24</f>
        <v>12.303394238464906</v>
      </c>
      <c r="P128" s="51">
        <f>P$100+'GPG Margins'!$D24</f>
        <v>12.39031823800426</v>
      </c>
      <c r="Q128" s="51">
        <f>Q$100+'GPG Margins'!$D24</f>
        <v>12.200992934555208</v>
      </c>
      <c r="R128" s="51">
        <f>R$100+'GPG Margins'!$D24</f>
        <v>11.650265835901283</v>
      </c>
      <c r="S128" s="51">
        <f>S$100+'GPG Margins'!$D24</f>
        <v>11.457978015302649</v>
      </c>
      <c r="T128" s="51">
        <f>T$100+'GPG Margins'!$D24</f>
        <v>11.528234851747737</v>
      </c>
      <c r="U128" s="51">
        <f>U$100+'GPG Margins'!$D24</f>
        <v>11.340722257396278</v>
      </c>
      <c r="V128" s="51">
        <f>V$100+'GPG Margins'!$D24</f>
        <v>11.151397261558497</v>
      </c>
      <c r="W128" s="51">
        <f>W$100+'GPG Margins'!$D24</f>
        <v>10.911317907236597</v>
      </c>
      <c r="X128" s="51">
        <f>X$100+'GPG Margins'!$D24</f>
        <v>10.774181863143042</v>
      </c>
      <c r="Y128" s="51">
        <f>Y$100+'GPG Margins'!$D24</f>
        <v>10.684975499201105</v>
      </c>
      <c r="Z128" s="51">
        <f>Z$100+'GPG Margins'!$D24</f>
        <v>10.499303091463185</v>
      </c>
      <c r="AA128" s="51">
        <f>AA$100+'GPG Margins'!$D24</f>
        <v>10.549156030961987</v>
      </c>
      <c r="AB128" s="51">
        <f>AB$100+'GPG Margins'!$D24</f>
        <v>10.513705559245299</v>
      </c>
      <c r="AC128" s="51">
        <f>AC$100+'GPG Margins'!$D24</f>
        <v>10.325472123103589</v>
      </c>
      <c r="AD128" s="51">
        <f>AD$100+'GPG Margins'!$D24</f>
        <v>10.461577733737197</v>
      </c>
      <c r="AE128" s="51">
        <f>AE$100+'GPG Margins'!$D24</f>
        <v>10.70095376014128</v>
      </c>
      <c r="AF128" s="51">
        <f>AF$100+'GPG Margins'!$D24</f>
        <v>10.759907625337453</v>
      </c>
      <c r="AG128" s="51">
        <f>AG$100+'GPG Margins'!$D24</f>
        <v>10.732709502627914</v>
      </c>
      <c r="AH128" s="51">
        <f>AH$100+'GPG Margins'!$D24</f>
        <v>10.786779704067802</v>
      </c>
      <c r="AI128" s="51">
        <f>AI$100+'GPG Margins'!$D24</f>
        <v>10.867758154877698</v>
      </c>
      <c r="AJ128" s="51">
        <f>AJ$100+'GPG Margins'!$D24</f>
        <v>10.815585427751824</v>
      </c>
      <c r="AK128" s="51">
        <f>AK$100+'GPG Margins'!$D24</f>
        <v>10.725858826303281</v>
      </c>
    </row>
    <row r="129" spans="1:37">
      <c r="A129" s="47"/>
      <c r="B129" s="50" t="s">
        <v>110</v>
      </c>
      <c r="C129" s="51">
        <v>0</v>
      </c>
      <c r="D129" s="51">
        <f>D$100+'GPG Margins'!$D25</f>
        <v>9.2964424682965348</v>
      </c>
      <c r="E129" s="51">
        <f>E$100+'GPG Margins'!$D25</f>
        <v>12.068809259655117</v>
      </c>
      <c r="F129" s="51">
        <f>F$100+'GPG Margins'!$D25</f>
        <v>16.644591476632755</v>
      </c>
      <c r="G129" s="51">
        <f>G$100+'GPG Margins'!$D25</f>
        <v>18.967710722277321</v>
      </c>
      <c r="H129" s="51">
        <f>H$100+'GPG Margins'!$D25</f>
        <v>18.423881284059252</v>
      </c>
      <c r="I129" s="51">
        <f>I$100+'GPG Margins'!$D25</f>
        <v>17.158092703062092</v>
      </c>
      <c r="J129" s="51">
        <f>J$100+'GPG Margins'!$D25</f>
        <v>15.326862374259344</v>
      </c>
      <c r="K129" s="51">
        <f>K$100+'GPG Margins'!$D25</f>
        <v>12.603678760846233</v>
      </c>
      <c r="L129" s="51">
        <f>L$100+'GPG Margins'!$D25</f>
        <v>11.741697295065356</v>
      </c>
      <c r="M129" s="51">
        <f>M$100+'GPG Margins'!$D25</f>
        <v>12.09922611208324</v>
      </c>
      <c r="N129" s="51">
        <f>N$100+'GPG Margins'!$D25</f>
        <v>12.213557698590352</v>
      </c>
      <c r="O129" s="51">
        <f>O$100+'GPG Margins'!$D25</f>
        <v>12.303394238464906</v>
      </c>
      <c r="P129" s="51">
        <f>P$100+'GPG Margins'!$D25</f>
        <v>12.39031823800426</v>
      </c>
      <c r="Q129" s="51">
        <f>Q$100+'GPG Margins'!$D25</f>
        <v>12.200992934555208</v>
      </c>
      <c r="R129" s="51">
        <f>R$100+'GPG Margins'!$D25</f>
        <v>11.650265835901283</v>
      </c>
      <c r="S129" s="51">
        <f>S$100+'GPG Margins'!$D25</f>
        <v>11.457978015302649</v>
      </c>
      <c r="T129" s="51">
        <f>T$100+'GPG Margins'!$D25</f>
        <v>11.528234851747737</v>
      </c>
      <c r="U129" s="51">
        <f>U$100+'GPG Margins'!$D25</f>
        <v>11.340722257396278</v>
      </c>
      <c r="V129" s="51">
        <f>V$100+'GPG Margins'!$D25</f>
        <v>11.151397261558497</v>
      </c>
      <c r="W129" s="51">
        <f>W$100+'GPG Margins'!$D25</f>
        <v>10.911317907236597</v>
      </c>
      <c r="X129" s="51">
        <f>X$100+'GPG Margins'!$D25</f>
        <v>10.774181863143042</v>
      </c>
      <c r="Y129" s="51">
        <f>Y$100+'GPG Margins'!$D25</f>
        <v>10.684975499201105</v>
      </c>
      <c r="Z129" s="51">
        <f>Z$100+'GPG Margins'!$D25</f>
        <v>10.499303091463185</v>
      </c>
      <c r="AA129" s="51">
        <f>AA$100+'GPG Margins'!$D25</f>
        <v>10.549156030961987</v>
      </c>
      <c r="AB129" s="51">
        <f>AB$100+'GPG Margins'!$D25</f>
        <v>10.513705559245299</v>
      </c>
      <c r="AC129" s="51">
        <f>AC$100+'GPG Margins'!$D25</f>
        <v>10.325472123103589</v>
      </c>
      <c r="AD129" s="51">
        <f>AD$100+'GPG Margins'!$D25</f>
        <v>10.461577733737197</v>
      </c>
      <c r="AE129" s="51">
        <f>AE$100+'GPG Margins'!$D25</f>
        <v>10.70095376014128</v>
      </c>
      <c r="AF129" s="51">
        <f>AF$100+'GPG Margins'!$D25</f>
        <v>10.759907625337453</v>
      </c>
      <c r="AG129" s="51">
        <f>AG$100+'GPG Margins'!$D25</f>
        <v>10.732709502627914</v>
      </c>
      <c r="AH129" s="51">
        <f>AH$100+'GPG Margins'!$D25</f>
        <v>10.786779704067802</v>
      </c>
      <c r="AI129" s="51">
        <f>AI$100+'GPG Margins'!$D25</f>
        <v>10.867758154877698</v>
      </c>
      <c r="AJ129" s="51">
        <f>AJ$100+'GPG Margins'!$D25</f>
        <v>10.815585427751824</v>
      </c>
      <c r="AK129" s="51">
        <f>AK$100+'GPG Margins'!$D25</f>
        <v>10.725858826303281</v>
      </c>
    </row>
    <row r="130" spans="1:37">
      <c r="A130" s="47"/>
      <c r="B130" s="50" t="s">
        <v>111</v>
      </c>
      <c r="C130" s="51">
        <v>0</v>
      </c>
      <c r="D130" s="51">
        <f>D$100+'GPG Margins'!$D26</f>
        <v>9.2964424682965348</v>
      </c>
      <c r="E130" s="51">
        <f>E$100+'GPG Margins'!$D26</f>
        <v>12.068809259655117</v>
      </c>
      <c r="F130" s="51">
        <f>F$100+'GPG Margins'!$D26</f>
        <v>16.644591476632755</v>
      </c>
      <c r="G130" s="51">
        <f>G$100+'GPG Margins'!$D26</f>
        <v>18.967710722277321</v>
      </c>
      <c r="H130" s="51">
        <f>H$100+'GPG Margins'!$D26</f>
        <v>18.423881284059252</v>
      </c>
      <c r="I130" s="51">
        <f>I$100+'GPG Margins'!$D26</f>
        <v>17.158092703062092</v>
      </c>
      <c r="J130" s="51">
        <f>J$100+'GPG Margins'!$D26</f>
        <v>15.326862374259344</v>
      </c>
      <c r="K130" s="51">
        <f>K$100+'GPG Margins'!$D26</f>
        <v>12.603678760846233</v>
      </c>
      <c r="L130" s="51">
        <f>L$100+'GPG Margins'!$D26</f>
        <v>11.741697295065356</v>
      </c>
      <c r="M130" s="51">
        <f>M$100+'GPG Margins'!$D26</f>
        <v>12.09922611208324</v>
      </c>
      <c r="N130" s="51">
        <f>N$100+'GPG Margins'!$D26</f>
        <v>12.213557698590352</v>
      </c>
      <c r="O130" s="51">
        <f>O$100+'GPG Margins'!$D26</f>
        <v>12.303394238464906</v>
      </c>
      <c r="P130" s="51">
        <f>P$100+'GPG Margins'!$D26</f>
        <v>12.39031823800426</v>
      </c>
      <c r="Q130" s="51">
        <f>Q$100+'GPG Margins'!$D26</f>
        <v>12.200992934555208</v>
      </c>
      <c r="R130" s="51">
        <f>R$100+'GPG Margins'!$D26</f>
        <v>11.650265835901283</v>
      </c>
      <c r="S130" s="51">
        <f>S$100+'GPG Margins'!$D26</f>
        <v>11.457978015302649</v>
      </c>
      <c r="T130" s="51">
        <f>T$100+'GPG Margins'!$D26</f>
        <v>11.528234851747737</v>
      </c>
      <c r="U130" s="51">
        <f>U$100+'GPG Margins'!$D26</f>
        <v>11.340722257396278</v>
      </c>
      <c r="V130" s="51">
        <f>V$100+'GPG Margins'!$D26</f>
        <v>11.151397261558497</v>
      </c>
      <c r="W130" s="51">
        <f>W$100+'GPG Margins'!$D26</f>
        <v>10.911317907236597</v>
      </c>
      <c r="X130" s="51">
        <f>X$100+'GPG Margins'!$D26</f>
        <v>10.774181863143042</v>
      </c>
      <c r="Y130" s="51">
        <f>Y$100+'GPG Margins'!$D26</f>
        <v>10.684975499201105</v>
      </c>
      <c r="Z130" s="51">
        <f>Z$100+'GPG Margins'!$D26</f>
        <v>10.499303091463185</v>
      </c>
      <c r="AA130" s="51">
        <f>AA$100+'GPG Margins'!$D26</f>
        <v>10.549156030961987</v>
      </c>
      <c r="AB130" s="51">
        <f>AB$100+'GPG Margins'!$D26</f>
        <v>10.513705559245299</v>
      </c>
      <c r="AC130" s="51">
        <f>AC$100+'GPG Margins'!$D26</f>
        <v>10.325472123103589</v>
      </c>
      <c r="AD130" s="51">
        <f>AD$100+'GPG Margins'!$D26</f>
        <v>10.461577733737197</v>
      </c>
      <c r="AE130" s="51">
        <f>AE$100+'GPG Margins'!$D26</f>
        <v>10.70095376014128</v>
      </c>
      <c r="AF130" s="51">
        <f>AF$100+'GPG Margins'!$D26</f>
        <v>10.759907625337453</v>
      </c>
      <c r="AG130" s="51">
        <f>AG$100+'GPG Margins'!$D26</f>
        <v>10.732709502627914</v>
      </c>
      <c r="AH130" s="51">
        <f>AH$100+'GPG Margins'!$D26</f>
        <v>10.786779704067802</v>
      </c>
      <c r="AI130" s="51">
        <f>AI$100+'GPG Margins'!$D26</f>
        <v>10.867758154877698</v>
      </c>
      <c r="AJ130" s="51">
        <f>AJ$100+'GPG Margins'!$D26</f>
        <v>10.815585427751824</v>
      </c>
      <c r="AK130" s="51">
        <f>AK$100+'GPG Margins'!$D26</f>
        <v>10.725858826303281</v>
      </c>
    </row>
    <row r="131" spans="1:37">
      <c r="A131" s="47"/>
      <c r="B131" s="50" t="s">
        <v>112</v>
      </c>
      <c r="C131" s="51">
        <v>0</v>
      </c>
      <c r="D131" s="51">
        <f>D$100+'GPG Margins'!$D27</f>
        <v>9.2964424682965348</v>
      </c>
      <c r="E131" s="51">
        <f>E$100+'GPG Margins'!$D27</f>
        <v>12.068809259655117</v>
      </c>
      <c r="F131" s="51">
        <f>F$100+'GPG Margins'!$D27</f>
        <v>16.644591476632755</v>
      </c>
      <c r="G131" s="51">
        <f>G$100+'GPG Margins'!$D27</f>
        <v>18.967710722277321</v>
      </c>
      <c r="H131" s="51">
        <f>H$100+'GPG Margins'!$D27</f>
        <v>18.423881284059252</v>
      </c>
      <c r="I131" s="51">
        <f>I$100+'GPG Margins'!$D27</f>
        <v>17.158092703062092</v>
      </c>
      <c r="J131" s="51">
        <f>J$100+'GPG Margins'!$D27</f>
        <v>15.326862374259344</v>
      </c>
      <c r="K131" s="51">
        <f>K$100+'GPG Margins'!$D27</f>
        <v>12.603678760846233</v>
      </c>
      <c r="L131" s="51">
        <f>L$100+'GPG Margins'!$D27</f>
        <v>11.741697295065356</v>
      </c>
      <c r="M131" s="51">
        <f>M$100+'GPG Margins'!$D27</f>
        <v>12.09922611208324</v>
      </c>
      <c r="N131" s="51">
        <f>N$100+'GPG Margins'!$D27</f>
        <v>12.213557698590352</v>
      </c>
      <c r="O131" s="51">
        <f>O$100+'GPG Margins'!$D27</f>
        <v>12.303394238464906</v>
      </c>
      <c r="P131" s="51">
        <f>P$100+'GPG Margins'!$D27</f>
        <v>12.39031823800426</v>
      </c>
      <c r="Q131" s="51">
        <f>Q$100+'GPG Margins'!$D27</f>
        <v>12.200992934555208</v>
      </c>
      <c r="R131" s="51">
        <f>R$100+'GPG Margins'!$D27</f>
        <v>11.650265835901283</v>
      </c>
      <c r="S131" s="51">
        <f>S$100+'GPG Margins'!$D27</f>
        <v>11.457978015302649</v>
      </c>
      <c r="T131" s="51">
        <f>T$100+'GPG Margins'!$D27</f>
        <v>11.528234851747737</v>
      </c>
      <c r="U131" s="51">
        <f>U$100+'GPG Margins'!$D27</f>
        <v>11.340722257396278</v>
      </c>
      <c r="V131" s="51">
        <f>V$100+'GPG Margins'!$D27</f>
        <v>11.151397261558497</v>
      </c>
      <c r="W131" s="51">
        <f>W$100+'GPG Margins'!$D27</f>
        <v>10.911317907236597</v>
      </c>
      <c r="X131" s="51">
        <f>X$100+'GPG Margins'!$D27</f>
        <v>10.774181863143042</v>
      </c>
      <c r="Y131" s="51">
        <f>Y$100+'GPG Margins'!$D27</f>
        <v>10.684975499201105</v>
      </c>
      <c r="Z131" s="51">
        <f>Z$100+'GPG Margins'!$D27</f>
        <v>10.499303091463185</v>
      </c>
      <c r="AA131" s="51">
        <f>AA$100+'GPG Margins'!$D27</f>
        <v>10.549156030961987</v>
      </c>
      <c r="AB131" s="51">
        <f>AB$100+'GPG Margins'!$D27</f>
        <v>10.513705559245299</v>
      </c>
      <c r="AC131" s="51">
        <f>AC$100+'GPG Margins'!$D27</f>
        <v>10.325472123103589</v>
      </c>
      <c r="AD131" s="51">
        <f>AD$100+'GPG Margins'!$D27</f>
        <v>10.461577733737197</v>
      </c>
      <c r="AE131" s="51">
        <f>AE$100+'GPG Margins'!$D27</f>
        <v>10.70095376014128</v>
      </c>
      <c r="AF131" s="51">
        <f>AF$100+'GPG Margins'!$D27</f>
        <v>10.759907625337453</v>
      </c>
      <c r="AG131" s="51">
        <f>AG$100+'GPG Margins'!$D27</f>
        <v>10.732709502627914</v>
      </c>
      <c r="AH131" s="51">
        <f>AH$100+'GPG Margins'!$D27</f>
        <v>10.786779704067802</v>
      </c>
      <c r="AI131" s="51">
        <f>AI$100+'GPG Margins'!$D27</f>
        <v>10.867758154877698</v>
      </c>
      <c r="AJ131" s="51">
        <f>AJ$100+'GPG Margins'!$D27</f>
        <v>10.815585427751824</v>
      </c>
      <c r="AK131" s="51">
        <f>AK$100+'GPG Margins'!$D27</f>
        <v>10.725858826303281</v>
      </c>
    </row>
    <row r="132" spans="1:37">
      <c r="A132" s="47"/>
      <c r="B132" s="50" t="s">
        <v>113</v>
      </c>
      <c r="C132" s="51">
        <v>0</v>
      </c>
      <c r="D132" s="51">
        <f>D$100+'GPG Margins'!$D28</f>
        <v>9.0964424682965355</v>
      </c>
      <c r="E132" s="51">
        <f>E$100+'GPG Margins'!$D28</f>
        <v>11.868809259655118</v>
      </c>
      <c r="F132" s="51">
        <f>F$100+'GPG Margins'!$D28</f>
        <v>16.444591476632755</v>
      </c>
      <c r="G132" s="51">
        <f>G$100+'GPG Margins'!$D28</f>
        <v>18.767710722277322</v>
      </c>
      <c r="H132" s="51">
        <f>H$100+'GPG Margins'!$D28</f>
        <v>18.223881284059253</v>
      </c>
      <c r="I132" s="51">
        <f>I$100+'GPG Margins'!$D28</f>
        <v>16.958092703062093</v>
      </c>
      <c r="J132" s="51">
        <f>J$100+'GPG Margins'!$D28</f>
        <v>15.126862374259344</v>
      </c>
      <c r="K132" s="51">
        <f>K$100+'GPG Margins'!$D28</f>
        <v>12.403678760846233</v>
      </c>
      <c r="L132" s="51">
        <f>L$100+'GPG Margins'!$D28</f>
        <v>11.541697295065356</v>
      </c>
      <c r="M132" s="51">
        <f>M$100+'GPG Margins'!$D28</f>
        <v>11.899226112083241</v>
      </c>
      <c r="N132" s="51">
        <f>N$100+'GPG Margins'!$D28</f>
        <v>12.013557698590352</v>
      </c>
      <c r="O132" s="51">
        <f>O$100+'GPG Margins'!$D28</f>
        <v>12.103394238464906</v>
      </c>
      <c r="P132" s="51">
        <f>P$100+'GPG Margins'!$D28</f>
        <v>12.190318238004261</v>
      </c>
      <c r="Q132" s="51">
        <f>Q$100+'GPG Margins'!$D28</f>
        <v>12.000992934555208</v>
      </c>
      <c r="R132" s="51">
        <f>R$100+'GPG Margins'!$D28</f>
        <v>11.450265835901284</v>
      </c>
      <c r="S132" s="51">
        <f>S$100+'GPG Margins'!$D28</f>
        <v>11.257978015302649</v>
      </c>
      <c r="T132" s="51">
        <f>T$100+'GPG Margins'!$D28</f>
        <v>11.328234851747737</v>
      </c>
      <c r="U132" s="51">
        <f>U$100+'GPG Margins'!$D28</f>
        <v>11.140722257396279</v>
      </c>
      <c r="V132" s="51">
        <f>V$100+'GPG Margins'!$D28</f>
        <v>10.951397261558498</v>
      </c>
      <c r="W132" s="51">
        <f>W$100+'GPG Margins'!$D28</f>
        <v>10.711317907236598</v>
      </c>
      <c r="X132" s="51">
        <f>X$100+'GPG Margins'!$D28</f>
        <v>10.574181863143043</v>
      </c>
      <c r="Y132" s="51">
        <f>Y$100+'GPG Margins'!$D28</f>
        <v>10.484975499201106</v>
      </c>
      <c r="Z132" s="51">
        <f>Z$100+'GPG Margins'!$D28</f>
        <v>10.299303091463186</v>
      </c>
      <c r="AA132" s="51">
        <f>AA$100+'GPG Margins'!$D28</f>
        <v>10.349156030961987</v>
      </c>
      <c r="AB132" s="51">
        <f>AB$100+'GPG Margins'!$D28</f>
        <v>10.3137055592453</v>
      </c>
      <c r="AC132" s="51">
        <f>AC$100+'GPG Margins'!$D28</f>
        <v>10.12547212310359</v>
      </c>
      <c r="AD132" s="51">
        <f>AD$100+'GPG Margins'!$D28</f>
        <v>10.261577733737198</v>
      </c>
      <c r="AE132" s="51">
        <f>AE$100+'GPG Margins'!$D28</f>
        <v>10.500953760141281</v>
      </c>
      <c r="AF132" s="51">
        <f>AF$100+'GPG Margins'!$D28</f>
        <v>10.559907625337454</v>
      </c>
      <c r="AG132" s="51">
        <f>AG$100+'GPG Margins'!$D28</f>
        <v>10.532709502627915</v>
      </c>
      <c r="AH132" s="51">
        <f>AH$100+'GPG Margins'!$D28</f>
        <v>10.586779704067803</v>
      </c>
      <c r="AI132" s="51">
        <f>AI$100+'GPG Margins'!$D28</f>
        <v>10.667758154877699</v>
      </c>
      <c r="AJ132" s="51">
        <f>AJ$100+'GPG Margins'!$D28</f>
        <v>10.615585427751824</v>
      </c>
      <c r="AK132" s="51">
        <f>AK$100+'GPG Margins'!$D28</f>
        <v>10.525858826303281</v>
      </c>
    </row>
    <row r="133" spans="1:37">
      <c r="A133" s="47"/>
      <c r="B133" s="50" t="s">
        <v>114</v>
      </c>
      <c r="C133" s="51">
        <v>0</v>
      </c>
      <c r="D133" s="51">
        <f>D$100+'GPG Margins'!$D29</f>
        <v>9.2964424682965348</v>
      </c>
      <c r="E133" s="51">
        <f>E$100+'GPG Margins'!$D29</f>
        <v>12.068809259655117</v>
      </c>
      <c r="F133" s="51">
        <f>F$100+'GPG Margins'!$D29</f>
        <v>16.644591476632755</v>
      </c>
      <c r="G133" s="51">
        <f>G$100+'GPG Margins'!$D29</f>
        <v>18.967710722277321</v>
      </c>
      <c r="H133" s="51">
        <f>H$100+'GPG Margins'!$D29</f>
        <v>18.423881284059252</v>
      </c>
      <c r="I133" s="51">
        <f>I$100+'GPG Margins'!$D29</f>
        <v>17.158092703062092</v>
      </c>
      <c r="J133" s="51">
        <f>J$100+'GPG Margins'!$D29</f>
        <v>15.326862374259344</v>
      </c>
      <c r="K133" s="51">
        <f>K$100+'GPG Margins'!$D29</f>
        <v>12.603678760846233</v>
      </c>
      <c r="L133" s="51">
        <f>L$100+'GPG Margins'!$D29</f>
        <v>11.741697295065356</v>
      </c>
      <c r="M133" s="51">
        <f>M$100+'GPG Margins'!$D29</f>
        <v>12.09922611208324</v>
      </c>
      <c r="N133" s="51">
        <f>N$100+'GPG Margins'!$D29</f>
        <v>12.213557698590352</v>
      </c>
      <c r="O133" s="51">
        <f>O$100+'GPG Margins'!$D29</f>
        <v>12.303394238464906</v>
      </c>
      <c r="P133" s="51">
        <f>P$100+'GPG Margins'!$D29</f>
        <v>12.39031823800426</v>
      </c>
      <c r="Q133" s="51">
        <f>Q$100+'GPG Margins'!$D29</f>
        <v>12.200992934555208</v>
      </c>
      <c r="R133" s="51">
        <f>R$100+'GPG Margins'!$D29</f>
        <v>11.650265835901283</v>
      </c>
      <c r="S133" s="51">
        <f>S$100+'GPG Margins'!$D29</f>
        <v>11.457978015302649</v>
      </c>
      <c r="T133" s="51">
        <f>T$100+'GPG Margins'!$D29</f>
        <v>11.528234851747737</v>
      </c>
      <c r="U133" s="51">
        <f>U$100+'GPG Margins'!$D29</f>
        <v>11.340722257396278</v>
      </c>
      <c r="V133" s="51">
        <f>V$100+'GPG Margins'!$D29</f>
        <v>11.151397261558497</v>
      </c>
      <c r="W133" s="51">
        <f>W$100+'GPG Margins'!$D29</f>
        <v>10.911317907236597</v>
      </c>
      <c r="X133" s="51">
        <f>X$100+'GPG Margins'!$D29</f>
        <v>10.774181863143042</v>
      </c>
      <c r="Y133" s="51">
        <f>Y$100+'GPG Margins'!$D29</f>
        <v>10.684975499201105</v>
      </c>
      <c r="Z133" s="51">
        <f>Z$100+'GPG Margins'!$D29</f>
        <v>10.499303091463185</v>
      </c>
      <c r="AA133" s="51">
        <f>AA$100+'GPG Margins'!$D29</f>
        <v>10.549156030961987</v>
      </c>
      <c r="AB133" s="51">
        <f>AB$100+'GPG Margins'!$D29</f>
        <v>10.513705559245299</v>
      </c>
      <c r="AC133" s="51">
        <f>AC$100+'GPG Margins'!$D29</f>
        <v>10.325472123103589</v>
      </c>
      <c r="AD133" s="51">
        <f>AD$100+'GPG Margins'!$D29</f>
        <v>10.461577733737197</v>
      </c>
      <c r="AE133" s="51">
        <f>AE$100+'GPG Margins'!$D29</f>
        <v>10.70095376014128</v>
      </c>
      <c r="AF133" s="51">
        <f>AF$100+'GPG Margins'!$D29</f>
        <v>10.759907625337453</v>
      </c>
      <c r="AG133" s="51">
        <f>AG$100+'GPG Margins'!$D29</f>
        <v>10.732709502627914</v>
      </c>
      <c r="AH133" s="51">
        <f>AH$100+'GPG Margins'!$D29</f>
        <v>10.786779704067802</v>
      </c>
      <c r="AI133" s="51">
        <f>AI$100+'GPG Margins'!$D29</f>
        <v>10.867758154877698</v>
      </c>
      <c r="AJ133" s="51">
        <f>AJ$100+'GPG Margins'!$D29</f>
        <v>10.815585427751824</v>
      </c>
      <c r="AK133" s="51">
        <f>AK$100+'GPG Margins'!$D29</f>
        <v>10.725858826303281</v>
      </c>
    </row>
    <row r="134" spans="1:37">
      <c r="A134" s="47"/>
      <c r="B134" s="50" t="s">
        <v>115</v>
      </c>
      <c r="C134" s="51">
        <v>0</v>
      </c>
      <c r="D134" s="51">
        <f>D$100+'GPG Margins'!$D30</f>
        <v>9.2964424682965348</v>
      </c>
      <c r="E134" s="51">
        <f>E$100+'GPG Margins'!$D30</f>
        <v>12.068809259655117</v>
      </c>
      <c r="F134" s="51">
        <f>F$100+'GPG Margins'!$D30</f>
        <v>16.644591476632755</v>
      </c>
      <c r="G134" s="51">
        <f>G$100+'GPG Margins'!$D30</f>
        <v>18.967710722277321</v>
      </c>
      <c r="H134" s="51">
        <f>H$100+'GPG Margins'!$D30</f>
        <v>18.423881284059252</v>
      </c>
      <c r="I134" s="51">
        <f>I$100+'GPG Margins'!$D30</f>
        <v>17.158092703062092</v>
      </c>
      <c r="J134" s="51">
        <f>J$100+'GPG Margins'!$D30</f>
        <v>15.326862374259344</v>
      </c>
      <c r="K134" s="51">
        <f>K$100+'GPG Margins'!$D30</f>
        <v>12.603678760846233</v>
      </c>
      <c r="L134" s="51">
        <f>L$100+'GPG Margins'!$D30</f>
        <v>11.741697295065356</v>
      </c>
      <c r="M134" s="51">
        <f>M$100+'GPG Margins'!$D30</f>
        <v>12.09922611208324</v>
      </c>
      <c r="N134" s="51">
        <f>N$100+'GPG Margins'!$D30</f>
        <v>12.213557698590352</v>
      </c>
      <c r="O134" s="51">
        <f>O$100+'GPG Margins'!$D30</f>
        <v>12.303394238464906</v>
      </c>
      <c r="P134" s="51">
        <f>P$100+'GPG Margins'!$D30</f>
        <v>12.39031823800426</v>
      </c>
      <c r="Q134" s="51">
        <f>Q$100+'GPG Margins'!$D30</f>
        <v>12.200992934555208</v>
      </c>
      <c r="R134" s="51">
        <f>R$100+'GPG Margins'!$D30</f>
        <v>11.650265835901283</v>
      </c>
      <c r="S134" s="51">
        <f>S$100+'GPG Margins'!$D30</f>
        <v>11.457978015302649</v>
      </c>
      <c r="T134" s="51">
        <f>T$100+'GPG Margins'!$D30</f>
        <v>11.528234851747737</v>
      </c>
      <c r="U134" s="51">
        <f>U$100+'GPG Margins'!$D30</f>
        <v>11.340722257396278</v>
      </c>
      <c r="V134" s="51">
        <f>V$100+'GPG Margins'!$D30</f>
        <v>11.151397261558497</v>
      </c>
      <c r="W134" s="51">
        <f>W$100+'GPG Margins'!$D30</f>
        <v>10.911317907236597</v>
      </c>
      <c r="X134" s="51">
        <f>X$100+'GPG Margins'!$D30</f>
        <v>10.774181863143042</v>
      </c>
      <c r="Y134" s="51">
        <f>Y$100+'GPG Margins'!$D30</f>
        <v>10.684975499201105</v>
      </c>
      <c r="Z134" s="51">
        <f>Z$100+'GPG Margins'!$D30</f>
        <v>10.499303091463185</v>
      </c>
      <c r="AA134" s="51">
        <f>AA$100+'GPG Margins'!$D30</f>
        <v>10.549156030961987</v>
      </c>
      <c r="AB134" s="51">
        <f>AB$100+'GPG Margins'!$D30</f>
        <v>10.513705559245299</v>
      </c>
      <c r="AC134" s="51">
        <f>AC$100+'GPG Margins'!$D30</f>
        <v>10.325472123103589</v>
      </c>
      <c r="AD134" s="51">
        <f>AD$100+'GPG Margins'!$D30</f>
        <v>10.461577733737197</v>
      </c>
      <c r="AE134" s="51">
        <f>AE$100+'GPG Margins'!$D30</f>
        <v>10.70095376014128</v>
      </c>
      <c r="AF134" s="51">
        <f>AF$100+'GPG Margins'!$D30</f>
        <v>10.759907625337453</v>
      </c>
      <c r="AG134" s="51">
        <f>AG$100+'GPG Margins'!$D30</f>
        <v>10.732709502627914</v>
      </c>
      <c r="AH134" s="51">
        <f>AH$100+'GPG Margins'!$D30</f>
        <v>10.786779704067802</v>
      </c>
      <c r="AI134" s="51">
        <f>AI$100+'GPG Margins'!$D30</f>
        <v>10.867758154877698</v>
      </c>
      <c r="AJ134" s="51">
        <f>AJ$100+'GPG Margins'!$D30</f>
        <v>10.815585427751824</v>
      </c>
      <c r="AK134" s="51">
        <f>AK$100+'GPG Margins'!$D30</f>
        <v>10.725858826303281</v>
      </c>
    </row>
    <row r="135" spans="1:37">
      <c r="A135" s="47"/>
      <c r="B135" s="50" t="s">
        <v>116</v>
      </c>
      <c r="C135" s="51">
        <v>0</v>
      </c>
      <c r="D135" s="51">
        <f>D$100+'GPG Margins'!$D31</f>
        <v>9.0964424682965355</v>
      </c>
      <c r="E135" s="51">
        <f>E$100+'GPG Margins'!$D31</f>
        <v>11.868809259655118</v>
      </c>
      <c r="F135" s="51">
        <f>F$100+'GPG Margins'!$D31</f>
        <v>16.444591476632755</v>
      </c>
      <c r="G135" s="51">
        <f>G$100+'GPG Margins'!$D31</f>
        <v>18.767710722277322</v>
      </c>
      <c r="H135" s="51">
        <f>H$100+'GPG Margins'!$D31</f>
        <v>18.223881284059253</v>
      </c>
      <c r="I135" s="51">
        <f>I$100+'GPG Margins'!$D31</f>
        <v>16.958092703062093</v>
      </c>
      <c r="J135" s="51">
        <f>J$100+'GPG Margins'!$D31</f>
        <v>15.126862374259344</v>
      </c>
      <c r="K135" s="51">
        <f>K$100+'GPG Margins'!$D31</f>
        <v>12.403678760846233</v>
      </c>
      <c r="L135" s="51">
        <f>L$100+'GPG Margins'!$D31</f>
        <v>11.541697295065356</v>
      </c>
      <c r="M135" s="51">
        <f>M$100+'GPG Margins'!$D31</f>
        <v>11.899226112083241</v>
      </c>
      <c r="N135" s="51">
        <f>N$100+'GPG Margins'!$D31</f>
        <v>12.013557698590352</v>
      </c>
      <c r="O135" s="51">
        <f>O$100+'GPG Margins'!$D31</f>
        <v>12.103394238464906</v>
      </c>
      <c r="P135" s="51">
        <f>P$100+'GPG Margins'!$D31</f>
        <v>12.190318238004261</v>
      </c>
      <c r="Q135" s="51">
        <f>Q$100+'GPG Margins'!$D31</f>
        <v>12.000992934555208</v>
      </c>
      <c r="R135" s="51">
        <f>R$100+'GPG Margins'!$D31</f>
        <v>11.450265835901284</v>
      </c>
      <c r="S135" s="51">
        <f>S$100+'GPG Margins'!$D31</f>
        <v>11.257978015302649</v>
      </c>
      <c r="T135" s="51">
        <f>T$100+'GPG Margins'!$D31</f>
        <v>11.328234851747737</v>
      </c>
      <c r="U135" s="51">
        <f>U$100+'GPG Margins'!$D31</f>
        <v>11.140722257396279</v>
      </c>
      <c r="V135" s="51">
        <f>V$100+'GPG Margins'!$D31</f>
        <v>10.951397261558498</v>
      </c>
      <c r="W135" s="51">
        <f>W$100+'GPG Margins'!$D31</f>
        <v>10.711317907236598</v>
      </c>
      <c r="X135" s="51">
        <f>X$100+'GPG Margins'!$D31</f>
        <v>10.574181863143043</v>
      </c>
      <c r="Y135" s="51">
        <f>Y$100+'GPG Margins'!$D31</f>
        <v>10.484975499201106</v>
      </c>
      <c r="Z135" s="51">
        <f>Z$100+'GPG Margins'!$D31</f>
        <v>10.299303091463186</v>
      </c>
      <c r="AA135" s="51">
        <f>AA$100+'GPG Margins'!$D31</f>
        <v>10.349156030961987</v>
      </c>
      <c r="AB135" s="51">
        <f>AB$100+'GPG Margins'!$D31</f>
        <v>10.3137055592453</v>
      </c>
      <c r="AC135" s="51">
        <f>AC$100+'GPG Margins'!$D31</f>
        <v>10.12547212310359</v>
      </c>
      <c r="AD135" s="51">
        <f>AD$100+'GPG Margins'!$D31</f>
        <v>10.261577733737198</v>
      </c>
      <c r="AE135" s="51">
        <f>AE$100+'GPG Margins'!$D31</f>
        <v>10.500953760141281</v>
      </c>
      <c r="AF135" s="51">
        <f>AF$100+'GPG Margins'!$D31</f>
        <v>10.559907625337454</v>
      </c>
      <c r="AG135" s="51">
        <f>AG$100+'GPG Margins'!$D31</f>
        <v>10.532709502627915</v>
      </c>
      <c r="AH135" s="51">
        <f>AH$100+'GPG Margins'!$D31</f>
        <v>10.586779704067803</v>
      </c>
      <c r="AI135" s="51">
        <f>AI$100+'GPG Margins'!$D31</f>
        <v>10.667758154877699</v>
      </c>
      <c r="AJ135" s="51">
        <f>AJ$100+'GPG Margins'!$D31</f>
        <v>10.615585427751824</v>
      </c>
      <c r="AK135" s="51">
        <f>AK$100+'GPG Margins'!$D31</f>
        <v>10.525858826303281</v>
      </c>
    </row>
    <row r="136" spans="1:37">
      <c r="A136" s="47"/>
      <c r="B136" s="50" t="s">
        <v>117</v>
      </c>
      <c r="C136" s="51">
        <v>0</v>
      </c>
      <c r="D136" s="51">
        <f>D$100+'GPG Margins'!$D32</f>
        <v>9.0964424682965355</v>
      </c>
      <c r="E136" s="51">
        <f>E$100+'GPG Margins'!$D32</f>
        <v>11.868809259655118</v>
      </c>
      <c r="F136" s="51">
        <f>F$100+'GPG Margins'!$D32</f>
        <v>16.444591476632755</v>
      </c>
      <c r="G136" s="51">
        <f>G$100+'GPG Margins'!$D32</f>
        <v>18.767710722277322</v>
      </c>
      <c r="H136" s="51">
        <f>H$100+'GPG Margins'!$D32</f>
        <v>18.223881284059253</v>
      </c>
      <c r="I136" s="51">
        <f>I$100+'GPG Margins'!$D32</f>
        <v>16.958092703062093</v>
      </c>
      <c r="J136" s="51">
        <f>J$100+'GPG Margins'!$D32</f>
        <v>15.126862374259344</v>
      </c>
      <c r="K136" s="51">
        <f>K$100+'GPG Margins'!$D32</f>
        <v>12.403678760846233</v>
      </c>
      <c r="L136" s="51">
        <f>L$100+'GPG Margins'!$D32</f>
        <v>11.541697295065356</v>
      </c>
      <c r="M136" s="51">
        <f>M$100+'GPG Margins'!$D32</f>
        <v>11.899226112083241</v>
      </c>
      <c r="N136" s="51">
        <f>N$100+'GPG Margins'!$D32</f>
        <v>12.013557698590352</v>
      </c>
      <c r="O136" s="51">
        <f>O$100+'GPG Margins'!$D32</f>
        <v>12.103394238464906</v>
      </c>
      <c r="P136" s="51">
        <f>P$100+'GPG Margins'!$D32</f>
        <v>12.190318238004261</v>
      </c>
      <c r="Q136" s="51">
        <f>Q$100+'GPG Margins'!$D32</f>
        <v>12.000992934555208</v>
      </c>
      <c r="R136" s="51">
        <f>R$100+'GPG Margins'!$D32</f>
        <v>11.450265835901284</v>
      </c>
      <c r="S136" s="51">
        <f>S$100+'GPG Margins'!$D32</f>
        <v>11.257978015302649</v>
      </c>
      <c r="T136" s="51">
        <f>T$100+'GPG Margins'!$D32</f>
        <v>11.328234851747737</v>
      </c>
      <c r="U136" s="51">
        <f>U$100+'GPG Margins'!$D32</f>
        <v>11.140722257396279</v>
      </c>
      <c r="V136" s="51">
        <f>V$100+'GPG Margins'!$D32</f>
        <v>10.951397261558498</v>
      </c>
      <c r="W136" s="51">
        <f>W$100+'GPG Margins'!$D32</f>
        <v>10.711317907236598</v>
      </c>
      <c r="X136" s="51">
        <f>X$100+'GPG Margins'!$D32</f>
        <v>10.574181863143043</v>
      </c>
      <c r="Y136" s="51">
        <f>Y$100+'GPG Margins'!$D32</f>
        <v>10.484975499201106</v>
      </c>
      <c r="Z136" s="51">
        <f>Z$100+'GPG Margins'!$D32</f>
        <v>10.299303091463186</v>
      </c>
      <c r="AA136" s="51">
        <f>AA$100+'GPG Margins'!$D32</f>
        <v>10.349156030961987</v>
      </c>
      <c r="AB136" s="51">
        <f>AB$100+'GPG Margins'!$D32</f>
        <v>10.3137055592453</v>
      </c>
      <c r="AC136" s="51">
        <f>AC$100+'GPG Margins'!$D32</f>
        <v>10.12547212310359</v>
      </c>
      <c r="AD136" s="51">
        <f>AD$100+'GPG Margins'!$D32</f>
        <v>10.261577733737198</v>
      </c>
      <c r="AE136" s="51">
        <f>AE$100+'GPG Margins'!$D32</f>
        <v>10.500953760141281</v>
      </c>
      <c r="AF136" s="51">
        <f>AF$100+'GPG Margins'!$D32</f>
        <v>10.559907625337454</v>
      </c>
      <c r="AG136" s="51">
        <f>AG$100+'GPG Margins'!$D32</f>
        <v>10.532709502627915</v>
      </c>
      <c r="AH136" s="51">
        <f>AH$100+'GPG Margins'!$D32</f>
        <v>10.586779704067803</v>
      </c>
      <c r="AI136" s="51">
        <f>AI$100+'GPG Margins'!$D32</f>
        <v>10.667758154877699</v>
      </c>
      <c r="AJ136" s="51">
        <f>AJ$100+'GPG Margins'!$D32</f>
        <v>10.615585427751824</v>
      </c>
      <c r="AK136" s="51">
        <f>AK$100+'GPG Margins'!$D32</f>
        <v>10.525858826303281</v>
      </c>
    </row>
    <row r="137" spans="1:37">
      <c r="A137" s="47"/>
      <c r="B137" s="50" t="s">
        <v>118</v>
      </c>
      <c r="C137" s="51">
        <v>0</v>
      </c>
      <c r="D137" s="51">
        <f>D$100+'GPG Margins'!$D33</f>
        <v>9.1964424682965351</v>
      </c>
      <c r="E137" s="51">
        <f>E$100+'GPG Margins'!$D33</f>
        <v>11.968809259655117</v>
      </c>
      <c r="F137" s="51">
        <f>F$100+'GPG Margins'!$D33</f>
        <v>16.544591476632753</v>
      </c>
      <c r="G137" s="51">
        <f>G$100+'GPG Margins'!$D33</f>
        <v>18.867710722277323</v>
      </c>
      <c r="H137" s="51">
        <f>H$100+'GPG Margins'!$D33</f>
        <v>18.323881284059254</v>
      </c>
      <c r="I137" s="51">
        <f>I$100+'GPG Margins'!$D33</f>
        <v>17.058092703062094</v>
      </c>
      <c r="J137" s="51">
        <f>J$100+'GPG Margins'!$D33</f>
        <v>15.226862374259344</v>
      </c>
      <c r="K137" s="51">
        <f>K$100+'GPG Margins'!$D33</f>
        <v>12.503678760846233</v>
      </c>
      <c r="L137" s="51">
        <f>L$100+'GPG Margins'!$D33</f>
        <v>11.641697295065356</v>
      </c>
      <c r="M137" s="51">
        <f>M$100+'GPG Margins'!$D33</f>
        <v>11.999226112083241</v>
      </c>
      <c r="N137" s="51">
        <f>N$100+'GPG Margins'!$D33</f>
        <v>12.113557698590352</v>
      </c>
      <c r="O137" s="51">
        <f>O$100+'GPG Margins'!$D33</f>
        <v>12.203394238464906</v>
      </c>
      <c r="P137" s="51">
        <f>P$100+'GPG Margins'!$D33</f>
        <v>12.290318238004261</v>
      </c>
      <c r="Q137" s="51">
        <f>Q$100+'GPG Margins'!$D33</f>
        <v>12.100992934555208</v>
      </c>
      <c r="R137" s="51">
        <f>R$100+'GPG Margins'!$D33</f>
        <v>11.550265835901284</v>
      </c>
      <c r="S137" s="51">
        <f>S$100+'GPG Margins'!$D33</f>
        <v>11.357978015302649</v>
      </c>
      <c r="T137" s="51">
        <f>T$100+'GPG Margins'!$D33</f>
        <v>11.428234851747737</v>
      </c>
      <c r="U137" s="51">
        <f>U$100+'GPG Margins'!$D33</f>
        <v>11.240722257396278</v>
      </c>
      <c r="V137" s="51">
        <f>V$100+'GPG Margins'!$D33</f>
        <v>11.051397261558497</v>
      </c>
      <c r="W137" s="51">
        <f>W$100+'GPG Margins'!$D33</f>
        <v>10.811317907236598</v>
      </c>
      <c r="X137" s="51">
        <f>X$100+'GPG Margins'!$D33</f>
        <v>10.674181863143042</v>
      </c>
      <c r="Y137" s="51">
        <f>Y$100+'GPG Margins'!$D33</f>
        <v>10.584975499201105</v>
      </c>
      <c r="Z137" s="51">
        <f>Z$100+'GPG Margins'!$D33</f>
        <v>10.399303091463185</v>
      </c>
      <c r="AA137" s="51">
        <f>AA$100+'GPG Margins'!$D33</f>
        <v>10.449156030961987</v>
      </c>
      <c r="AB137" s="51">
        <f>AB$100+'GPG Margins'!$D33</f>
        <v>10.413705559245299</v>
      </c>
      <c r="AC137" s="51">
        <f>AC$100+'GPG Margins'!$D33</f>
        <v>10.225472123103589</v>
      </c>
      <c r="AD137" s="51">
        <f>AD$100+'GPG Margins'!$D33</f>
        <v>10.361577733737198</v>
      </c>
      <c r="AE137" s="51">
        <f>AE$100+'GPG Margins'!$D33</f>
        <v>10.60095376014128</v>
      </c>
      <c r="AF137" s="51">
        <f>AF$100+'GPG Margins'!$D33</f>
        <v>10.659907625337453</v>
      </c>
      <c r="AG137" s="51">
        <f>AG$100+'GPG Margins'!$D33</f>
        <v>10.632709502627915</v>
      </c>
      <c r="AH137" s="51">
        <f>AH$100+'GPG Margins'!$D33</f>
        <v>10.686779704067803</v>
      </c>
      <c r="AI137" s="51">
        <f>AI$100+'GPG Margins'!$D33</f>
        <v>10.767758154877699</v>
      </c>
      <c r="AJ137" s="51">
        <f>AJ$100+'GPG Margins'!$D33</f>
        <v>10.715585427751824</v>
      </c>
      <c r="AK137" s="51">
        <f>AK$100+'GPG Margins'!$D33</f>
        <v>10.625858826303281</v>
      </c>
    </row>
    <row r="138" spans="1:37">
      <c r="A138" s="47"/>
      <c r="B138" s="48" t="s">
        <v>119</v>
      </c>
      <c r="C138" s="51" t="s">
        <v>104</v>
      </c>
      <c r="D138" s="51" t="s">
        <v>104</v>
      </c>
      <c r="E138" s="51" t="s">
        <v>104</v>
      </c>
      <c r="F138" s="51" t="s">
        <v>104</v>
      </c>
      <c r="G138" s="51" t="s">
        <v>104</v>
      </c>
      <c r="H138" s="51" t="s">
        <v>104</v>
      </c>
      <c r="I138" s="51" t="s">
        <v>104</v>
      </c>
      <c r="J138" s="51" t="s">
        <v>104</v>
      </c>
      <c r="K138" s="51" t="s">
        <v>104</v>
      </c>
      <c r="L138" s="51" t="s">
        <v>104</v>
      </c>
      <c r="M138" s="51" t="s">
        <v>104</v>
      </c>
      <c r="N138" s="51" t="s">
        <v>104</v>
      </c>
      <c r="O138" s="51" t="s">
        <v>104</v>
      </c>
      <c r="P138" s="51" t="s">
        <v>104</v>
      </c>
      <c r="Q138" s="51" t="s">
        <v>104</v>
      </c>
      <c r="R138" s="51" t="s">
        <v>104</v>
      </c>
      <c r="S138" s="51" t="s">
        <v>104</v>
      </c>
      <c r="T138" s="51" t="s">
        <v>104</v>
      </c>
      <c r="U138" s="51" t="s">
        <v>104</v>
      </c>
      <c r="V138" s="51" t="s">
        <v>104</v>
      </c>
      <c r="W138" s="51" t="s">
        <v>104</v>
      </c>
      <c r="X138" s="51" t="s">
        <v>104</v>
      </c>
      <c r="Y138" s="51" t="s">
        <v>104</v>
      </c>
      <c r="Z138" s="51" t="s">
        <v>104</v>
      </c>
      <c r="AA138" s="51" t="s">
        <v>104</v>
      </c>
      <c r="AB138" s="51" t="s">
        <v>104</v>
      </c>
      <c r="AC138" s="51" t="s">
        <v>104</v>
      </c>
      <c r="AD138" s="51" t="s">
        <v>104</v>
      </c>
      <c r="AE138" s="51" t="s">
        <v>104</v>
      </c>
      <c r="AF138" s="51" t="s">
        <v>104</v>
      </c>
      <c r="AG138" s="51" t="s">
        <v>104</v>
      </c>
      <c r="AH138" s="51" t="s">
        <v>104</v>
      </c>
      <c r="AI138" s="51" t="s">
        <v>104</v>
      </c>
      <c r="AJ138" s="51" t="s">
        <v>104</v>
      </c>
      <c r="AK138" s="51" t="s">
        <v>104</v>
      </c>
    </row>
    <row r="139" spans="1:37">
      <c r="A139" s="47"/>
      <c r="B139" s="50" t="s">
        <v>94</v>
      </c>
      <c r="C139" s="51">
        <v>0</v>
      </c>
      <c r="D139" s="51">
        <f>D$101+'GPG Margins'!$D35</f>
        <v>9.8083348990316175</v>
      </c>
      <c r="E139" s="51">
        <f>E$101+'GPG Margins'!$D35</f>
        <v>12.562073547955375</v>
      </c>
      <c r="F139" s="51">
        <f>F$101+'GPG Margins'!$D35</f>
        <v>16.633262780874475</v>
      </c>
      <c r="G139" s="51">
        <f>G$101+'GPG Margins'!$D35</f>
        <v>18.788215977748262</v>
      </c>
      <c r="H139" s="51">
        <f>H$101+'GPG Margins'!$D35</f>
        <v>19.0249172495929</v>
      </c>
      <c r="I139" s="51">
        <f>I$101+'GPG Margins'!$D35</f>
        <v>16.969659962391159</v>
      </c>
      <c r="J139" s="51">
        <f>J$101+'GPG Margins'!$D35</f>
        <v>13.437264116706519</v>
      </c>
      <c r="K139" s="51">
        <f>K$101+'GPG Margins'!$D35</f>
        <v>10.771612948928706</v>
      </c>
      <c r="L139" s="51">
        <f>L$101+'GPG Margins'!$D35</f>
        <v>10.071330642269768</v>
      </c>
      <c r="M139" s="51">
        <f>M$101+'GPG Margins'!$D35</f>
        <v>10.086821870946896</v>
      </c>
      <c r="N139" s="51">
        <f>N$101+'GPG Margins'!$D35</f>
        <v>10.235396612356073</v>
      </c>
      <c r="O139" s="51">
        <f>O$101+'GPG Margins'!$D35</f>
        <v>10.356762195852198</v>
      </c>
      <c r="P139" s="51">
        <f>P$101+'GPG Margins'!$D35</f>
        <v>10.379851765091207</v>
      </c>
      <c r="Q139" s="51">
        <f>Q$101+'GPG Margins'!$D35</f>
        <v>10.171054097596478</v>
      </c>
      <c r="R139" s="51">
        <f>R$101+'GPG Margins'!$D35</f>
        <v>9.7165736398441105</v>
      </c>
      <c r="S139" s="51">
        <f>S$101+'GPG Margins'!$D35</f>
        <v>9.4997574429326548</v>
      </c>
      <c r="T139" s="51">
        <f>T$101+'GPG Margins'!$D35</f>
        <v>9.3417886643230155</v>
      </c>
      <c r="U139" s="51">
        <f>U$101+'GPG Margins'!$D35</f>
        <v>8.8913067439366884</v>
      </c>
      <c r="V139" s="51">
        <f>V$101+'GPG Margins'!$D35</f>
        <v>8.764351651513433</v>
      </c>
      <c r="W139" s="51">
        <f>W$101+'GPG Margins'!$D35</f>
        <v>8.9956269820901333</v>
      </c>
      <c r="X139" s="51">
        <f>X$101+'GPG Margins'!$D35</f>
        <v>9.0420431974876969</v>
      </c>
      <c r="Y139" s="51">
        <f>Y$101+'GPG Margins'!$D35</f>
        <v>8.9106893790722665</v>
      </c>
      <c r="Z139" s="51">
        <f>Z$101+'GPG Margins'!$D35</f>
        <v>9.2520172836845163</v>
      </c>
      <c r="AA139" s="51">
        <f>AA$101+'GPG Margins'!$D35</f>
        <v>9.8699699219600667</v>
      </c>
      <c r="AB139" s="51">
        <f>AB$101+'GPG Margins'!$D35</f>
        <v>9.6265168799626295</v>
      </c>
      <c r="AC139" s="51">
        <f>AC$101+'GPG Margins'!$D35</f>
        <v>8.929052371090723</v>
      </c>
      <c r="AD139" s="51">
        <f>AD$101+'GPG Margins'!$D35</f>
        <v>8.7280921504224107</v>
      </c>
      <c r="AE139" s="51">
        <f>AE$101+'GPG Margins'!$D35</f>
        <v>8.6467757018750824</v>
      </c>
      <c r="AF139" s="51">
        <f>AF$101+'GPG Margins'!$D35</f>
        <v>8.4888728299405543</v>
      </c>
      <c r="AG139" s="51">
        <f>AG$101+'GPG Margins'!$D35</f>
        <v>8.8712153883417066</v>
      </c>
      <c r="AH139" s="51">
        <f>AH$101+'GPG Margins'!$D35</f>
        <v>9.4561501618546266</v>
      </c>
      <c r="AI139" s="51">
        <f>AI$101+'GPG Margins'!$D35</f>
        <v>9.5406109195517033</v>
      </c>
      <c r="AJ139" s="51">
        <f>AJ$101+'GPG Margins'!$D35</f>
        <v>9.3821899594382074</v>
      </c>
      <c r="AK139" s="51">
        <f>AK$101+'GPG Margins'!$D35</f>
        <v>9.2590793976883177</v>
      </c>
    </row>
    <row r="140" spans="1:37">
      <c r="A140" s="47"/>
      <c r="B140" s="50" t="s">
        <v>95</v>
      </c>
      <c r="C140" s="51">
        <v>0</v>
      </c>
      <c r="D140" s="51">
        <f>D$101+'GPG Margins'!$D36</f>
        <v>9.4583348990316161</v>
      </c>
      <c r="E140" s="51">
        <f>E$101+'GPG Margins'!$D36</f>
        <v>12.212073547955374</v>
      </c>
      <c r="F140" s="51">
        <f>F$101+'GPG Margins'!$D36</f>
        <v>16.283262780874473</v>
      </c>
      <c r="G140" s="51">
        <f>G$101+'GPG Margins'!$D36</f>
        <v>18.438215977748264</v>
      </c>
      <c r="H140" s="51">
        <f>H$101+'GPG Margins'!$D36</f>
        <v>18.674917249592902</v>
      </c>
      <c r="I140" s="51">
        <f>I$101+'GPG Margins'!$D36</f>
        <v>16.619659962391161</v>
      </c>
      <c r="J140" s="51">
        <f>J$101+'GPG Margins'!$D36</f>
        <v>13.087264116706519</v>
      </c>
      <c r="K140" s="51">
        <f>K$101+'GPG Margins'!$D36</f>
        <v>10.421612948928704</v>
      </c>
      <c r="L140" s="51">
        <f>L$101+'GPG Margins'!$D36</f>
        <v>9.7213306422697681</v>
      </c>
      <c r="M140" s="51">
        <f>M$101+'GPG Margins'!$D36</f>
        <v>9.7368218709468941</v>
      </c>
      <c r="N140" s="51">
        <f>N$101+'GPG Margins'!$D36</f>
        <v>9.8853966123560735</v>
      </c>
      <c r="O140" s="51">
        <f>O$101+'GPG Margins'!$D36</f>
        <v>10.006762195852197</v>
      </c>
      <c r="P140" s="51">
        <f>P$101+'GPG Margins'!$D36</f>
        <v>10.029851765091205</v>
      </c>
      <c r="Q140" s="51">
        <f>Q$101+'GPG Margins'!$D36</f>
        <v>9.8210540975964769</v>
      </c>
      <c r="R140" s="51">
        <f>R$101+'GPG Margins'!$D36</f>
        <v>9.3665736398441091</v>
      </c>
      <c r="S140" s="51">
        <f>S$101+'GPG Margins'!$D36</f>
        <v>9.1497574429326534</v>
      </c>
      <c r="T140" s="51">
        <f>T$101+'GPG Margins'!$D36</f>
        <v>8.991788664323014</v>
      </c>
      <c r="U140" s="51">
        <f>U$101+'GPG Margins'!$D36</f>
        <v>8.5413067439366888</v>
      </c>
      <c r="V140" s="51">
        <f>V$101+'GPG Margins'!$D36</f>
        <v>8.4143516515134333</v>
      </c>
      <c r="W140" s="51">
        <f>W$101+'GPG Margins'!$D36</f>
        <v>8.6456269820901337</v>
      </c>
      <c r="X140" s="51">
        <f>X$101+'GPG Margins'!$D36</f>
        <v>8.6920431974876973</v>
      </c>
      <c r="Y140" s="51">
        <f>Y$101+'GPG Margins'!$D36</f>
        <v>8.5606893790722669</v>
      </c>
      <c r="Z140" s="51">
        <f>Z$101+'GPG Margins'!$D36</f>
        <v>8.9020172836845166</v>
      </c>
      <c r="AA140" s="51">
        <f>AA$101+'GPG Margins'!$D36</f>
        <v>9.5199699219600653</v>
      </c>
      <c r="AB140" s="51">
        <f>AB$101+'GPG Margins'!$D36</f>
        <v>9.2765168799626281</v>
      </c>
      <c r="AC140" s="51">
        <f>AC$101+'GPG Margins'!$D36</f>
        <v>8.5790523710907234</v>
      </c>
      <c r="AD140" s="51">
        <f>AD$101+'GPG Margins'!$D36</f>
        <v>8.3780921504224111</v>
      </c>
      <c r="AE140" s="51">
        <f>AE$101+'GPG Margins'!$D36</f>
        <v>8.296775701875081</v>
      </c>
      <c r="AF140" s="51">
        <f>AF$101+'GPG Margins'!$D36</f>
        <v>8.1388728299405528</v>
      </c>
      <c r="AG140" s="51">
        <f>AG$101+'GPG Margins'!$D36</f>
        <v>8.521215388341707</v>
      </c>
      <c r="AH140" s="51">
        <f>AH$101+'GPG Margins'!$D36</f>
        <v>9.106150161854627</v>
      </c>
      <c r="AI140" s="51">
        <f>AI$101+'GPG Margins'!$D36</f>
        <v>9.1906109195517018</v>
      </c>
      <c r="AJ140" s="51">
        <f>AJ$101+'GPG Margins'!$D36</f>
        <v>9.0321899594382078</v>
      </c>
      <c r="AK140" s="51">
        <f>AK$101+'GPG Margins'!$D36</f>
        <v>8.9090793976883162</v>
      </c>
    </row>
    <row r="141" spans="1:37">
      <c r="A141" s="47"/>
      <c r="B141" s="50" t="s">
        <v>120</v>
      </c>
      <c r="C141" s="51">
        <v>0</v>
      </c>
      <c r="D141" s="51">
        <f>D$101+'GPG Margins'!$D37</f>
        <v>9.0583348990316157</v>
      </c>
      <c r="E141" s="51">
        <f>E$101+'GPG Margins'!$D37</f>
        <v>11.812073547955373</v>
      </c>
      <c r="F141" s="51">
        <f>F$101+'GPG Margins'!$D37</f>
        <v>15.883262780874473</v>
      </c>
      <c r="G141" s="51">
        <f>G$101+'GPG Margins'!$D37</f>
        <v>18.038215977748262</v>
      </c>
      <c r="H141" s="51">
        <f>H$101+'GPG Margins'!$D37</f>
        <v>18.2749172495929</v>
      </c>
      <c r="I141" s="51">
        <f>I$101+'GPG Margins'!$D37</f>
        <v>16.219659962391159</v>
      </c>
      <c r="J141" s="51">
        <f>J$101+'GPG Margins'!$D37</f>
        <v>12.687264116706519</v>
      </c>
      <c r="K141" s="51">
        <f>K$101+'GPG Margins'!$D37</f>
        <v>10.021612948928704</v>
      </c>
      <c r="L141" s="51">
        <f>L$101+'GPG Margins'!$D37</f>
        <v>9.3213306422697677</v>
      </c>
      <c r="M141" s="51">
        <f>M$101+'GPG Margins'!$D37</f>
        <v>9.3368218709468938</v>
      </c>
      <c r="N141" s="51">
        <f>N$101+'GPG Margins'!$D37</f>
        <v>9.4853966123560731</v>
      </c>
      <c r="O141" s="51">
        <f>O$101+'GPG Margins'!$D37</f>
        <v>9.6067621958521965</v>
      </c>
      <c r="P141" s="51">
        <f>P$101+'GPG Margins'!$D37</f>
        <v>9.629851765091205</v>
      </c>
      <c r="Q141" s="51">
        <f>Q$101+'GPG Margins'!$D37</f>
        <v>9.4210540975964765</v>
      </c>
      <c r="R141" s="51">
        <f>R$101+'GPG Margins'!$D37</f>
        <v>8.9665736398441087</v>
      </c>
      <c r="S141" s="51">
        <f>S$101+'GPG Margins'!$D37</f>
        <v>8.749757442932653</v>
      </c>
      <c r="T141" s="51">
        <f>T$101+'GPG Margins'!$D37</f>
        <v>8.5917886643230137</v>
      </c>
      <c r="U141" s="51">
        <f>U$101+'GPG Margins'!$D37</f>
        <v>8.1413067439366884</v>
      </c>
      <c r="V141" s="51">
        <f>V$101+'GPG Margins'!$D37</f>
        <v>8.014351651513433</v>
      </c>
      <c r="W141" s="51">
        <f>W$101+'GPG Margins'!$D37</f>
        <v>8.2456269820901333</v>
      </c>
      <c r="X141" s="51">
        <f>X$101+'GPG Margins'!$D37</f>
        <v>8.2920431974876969</v>
      </c>
      <c r="Y141" s="51">
        <f>Y$101+'GPG Margins'!$D37</f>
        <v>8.1606893790722665</v>
      </c>
      <c r="Z141" s="51">
        <f>Z$101+'GPG Margins'!$D37</f>
        <v>8.5020172836845163</v>
      </c>
      <c r="AA141" s="51">
        <f>AA$101+'GPG Margins'!$D37</f>
        <v>9.119969921960065</v>
      </c>
      <c r="AB141" s="51">
        <f>AB$101+'GPG Margins'!$D37</f>
        <v>8.8765168799626277</v>
      </c>
      <c r="AC141" s="51">
        <f>AC$101+'GPG Margins'!$D37</f>
        <v>8.179052371090723</v>
      </c>
      <c r="AD141" s="51">
        <f>AD$101+'GPG Margins'!$D37</f>
        <v>7.9780921504224098</v>
      </c>
      <c r="AE141" s="51">
        <f>AE$101+'GPG Margins'!$D37</f>
        <v>7.8967757018750806</v>
      </c>
      <c r="AF141" s="51">
        <f>AF$101+'GPG Margins'!$D37</f>
        <v>7.7388728299405534</v>
      </c>
      <c r="AG141" s="51">
        <f>AG$101+'GPG Margins'!$D37</f>
        <v>8.1212153883417066</v>
      </c>
      <c r="AH141" s="51">
        <f>AH$101+'GPG Margins'!$D37</f>
        <v>8.7061501618546266</v>
      </c>
      <c r="AI141" s="51">
        <f>AI$101+'GPG Margins'!$D37</f>
        <v>8.7906109195517015</v>
      </c>
      <c r="AJ141" s="51">
        <f>AJ$101+'GPG Margins'!$D37</f>
        <v>8.6321899594382074</v>
      </c>
      <c r="AK141" s="51">
        <f>AK$101+'GPG Margins'!$D37</f>
        <v>8.5090793976883159</v>
      </c>
    </row>
    <row r="142" spans="1:37">
      <c r="A142" s="47"/>
      <c r="B142" s="50" t="s">
        <v>121</v>
      </c>
      <c r="C142" s="51">
        <v>0</v>
      </c>
      <c r="D142" s="51">
        <f>D$101+'GPG Margins'!$D38</f>
        <v>9.0583348990316157</v>
      </c>
      <c r="E142" s="51">
        <f>E$101+'GPG Margins'!$D38</f>
        <v>11.812073547955373</v>
      </c>
      <c r="F142" s="51">
        <f>F$101+'GPG Margins'!$D38</f>
        <v>15.883262780874473</v>
      </c>
      <c r="G142" s="51">
        <f>G$101+'GPG Margins'!$D38</f>
        <v>18.038215977748262</v>
      </c>
      <c r="H142" s="51">
        <f>H$101+'GPG Margins'!$D38</f>
        <v>18.2749172495929</v>
      </c>
      <c r="I142" s="51">
        <f>I$101+'GPG Margins'!$D38</f>
        <v>16.219659962391159</v>
      </c>
      <c r="J142" s="51">
        <f>J$101+'GPG Margins'!$D38</f>
        <v>12.687264116706519</v>
      </c>
      <c r="K142" s="51">
        <f>K$101+'GPG Margins'!$D38</f>
        <v>10.021612948928704</v>
      </c>
      <c r="L142" s="51">
        <f>L$101+'GPG Margins'!$D38</f>
        <v>9.3213306422697677</v>
      </c>
      <c r="M142" s="51">
        <f>M$101+'GPG Margins'!$D38</f>
        <v>9.3368218709468938</v>
      </c>
      <c r="N142" s="51">
        <f>N$101+'GPG Margins'!$D38</f>
        <v>9.4853966123560731</v>
      </c>
      <c r="O142" s="51">
        <f>O$101+'GPG Margins'!$D38</f>
        <v>9.6067621958521965</v>
      </c>
      <c r="P142" s="51">
        <f>P$101+'GPG Margins'!$D38</f>
        <v>9.629851765091205</v>
      </c>
      <c r="Q142" s="51">
        <f>Q$101+'GPG Margins'!$D38</f>
        <v>9.4210540975964765</v>
      </c>
      <c r="R142" s="51">
        <f>R$101+'GPG Margins'!$D38</f>
        <v>8.9665736398441087</v>
      </c>
      <c r="S142" s="51">
        <f>S$101+'GPG Margins'!$D38</f>
        <v>8.749757442932653</v>
      </c>
      <c r="T142" s="51">
        <f>T$101+'GPG Margins'!$D38</f>
        <v>8.5917886643230137</v>
      </c>
      <c r="U142" s="51">
        <f>U$101+'GPG Margins'!$D38</f>
        <v>8.1413067439366884</v>
      </c>
      <c r="V142" s="51">
        <f>V$101+'GPG Margins'!$D38</f>
        <v>8.014351651513433</v>
      </c>
      <c r="W142" s="51">
        <f>W$101+'GPG Margins'!$D38</f>
        <v>8.2456269820901333</v>
      </c>
      <c r="X142" s="51">
        <f>X$101+'GPG Margins'!$D38</f>
        <v>8.2920431974876969</v>
      </c>
      <c r="Y142" s="51">
        <f>Y$101+'GPG Margins'!$D38</f>
        <v>8.1606893790722665</v>
      </c>
      <c r="Z142" s="51">
        <f>Z$101+'GPG Margins'!$D38</f>
        <v>8.5020172836845163</v>
      </c>
      <c r="AA142" s="51">
        <f>AA$101+'GPG Margins'!$D38</f>
        <v>9.119969921960065</v>
      </c>
      <c r="AB142" s="51">
        <f>AB$101+'GPG Margins'!$D38</f>
        <v>8.8765168799626277</v>
      </c>
      <c r="AC142" s="51">
        <f>AC$101+'GPG Margins'!$D38</f>
        <v>8.179052371090723</v>
      </c>
      <c r="AD142" s="51">
        <f>AD$101+'GPG Margins'!$D38</f>
        <v>7.9780921504224098</v>
      </c>
      <c r="AE142" s="51">
        <f>AE$101+'GPG Margins'!$D38</f>
        <v>7.8967757018750806</v>
      </c>
      <c r="AF142" s="51">
        <f>AF$101+'GPG Margins'!$D38</f>
        <v>7.7388728299405534</v>
      </c>
      <c r="AG142" s="51">
        <f>AG$101+'GPG Margins'!$D38</f>
        <v>8.1212153883417066</v>
      </c>
      <c r="AH142" s="51">
        <f>AH$101+'GPG Margins'!$D38</f>
        <v>8.7061501618546266</v>
      </c>
      <c r="AI142" s="51">
        <f>AI$101+'GPG Margins'!$D38</f>
        <v>8.7906109195517015</v>
      </c>
      <c r="AJ142" s="51">
        <f>AJ$101+'GPG Margins'!$D38</f>
        <v>8.6321899594382074</v>
      </c>
      <c r="AK142" s="51">
        <f>AK$101+'GPG Margins'!$D38</f>
        <v>8.5090793976883159</v>
      </c>
    </row>
    <row r="143" spans="1:37">
      <c r="A143" s="47"/>
      <c r="B143" s="50" t="s">
        <v>122</v>
      </c>
      <c r="C143" s="51">
        <v>0</v>
      </c>
      <c r="D143" s="51">
        <f>D$101+'GPG Margins'!$D39</f>
        <v>9.0583348990316157</v>
      </c>
      <c r="E143" s="51">
        <f>E$101+'GPG Margins'!$D39</f>
        <v>11.812073547955373</v>
      </c>
      <c r="F143" s="51">
        <f>F$101+'GPG Margins'!$D39</f>
        <v>15.883262780874473</v>
      </c>
      <c r="G143" s="51">
        <f>G$101+'GPG Margins'!$D39</f>
        <v>18.038215977748262</v>
      </c>
      <c r="H143" s="51">
        <f>H$101+'GPG Margins'!$D39</f>
        <v>18.2749172495929</v>
      </c>
      <c r="I143" s="51">
        <f>I$101+'GPG Margins'!$D39</f>
        <v>16.219659962391159</v>
      </c>
      <c r="J143" s="51">
        <f>J$101+'GPG Margins'!$D39</f>
        <v>12.687264116706519</v>
      </c>
      <c r="K143" s="51">
        <f>K$101+'GPG Margins'!$D39</f>
        <v>10.021612948928704</v>
      </c>
      <c r="L143" s="51">
        <f>L$101+'GPG Margins'!$D39</f>
        <v>9.3213306422697677</v>
      </c>
      <c r="M143" s="51">
        <f>M$101+'GPG Margins'!$D39</f>
        <v>9.3368218709468938</v>
      </c>
      <c r="N143" s="51">
        <f>N$101+'GPG Margins'!$D39</f>
        <v>9.4853966123560731</v>
      </c>
      <c r="O143" s="51">
        <f>O$101+'GPG Margins'!$D39</f>
        <v>9.6067621958521965</v>
      </c>
      <c r="P143" s="51">
        <f>P$101+'GPG Margins'!$D39</f>
        <v>9.629851765091205</v>
      </c>
      <c r="Q143" s="51">
        <f>Q$101+'GPG Margins'!$D39</f>
        <v>9.4210540975964765</v>
      </c>
      <c r="R143" s="51">
        <f>R$101+'GPG Margins'!$D39</f>
        <v>8.9665736398441087</v>
      </c>
      <c r="S143" s="51">
        <f>S$101+'GPG Margins'!$D39</f>
        <v>8.749757442932653</v>
      </c>
      <c r="T143" s="51">
        <f>T$101+'GPG Margins'!$D39</f>
        <v>8.5917886643230137</v>
      </c>
      <c r="U143" s="51">
        <f>U$101+'GPG Margins'!$D39</f>
        <v>8.1413067439366884</v>
      </c>
      <c r="V143" s="51">
        <f>V$101+'GPG Margins'!$D39</f>
        <v>8.014351651513433</v>
      </c>
      <c r="W143" s="51">
        <f>W$101+'GPG Margins'!$D39</f>
        <v>8.2456269820901333</v>
      </c>
      <c r="X143" s="51">
        <f>X$101+'GPG Margins'!$D39</f>
        <v>8.2920431974876969</v>
      </c>
      <c r="Y143" s="51">
        <f>Y$101+'GPG Margins'!$D39</f>
        <v>8.1606893790722665</v>
      </c>
      <c r="Z143" s="51">
        <f>Z$101+'GPG Margins'!$D39</f>
        <v>8.5020172836845163</v>
      </c>
      <c r="AA143" s="51">
        <f>AA$101+'GPG Margins'!$D39</f>
        <v>9.119969921960065</v>
      </c>
      <c r="AB143" s="51">
        <f>AB$101+'GPG Margins'!$D39</f>
        <v>8.8765168799626277</v>
      </c>
      <c r="AC143" s="51">
        <f>AC$101+'GPG Margins'!$D39</f>
        <v>8.179052371090723</v>
      </c>
      <c r="AD143" s="51">
        <f>AD$101+'GPG Margins'!$D39</f>
        <v>7.9780921504224098</v>
      </c>
      <c r="AE143" s="51">
        <f>AE$101+'GPG Margins'!$D39</f>
        <v>7.8967757018750806</v>
      </c>
      <c r="AF143" s="51">
        <f>AF$101+'GPG Margins'!$D39</f>
        <v>7.7388728299405534</v>
      </c>
      <c r="AG143" s="51">
        <f>AG$101+'GPG Margins'!$D39</f>
        <v>8.1212153883417066</v>
      </c>
      <c r="AH143" s="51">
        <f>AH$101+'GPG Margins'!$D39</f>
        <v>8.7061501618546266</v>
      </c>
      <c r="AI143" s="51">
        <f>AI$101+'GPG Margins'!$D39</f>
        <v>8.7906109195517015</v>
      </c>
      <c r="AJ143" s="51">
        <f>AJ$101+'GPG Margins'!$D39</f>
        <v>8.6321899594382074</v>
      </c>
      <c r="AK143" s="51">
        <f>AK$101+'GPG Margins'!$D39</f>
        <v>8.5090793976883159</v>
      </c>
    </row>
    <row r="144" spans="1:37">
      <c r="A144" s="47"/>
      <c r="B144" s="52" t="s">
        <v>123</v>
      </c>
      <c r="C144" s="51">
        <v>0</v>
      </c>
      <c r="D144" s="51">
        <f>D$101+'GPG Margins'!$D40</f>
        <v>9.0583348990316157</v>
      </c>
      <c r="E144" s="51">
        <f>E$101+'GPG Margins'!$D40</f>
        <v>11.812073547955373</v>
      </c>
      <c r="F144" s="51">
        <f>F$101+'GPG Margins'!$D40</f>
        <v>15.883262780874473</v>
      </c>
      <c r="G144" s="51">
        <f>G$101+'GPG Margins'!$D40</f>
        <v>18.038215977748262</v>
      </c>
      <c r="H144" s="51">
        <f>H$101+'GPG Margins'!$D40</f>
        <v>18.2749172495929</v>
      </c>
      <c r="I144" s="51">
        <f>I$101+'GPG Margins'!$D40</f>
        <v>16.219659962391159</v>
      </c>
      <c r="J144" s="51">
        <f>J$101+'GPG Margins'!$D40</f>
        <v>12.687264116706519</v>
      </c>
      <c r="K144" s="51">
        <f>K$101+'GPG Margins'!$D40</f>
        <v>10.021612948928704</v>
      </c>
      <c r="L144" s="51">
        <f>L$101+'GPG Margins'!$D40</f>
        <v>9.3213306422697677</v>
      </c>
      <c r="M144" s="51">
        <f>M$101+'GPG Margins'!$D40</f>
        <v>9.3368218709468938</v>
      </c>
      <c r="N144" s="51">
        <f>N$101+'GPG Margins'!$D40</f>
        <v>9.4853966123560731</v>
      </c>
      <c r="O144" s="51">
        <f>O$101+'GPG Margins'!$D40</f>
        <v>9.6067621958521965</v>
      </c>
      <c r="P144" s="51">
        <f>P$101+'GPG Margins'!$D40</f>
        <v>9.629851765091205</v>
      </c>
      <c r="Q144" s="51">
        <f>Q$101+'GPG Margins'!$D40</f>
        <v>9.4210540975964765</v>
      </c>
      <c r="R144" s="51">
        <f>R$101+'GPG Margins'!$D40</f>
        <v>8.9665736398441087</v>
      </c>
      <c r="S144" s="51">
        <f>S$101+'GPG Margins'!$D40</f>
        <v>8.749757442932653</v>
      </c>
      <c r="T144" s="51">
        <f>T$101+'GPG Margins'!$D40</f>
        <v>8.5917886643230137</v>
      </c>
      <c r="U144" s="51">
        <f>U$101+'GPG Margins'!$D40</f>
        <v>8.1413067439366884</v>
      </c>
      <c r="V144" s="51">
        <f>V$101+'GPG Margins'!$D40</f>
        <v>8.014351651513433</v>
      </c>
      <c r="W144" s="51">
        <f>W$101+'GPG Margins'!$D40</f>
        <v>8.2456269820901333</v>
      </c>
      <c r="X144" s="51">
        <f>X$101+'GPG Margins'!$D40</f>
        <v>8.2920431974876969</v>
      </c>
      <c r="Y144" s="51">
        <f>Y$101+'GPG Margins'!$D40</f>
        <v>8.1606893790722665</v>
      </c>
      <c r="Z144" s="51">
        <f>Z$101+'GPG Margins'!$D40</f>
        <v>8.5020172836845163</v>
      </c>
      <c r="AA144" s="51">
        <f>AA$101+'GPG Margins'!$D40</f>
        <v>9.119969921960065</v>
      </c>
      <c r="AB144" s="51">
        <f>AB$101+'GPG Margins'!$D40</f>
        <v>8.8765168799626277</v>
      </c>
      <c r="AC144" s="51">
        <f>AC$101+'GPG Margins'!$D40</f>
        <v>8.179052371090723</v>
      </c>
      <c r="AD144" s="51">
        <f>AD$101+'GPG Margins'!$D40</f>
        <v>7.9780921504224098</v>
      </c>
      <c r="AE144" s="51">
        <f>AE$101+'GPG Margins'!$D40</f>
        <v>7.8967757018750806</v>
      </c>
      <c r="AF144" s="51">
        <f>AF$101+'GPG Margins'!$D40</f>
        <v>7.7388728299405534</v>
      </c>
      <c r="AG144" s="51">
        <f>AG$101+'GPG Margins'!$D40</f>
        <v>8.1212153883417066</v>
      </c>
      <c r="AH144" s="51">
        <f>AH$101+'GPG Margins'!$D40</f>
        <v>8.7061501618546266</v>
      </c>
      <c r="AI144" s="51">
        <f>AI$101+'GPG Margins'!$D40</f>
        <v>8.7906109195517015</v>
      </c>
      <c r="AJ144" s="51">
        <f>AJ$101+'GPG Margins'!$D40</f>
        <v>8.6321899594382074</v>
      </c>
      <c r="AK144" s="51">
        <f>AK$101+'GPG Margins'!$D40</f>
        <v>8.5090793976883159</v>
      </c>
    </row>
    <row r="145" spans="1:37">
      <c r="A145" s="47"/>
      <c r="B145" s="50" t="s">
        <v>124</v>
      </c>
      <c r="C145" s="51">
        <v>0</v>
      </c>
      <c r="D145" s="51">
        <f>D$101+'GPG Margins'!$D41</f>
        <v>7.7583348990316159</v>
      </c>
      <c r="E145" s="51">
        <f>E$101+'GPG Margins'!$D41</f>
        <v>10.512073547955374</v>
      </c>
      <c r="F145" s="51">
        <f>F$101+'GPG Margins'!$D41</f>
        <v>14.583262780874474</v>
      </c>
      <c r="G145" s="51">
        <f>G$101+'GPG Margins'!$D41</f>
        <v>16.738215977748261</v>
      </c>
      <c r="H145" s="51">
        <f>H$101+'GPG Margins'!$D41</f>
        <v>16.974917249592899</v>
      </c>
      <c r="I145" s="51">
        <f>I$101+'GPG Margins'!$D41</f>
        <v>14.919659962391158</v>
      </c>
      <c r="J145" s="51">
        <f>J$101+'GPG Margins'!$D41</f>
        <v>11.387264116706518</v>
      </c>
      <c r="K145" s="51">
        <f>K$101+'GPG Margins'!$D41</f>
        <v>8.7216129489287049</v>
      </c>
      <c r="L145" s="51">
        <f>L$101+'GPG Margins'!$D41</f>
        <v>8.021330642269767</v>
      </c>
      <c r="M145" s="51">
        <f>M$101+'GPG Margins'!$D41</f>
        <v>8.0368218709468948</v>
      </c>
      <c r="N145" s="51">
        <f>N$101+'GPG Margins'!$D41</f>
        <v>8.1853966123560724</v>
      </c>
      <c r="O145" s="51">
        <f>O$101+'GPG Margins'!$D41</f>
        <v>8.3067621958521976</v>
      </c>
      <c r="P145" s="51">
        <f>P$101+'GPG Margins'!$D41</f>
        <v>8.3298517650912061</v>
      </c>
      <c r="Q145" s="51">
        <f>Q$101+'GPG Margins'!$D41</f>
        <v>8.1210540975964776</v>
      </c>
      <c r="R145" s="51">
        <f>R$101+'GPG Margins'!$D41</f>
        <v>7.6665736398441089</v>
      </c>
      <c r="S145" s="51">
        <f>S$101+'GPG Margins'!$D41</f>
        <v>7.4497574429326532</v>
      </c>
      <c r="T145" s="51">
        <f>T$101+'GPG Margins'!$D41</f>
        <v>7.2917886643230139</v>
      </c>
      <c r="U145" s="51">
        <f>U$101+'GPG Margins'!$D41</f>
        <v>6.8413067439366886</v>
      </c>
      <c r="V145" s="51">
        <f>V$101+'GPG Margins'!$D41</f>
        <v>6.7143516515134332</v>
      </c>
      <c r="W145" s="51">
        <f>W$101+'GPG Margins'!$D41</f>
        <v>6.9456269820901335</v>
      </c>
      <c r="X145" s="51">
        <f>X$101+'GPG Margins'!$D41</f>
        <v>6.9920431974876971</v>
      </c>
      <c r="Y145" s="51">
        <f>Y$101+'GPG Margins'!$D41</f>
        <v>6.8606893790722667</v>
      </c>
      <c r="Z145" s="51">
        <f>Z$101+'GPG Margins'!$D41</f>
        <v>7.2020172836845164</v>
      </c>
      <c r="AA145" s="51">
        <f>AA$101+'GPG Margins'!$D41</f>
        <v>7.8199699219600651</v>
      </c>
      <c r="AB145" s="51">
        <f>AB$101+'GPG Margins'!$D41</f>
        <v>7.5765168799626279</v>
      </c>
      <c r="AC145" s="51">
        <f>AC$101+'GPG Margins'!$D41</f>
        <v>6.8790523710907232</v>
      </c>
      <c r="AD145" s="51">
        <f>AD$101+'GPG Margins'!$D41</f>
        <v>6.67809215042241</v>
      </c>
      <c r="AE145" s="51">
        <f>AE$101+'GPG Margins'!$D41</f>
        <v>6.5967757018750808</v>
      </c>
      <c r="AF145" s="51">
        <f>AF$101+'GPG Margins'!$D41</f>
        <v>6.4388728299405535</v>
      </c>
      <c r="AG145" s="51">
        <f>AG$101+'GPG Margins'!$D41</f>
        <v>6.8212153883417068</v>
      </c>
      <c r="AH145" s="51">
        <f>AH$101+'GPG Margins'!$D41</f>
        <v>7.4061501618546268</v>
      </c>
      <c r="AI145" s="51">
        <f>AI$101+'GPG Margins'!$D41</f>
        <v>7.4906109195517017</v>
      </c>
      <c r="AJ145" s="51">
        <f>AJ$101+'GPG Margins'!$D41</f>
        <v>7.3321899594382076</v>
      </c>
      <c r="AK145" s="51">
        <f>AK$101+'GPG Margins'!$D41</f>
        <v>7.2090793976883161</v>
      </c>
    </row>
    <row r="146" spans="1:37">
      <c r="A146" s="47"/>
      <c r="B146" s="50" t="s">
        <v>125</v>
      </c>
      <c r="C146" s="51">
        <v>0</v>
      </c>
      <c r="D146" s="51">
        <f>D$101+'GPG Margins'!$D42</f>
        <v>9.0583348990316157</v>
      </c>
      <c r="E146" s="51">
        <f>E$101+'GPG Margins'!$D42</f>
        <v>11.812073547955373</v>
      </c>
      <c r="F146" s="51">
        <f>F$101+'GPG Margins'!$D42</f>
        <v>15.883262780874473</v>
      </c>
      <c r="G146" s="51">
        <f>G$101+'GPG Margins'!$D42</f>
        <v>18.038215977748262</v>
      </c>
      <c r="H146" s="51">
        <f>H$101+'GPG Margins'!$D42</f>
        <v>18.2749172495929</v>
      </c>
      <c r="I146" s="51">
        <f>I$101+'GPG Margins'!$D42</f>
        <v>16.219659962391159</v>
      </c>
      <c r="J146" s="51">
        <f>J$101+'GPG Margins'!$D42</f>
        <v>12.687264116706519</v>
      </c>
      <c r="K146" s="51">
        <f>K$101+'GPG Margins'!$D42</f>
        <v>10.021612948928704</v>
      </c>
      <c r="L146" s="51">
        <f>L$101+'GPG Margins'!$D42</f>
        <v>9.3213306422697677</v>
      </c>
      <c r="M146" s="51">
        <f>M$101+'GPG Margins'!$D42</f>
        <v>9.3368218709468938</v>
      </c>
      <c r="N146" s="51">
        <f>N$101+'GPG Margins'!$D42</f>
        <v>9.4853966123560731</v>
      </c>
      <c r="O146" s="51">
        <f>O$101+'GPG Margins'!$D42</f>
        <v>9.6067621958521965</v>
      </c>
      <c r="P146" s="51">
        <f>P$101+'GPG Margins'!$D42</f>
        <v>9.629851765091205</v>
      </c>
      <c r="Q146" s="51">
        <f>Q$101+'GPG Margins'!$D42</f>
        <v>9.4210540975964765</v>
      </c>
      <c r="R146" s="51">
        <f>R$101+'GPG Margins'!$D42</f>
        <v>8.9665736398441087</v>
      </c>
      <c r="S146" s="51">
        <f>S$101+'GPG Margins'!$D42</f>
        <v>8.749757442932653</v>
      </c>
      <c r="T146" s="51">
        <f>T$101+'GPG Margins'!$D42</f>
        <v>8.5917886643230137</v>
      </c>
      <c r="U146" s="51">
        <f>U$101+'GPG Margins'!$D42</f>
        <v>8.1413067439366884</v>
      </c>
      <c r="V146" s="51">
        <f>V$101+'GPG Margins'!$D42</f>
        <v>8.014351651513433</v>
      </c>
      <c r="W146" s="51">
        <f>W$101+'GPG Margins'!$D42</f>
        <v>8.2456269820901333</v>
      </c>
      <c r="X146" s="51">
        <f>X$101+'GPG Margins'!$D42</f>
        <v>8.2920431974876969</v>
      </c>
      <c r="Y146" s="51">
        <f>Y$101+'GPG Margins'!$D42</f>
        <v>8.1606893790722665</v>
      </c>
      <c r="Z146" s="51">
        <f>Z$101+'GPG Margins'!$D42</f>
        <v>8.5020172836845163</v>
      </c>
      <c r="AA146" s="51">
        <f>AA$101+'GPG Margins'!$D42</f>
        <v>9.119969921960065</v>
      </c>
      <c r="AB146" s="51">
        <f>AB$101+'GPG Margins'!$D42</f>
        <v>8.8765168799626277</v>
      </c>
      <c r="AC146" s="51">
        <f>AC$101+'GPG Margins'!$D42</f>
        <v>8.179052371090723</v>
      </c>
      <c r="AD146" s="51">
        <f>AD$101+'GPG Margins'!$D42</f>
        <v>7.9780921504224098</v>
      </c>
      <c r="AE146" s="51">
        <f>AE$101+'GPG Margins'!$D42</f>
        <v>7.8967757018750806</v>
      </c>
      <c r="AF146" s="51">
        <f>AF$101+'GPG Margins'!$D42</f>
        <v>7.7388728299405534</v>
      </c>
      <c r="AG146" s="51">
        <f>AG$101+'GPG Margins'!$D42</f>
        <v>8.1212153883417066</v>
      </c>
      <c r="AH146" s="51">
        <f>AH$101+'GPG Margins'!$D42</f>
        <v>8.7061501618546266</v>
      </c>
      <c r="AI146" s="51">
        <f>AI$101+'GPG Margins'!$D42</f>
        <v>8.7906109195517015</v>
      </c>
      <c r="AJ146" s="51">
        <f>AJ$101+'GPG Margins'!$D42</f>
        <v>8.6321899594382074</v>
      </c>
      <c r="AK146" s="51">
        <f>AK$101+'GPG Margins'!$D42</f>
        <v>8.5090793976883159</v>
      </c>
    </row>
    <row r="147" spans="1:37">
      <c r="A147" s="47"/>
      <c r="B147" s="50" t="s">
        <v>126</v>
      </c>
      <c r="C147" s="51">
        <v>0</v>
      </c>
      <c r="D147" s="51">
        <f>D$101+'GPG Margins'!$D43</f>
        <v>9.0583348990316157</v>
      </c>
      <c r="E147" s="51">
        <f>E$101+'GPG Margins'!$D43</f>
        <v>11.812073547955373</v>
      </c>
      <c r="F147" s="51">
        <f>F$101+'GPG Margins'!$D43</f>
        <v>15.883262780874473</v>
      </c>
      <c r="G147" s="51">
        <f>G$101+'GPG Margins'!$D43</f>
        <v>18.038215977748262</v>
      </c>
      <c r="H147" s="51">
        <f>H$101+'GPG Margins'!$D43</f>
        <v>18.2749172495929</v>
      </c>
      <c r="I147" s="51">
        <f>I$101+'GPG Margins'!$D43</f>
        <v>16.219659962391159</v>
      </c>
      <c r="J147" s="51">
        <f>J$101+'GPG Margins'!$D43</f>
        <v>12.687264116706519</v>
      </c>
      <c r="K147" s="51">
        <f>K$101+'GPG Margins'!$D43</f>
        <v>10.021612948928704</v>
      </c>
      <c r="L147" s="51">
        <f>L$101+'GPG Margins'!$D43</f>
        <v>9.3213306422697677</v>
      </c>
      <c r="M147" s="51">
        <f>M$101+'GPG Margins'!$D43</f>
        <v>9.3368218709468938</v>
      </c>
      <c r="N147" s="51">
        <f>N$101+'GPG Margins'!$D43</f>
        <v>9.4853966123560731</v>
      </c>
      <c r="O147" s="51">
        <f>O$101+'GPG Margins'!$D43</f>
        <v>9.6067621958521965</v>
      </c>
      <c r="P147" s="51">
        <f>P$101+'GPG Margins'!$D43</f>
        <v>9.629851765091205</v>
      </c>
      <c r="Q147" s="51">
        <f>Q$101+'GPG Margins'!$D43</f>
        <v>9.4210540975964765</v>
      </c>
      <c r="R147" s="51">
        <f>R$101+'GPG Margins'!$D43</f>
        <v>8.9665736398441087</v>
      </c>
      <c r="S147" s="51">
        <f>S$101+'GPG Margins'!$D43</f>
        <v>8.749757442932653</v>
      </c>
      <c r="T147" s="51">
        <f>T$101+'GPG Margins'!$D43</f>
        <v>8.5917886643230137</v>
      </c>
      <c r="U147" s="51">
        <f>U$101+'GPG Margins'!$D43</f>
        <v>8.1413067439366884</v>
      </c>
      <c r="V147" s="51">
        <f>V$101+'GPG Margins'!$D43</f>
        <v>8.014351651513433</v>
      </c>
      <c r="W147" s="51">
        <f>W$101+'GPG Margins'!$D43</f>
        <v>8.2456269820901333</v>
      </c>
      <c r="X147" s="51">
        <f>X$101+'GPG Margins'!$D43</f>
        <v>8.2920431974876969</v>
      </c>
      <c r="Y147" s="51">
        <f>Y$101+'GPG Margins'!$D43</f>
        <v>8.1606893790722665</v>
      </c>
      <c r="Z147" s="51">
        <f>Z$101+'GPG Margins'!$D43</f>
        <v>8.5020172836845163</v>
      </c>
      <c r="AA147" s="51">
        <f>AA$101+'GPG Margins'!$D43</f>
        <v>9.119969921960065</v>
      </c>
      <c r="AB147" s="51">
        <f>AB$101+'GPG Margins'!$D43</f>
        <v>8.8765168799626277</v>
      </c>
      <c r="AC147" s="51">
        <f>AC$101+'GPG Margins'!$D43</f>
        <v>8.179052371090723</v>
      </c>
      <c r="AD147" s="51">
        <f>AD$101+'GPG Margins'!$D43</f>
        <v>7.9780921504224098</v>
      </c>
      <c r="AE147" s="51">
        <f>AE$101+'GPG Margins'!$D43</f>
        <v>7.8967757018750806</v>
      </c>
      <c r="AF147" s="51">
        <f>AF$101+'GPG Margins'!$D43</f>
        <v>7.7388728299405534</v>
      </c>
      <c r="AG147" s="51">
        <f>AG$101+'GPG Margins'!$D43</f>
        <v>8.1212153883417066</v>
      </c>
      <c r="AH147" s="51">
        <f>AH$101+'GPG Margins'!$D43</f>
        <v>8.7061501618546266</v>
      </c>
      <c r="AI147" s="51">
        <f>AI$101+'GPG Margins'!$D43</f>
        <v>8.7906109195517015</v>
      </c>
      <c r="AJ147" s="51">
        <f>AJ$101+'GPG Margins'!$D43</f>
        <v>8.6321899594382074</v>
      </c>
      <c r="AK147" s="51">
        <f>AK$101+'GPG Margins'!$D43</f>
        <v>8.5090793976883159</v>
      </c>
    </row>
    <row r="148" spans="1:37">
      <c r="A148" s="47"/>
      <c r="B148" s="52" t="s">
        <v>62</v>
      </c>
      <c r="C148" s="51">
        <v>0</v>
      </c>
      <c r="D148" s="51">
        <f>D$101+'GPG Margins'!$D44</f>
        <v>9.0583348990316157</v>
      </c>
      <c r="E148" s="51">
        <f>E$101+'GPG Margins'!$D44</f>
        <v>11.812073547955373</v>
      </c>
      <c r="F148" s="51">
        <f>F$101+'GPG Margins'!$D44</f>
        <v>15.883262780874473</v>
      </c>
      <c r="G148" s="51">
        <f>G$101+'GPG Margins'!$D44</f>
        <v>18.038215977748262</v>
      </c>
      <c r="H148" s="51">
        <f>H$101+'GPG Margins'!$D44</f>
        <v>18.2749172495929</v>
      </c>
      <c r="I148" s="51">
        <f>I$101+'GPG Margins'!$D44</f>
        <v>16.219659962391159</v>
      </c>
      <c r="J148" s="51">
        <f>J$101+'GPG Margins'!$D44</f>
        <v>12.687264116706519</v>
      </c>
      <c r="K148" s="51">
        <f>K$101+'GPG Margins'!$D44</f>
        <v>10.021612948928704</v>
      </c>
      <c r="L148" s="51">
        <f>L$101+'GPG Margins'!$D44</f>
        <v>9.3213306422697677</v>
      </c>
      <c r="M148" s="51">
        <f>M$101+'GPG Margins'!$D44</f>
        <v>9.3368218709468938</v>
      </c>
      <c r="N148" s="51">
        <f>N$101+'GPG Margins'!$D44</f>
        <v>9.4853966123560731</v>
      </c>
      <c r="O148" s="51">
        <f>O$101+'GPG Margins'!$D44</f>
        <v>9.6067621958521965</v>
      </c>
      <c r="P148" s="51">
        <f>P$101+'GPG Margins'!$D44</f>
        <v>9.629851765091205</v>
      </c>
      <c r="Q148" s="51">
        <f>Q$101+'GPG Margins'!$D44</f>
        <v>9.4210540975964765</v>
      </c>
      <c r="R148" s="51">
        <f>R$101+'GPG Margins'!$D44</f>
        <v>8.9665736398441087</v>
      </c>
      <c r="S148" s="51">
        <f>S$101+'GPG Margins'!$D44</f>
        <v>8.749757442932653</v>
      </c>
      <c r="T148" s="51">
        <f>T$101+'GPG Margins'!$D44</f>
        <v>8.5917886643230137</v>
      </c>
      <c r="U148" s="51">
        <f>U$101+'GPG Margins'!$D44</f>
        <v>8.1413067439366884</v>
      </c>
      <c r="V148" s="51">
        <f>V$101+'GPG Margins'!$D44</f>
        <v>8.014351651513433</v>
      </c>
      <c r="W148" s="51">
        <f>W$101+'GPG Margins'!$D44</f>
        <v>8.2456269820901333</v>
      </c>
      <c r="X148" s="51">
        <f>X$101+'GPG Margins'!$D44</f>
        <v>8.2920431974876969</v>
      </c>
      <c r="Y148" s="51">
        <f>Y$101+'GPG Margins'!$D44</f>
        <v>8.1606893790722665</v>
      </c>
      <c r="Z148" s="51">
        <f>Z$101+'GPG Margins'!$D44</f>
        <v>8.5020172836845163</v>
      </c>
      <c r="AA148" s="51">
        <f>AA$101+'GPG Margins'!$D44</f>
        <v>9.119969921960065</v>
      </c>
      <c r="AB148" s="51">
        <f>AB$101+'GPG Margins'!$D44</f>
        <v>8.8765168799626277</v>
      </c>
      <c r="AC148" s="51">
        <f>AC$101+'GPG Margins'!$D44</f>
        <v>8.179052371090723</v>
      </c>
      <c r="AD148" s="51">
        <f>AD$101+'GPG Margins'!$D44</f>
        <v>7.9780921504224098</v>
      </c>
      <c r="AE148" s="51">
        <f>AE$101+'GPG Margins'!$D44</f>
        <v>7.8967757018750806</v>
      </c>
      <c r="AF148" s="51">
        <f>AF$101+'GPG Margins'!$D44</f>
        <v>7.7388728299405534</v>
      </c>
      <c r="AG148" s="51">
        <f>AG$101+'GPG Margins'!$D44</f>
        <v>8.1212153883417066</v>
      </c>
      <c r="AH148" s="51">
        <f>AH$101+'GPG Margins'!$D44</f>
        <v>8.7061501618546266</v>
      </c>
      <c r="AI148" s="51">
        <f>AI$101+'GPG Margins'!$D44</f>
        <v>8.7906109195517015</v>
      </c>
      <c r="AJ148" s="51">
        <f>AJ$101+'GPG Margins'!$D44</f>
        <v>8.6321899594382074</v>
      </c>
      <c r="AK148" s="51">
        <f>AK$101+'GPG Margins'!$D44</f>
        <v>8.5090793976883159</v>
      </c>
    </row>
    <row r="149" spans="1:37">
      <c r="A149" s="47"/>
      <c r="B149" s="50" t="s">
        <v>74</v>
      </c>
      <c r="C149" s="51">
        <v>0</v>
      </c>
      <c r="D149" s="51">
        <f>D63</f>
        <v>6.8506022196543208</v>
      </c>
      <c r="E149" s="51">
        <f t="shared" ref="E149:AJ149" si="109">E63</f>
        <v>9.7647832504186027</v>
      </c>
      <c r="F149" s="51">
        <f t="shared" si="109"/>
        <v>13.751416316863153</v>
      </c>
      <c r="G149" s="51">
        <f t="shared" si="109"/>
        <v>13.860698313199585</v>
      </c>
      <c r="H149" s="51">
        <f t="shared" si="109"/>
        <v>14.143226028636507</v>
      </c>
      <c r="I149" s="51">
        <f t="shared" si="109"/>
        <v>12.696494995128701</v>
      </c>
      <c r="J149" s="51">
        <f t="shared" si="109"/>
        <v>13.69155874277568</v>
      </c>
      <c r="K149" s="51">
        <f t="shared" si="109"/>
        <v>11.369274374384506</v>
      </c>
      <c r="L149" s="51">
        <f t="shared" si="109"/>
        <v>11.310247028039543</v>
      </c>
      <c r="M149" s="51">
        <f t="shared" si="109"/>
        <v>11.304331188005072</v>
      </c>
      <c r="N149" s="51">
        <f t="shared" si="109"/>
        <v>11.297976805653633</v>
      </c>
      <c r="O149" s="51">
        <f t="shared" si="109"/>
        <v>11.291235106240867</v>
      </c>
      <c r="P149" s="51">
        <f t="shared" si="109"/>
        <v>11.284149792089845</v>
      </c>
      <c r="Q149" s="51">
        <f t="shared" si="109"/>
        <v>11.276758347705652</v>
      </c>
      <c r="R149" s="51">
        <f t="shared" si="109"/>
        <v>11.269093087765841</v>
      </c>
      <c r="S149" s="51">
        <f t="shared" si="109"/>
        <v>11.261182003910617</v>
      </c>
      <c r="T149" s="51">
        <f t="shared" si="109"/>
        <v>11.253270920055391</v>
      </c>
      <c r="U149" s="51">
        <f t="shared" si="109"/>
        <v>11.245359836200167</v>
      </c>
      <c r="V149" s="51">
        <f t="shared" si="109"/>
        <v>11.237448752344941</v>
      </c>
      <c r="W149" s="51">
        <f t="shared" si="109"/>
        <v>11.229537668489717</v>
      </c>
      <c r="X149" s="51">
        <f t="shared" si="109"/>
        <v>11.221626584634492</v>
      </c>
      <c r="Y149" s="51">
        <f t="shared" si="109"/>
        <v>11.213715500779267</v>
      </c>
      <c r="Z149" s="51">
        <f t="shared" si="109"/>
        <v>11.205804416924041</v>
      </c>
      <c r="AA149" s="51">
        <f t="shared" si="109"/>
        <v>11.197893333068818</v>
      </c>
      <c r="AB149" s="51">
        <f t="shared" si="109"/>
        <v>11.189982249213596</v>
      </c>
      <c r="AC149" s="51">
        <f t="shared" si="109"/>
        <v>11.182071165358368</v>
      </c>
      <c r="AD149" s="51">
        <f t="shared" si="109"/>
        <v>11.174160081503146</v>
      </c>
      <c r="AE149" s="51">
        <f t="shared" si="109"/>
        <v>11.166248997647916</v>
      </c>
      <c r="AF149" s="51">
        <f t="shared" si="109"/>
        <v>11.158337913792694</v>
      </c>
      <c r="AG149" s="51">
        <f t="shared" si="109"/>
        <v>11.150426829937469</v>
      </c>
      <c r="AH149" s="51">
        <f t="shared" si="109"/>
        <v>11.142515746082243</v>
      </c>
      <c r="AI149" s="51">
        <f t="shared" si="109"/>
        <v>11.134604662227018</v>
      </c>
      <c r="AJ149" s="51">
        <f t="shared" si="109"/>
        <v>11.126693578371793</v>
      </c>
      <c r="AK149" s="51">
        <f t="shared" ref="AK149" si="110">AK63</f>
        <v>11.118782494516568</v>
      </c>
    </row>
    <row r="150" spans="1:37">
      <c r="A150" s="47"/>
      <c r="B150" s="50" t="s">
        <v>127</v>
      </c>
      <c r="C150" s="51">
        <v>0</v>
      </c>
      <c r="D150" s="51">
        <f t="shared" ref="D150:AJ150" si="111">D149</f>
        <v>6.8506022196543208</v>
      </c>
      <c r="E150" s="51">
        <f t="shared" si="111"/>
        <v>9.7647832504186027</v>
      </c>
      <c r="F150" s="51">
        <f t="shared" si="111"/>
        <v>13.751416316863153</v>
      </c>
      <c r="G150" s="51">
        <f t="shared" si="111"/>
        <v>13.860698313199585</v>
      </c>
      <c r="H150" s="51">
        <f t="shared" si="111"/>
        <v>14.143226028636507</v>
      </c>
      <c r="I150" s="51">
        <f t="shared" si="111"/>
        <v>12.696494995128701</v>
      </c>
      <c r="J150" s="51">
        <f t="shared" si="111"/>
        <v>13.69155874277568</v>
      </c>
      <c r="K150" s="51">
        <f t="shared" si="111"/>
        <v>11.369274374384506</v>
      </c>
      <c r="L150" s="51">
        <f t="shared" si="111"/>
        <v>11.310247028039543</v>
      </c>
      <c r="M150" s="51">
        <f t="shared" si="111"/>
        <v>11.304331188005072</v>
      </c>
      <c r="N150" s="51">
        <f t="shared" si="111"/>
        <v>11.297976805653633</v>
      </c>
      <c r="O150" s="51">
        <f t="shared" si="111"/>
        <v>11.291235106240867</v>
      </c>
      <c r="P150" s="51">
        <f t="shared" si="111"/>
        <v>11.284149792089845</v>
      </c>
      <c r="Q150" s="51">
        <f t="shared" si="111"/>
        <v>11.276758347705652</v>
      </c>
      <c r="R150" s="51">
        <f t="shared" si="111"/>
        <v>11.269093087765841</v>
      </c>
      <c r="S150" s="51">
        <f t="shared" si="111"/>
        <v>11.261182003910617</v>
      </c>
      <c r="T150" s="51">
        <f t="shared" si="111"/>
        <v>11.253270920055391</v>
      </c>
      <c r="U150" s="51">
        <f t="shared" si="111"/>
        <v>11.245359836200167</v>
      </c>
      <c r="V150" s="51">
        <f t="shared" si="111"/>
        <v>11.237448752344941</v>
      </c>
      <c r="W150" s="51">
        <f t="shared" si="111"/>
        <v>11.229537668489717</v>
      </c>
      <c r="X150" s="51">
        <f t="shared" si="111"/>
        <v>11.221626584634492</v>
      </c>
      <c r="Y150" s="51">
        <f t="shared" si="111"/>
        <v>11.213715500779267</v>
      </c>
      <c r="Z150" s="51">
        <f t="shared" si="111"/>
        <v>11.205804416924041</v>
      </c>
      <c r="AA150" s="51">
        <f t="shared" si="111"/>
        <v>11.197893333068818</v>
      </c>
      <c r="AB150" s="51">
        <f t="shared" si="111"/>
        <v>11.189982249213596</v>
      </c>
      <c r="AC150" s="51">
        <f t="shared" si="111"/>
        <v>11.182071165358368</v>
      </c>
      <c r="AD150" s="51">
        <f t="shared" si="111"/>
        <v>11.174160081503146</v>
      </c>
      <c r="AE150" s="51">
        <f t="shared" si="111"/>
        <v>11.166248997647916</v>
      </c>
      <c r="AF150" s="51">
        <f t="shared" si="111"/>
        <v>11.158337913792694</v>
      </c>
      <c r="AG150" s="51">
        <f t="shared" si="111"/>
        <v>11.150426829937469</v>
      </c>
      <c r="AH150" s="51">
        <f t="shared" si="111"/>
        <v>11.142515746082243</v>
      </c>
      <c r="AI150" s="51">
        <f t="shared" si="111"/>
        <v>11.134604662227018</v>
      </c>
      <c r="AJ150" s="51">
        <f t="shared" si="111"/>
        <v>11.126693578371793</v>
      </c>
      <c r="AK150" s="51">
        <f t="shared" ref="AK150" si="112">AK149</f>
        <v>11.118782494516568</v>
      </c>
    </row>
    <row r="151" spans="1:37">
      <c r="A151" s="47"/>
      <c r="B151" s="48" t="s">
        <v>128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</row>
    <row r="152" spans="1:37">
      <c r="A152" s="47"/>
      <c r="B152" s="50" t="s">
        <v>94</v>
      </c>
      <c r="C152" s="51">
        <v>0</v>
      </c>
      <c r="D152" s="51">
        <f>D$103+'GPG Margins'!$D48</f>
        <v>10.319213474153489</v>
      </c>
      <c r="E152" s="51">
        <f>E$103+'GPG Margins'!$D48</f>
        <v>13.34508736905698</v>
      </c>
      <c r="F152" s="51">
        <f>F$103+'GPG Margins'!$D48</f>
        <v>18.472757378064269</v>
      </c>
      <c r="G152" s="51">
        <f>G$103+'GPG Margins'!$D48</f>
        <v>21.342158524854323</v>
      </c>
      <c r="H152" s="51">
        <f>H$103+'GPG Margins'!$D48</f>
        <v>21.117514995356952</v>
      </c>
      <c r="I152" s="51">
        <f>I$103+'GPG Margins'!$D48</f>
        <v>19.441335537332545</v>
      </c>
      <c r="J152" s="51">
        <f>J$103+'GPG Margins'!$D48</f>
        <v>17.213823391143915</v>
      </c>
      <c r="K152" s="51">
        <f>K$103+'GPG Margins'!$D48</f>
        <v>14.908573103486205</v>
      </c>
      <c r="L152" s="51">
        <f>L$103+'GPG Margins'!$D48</f>
        <v>15.306505546348664</v>
      </c>
      <c r="M152" s="51">
        <f>M$103+'GPG Margins'!$D48</f>
        <v>16.533758485944464</v>
      </c>
      <c r="N152" s="51">
        <f>N$103+'GPG Margins'!$D48</f>
        <v>16.823133158116999</v>
      </c>
      <c r="O152" s="51">
        <f>O$103+'GPG Margins'!$D48</f>
        <v>17.005820001120018</v>
      </c>
      <c r="P152" s="51">
        <f>P$103+'GPG Margins'!$D48</f>
        <v>17.106729558572933</v>
      </c>
      <c r="Q152" s="51">
        <f>Q$103+'GPG Margins'!$D48</f>
        <v>17.007995584815948</v>
      </c>
      <c r="R152" s="51">
        <f>R$103+'GPG Margins'!$D48</f>
        <v>17.108701005870618</v>
      </c>
      <c r="S152" s="51">
        <f>S$103+'GPG Margins'!$D48</f>
        <v>17.59817888272886</v>
      </c>
      <c r="T152" s="51">
        <f>T$103+'GPG Margins'!$D48</f>
        <v>18.241382652995288</v>
      </c>
      <c r="U152" s="51">
        <f>U$103+'GPG Margins'!$D48</f>
        <v>18.706325418878489</v>
      </c>
      <c r="V152" s="51">
        <f>V$103+'GPG Margins'!$D48</f>
        <v>19.109426955404754</v>
      </c>
      <c r="W152" s="51">
        <f>W$103+'GPG Margins'!$D48</f>
        <v>19.364030727477065</v>
      </c>
      <c r="X152" s="51">
        <f>X$103+'GPG Margins'!$D48</f>
        <v>19.27762633077355</v>
      </c>
      <c r="Y152" s="51">
        <f>Y$103+'GPG Margins'!$D48</f>
        <v>19.846291667354688</v>
      </c>
      <c r="Z152" s="51">
        <f>Z$103+'GPG Margins'!$D48</f>
        <v>20.15658610449006</v>
      </c>
      <c r="AA152" s="51">
        <f>AA$103+'GPG Margins'!$D48</f>
        <v>20.322577042094938</v>
      </c>
      <c r="AB152" s="51">
        <f>AB$103+'GPG Margins'!$D48</f>
        <v>20.420536918123073</v>
      </c>
      <c r="AC152" s="51">
        <f>AC$103+'GPG Margins'!$D48</f>
        <v>20.623602290236558</v>
      </c>
      <c r="AD152" s="51">
        <f>AD$103+'GPG Margins'!$D48</f>
        <v>20.918929715542589</v>
      </c>
      <c r="AE152" s="51">
        <f>AE$103+'GPG Margins'!$D48</f>
        <v>21.046406864683238</v>
      </c>
      <c r="AF152" s="51">
        <f>AF$103+'GPG Margins'!$D48</f>
        <v>21.160556212536161</v>
      </c>
      <c r="AG152" s="51">
        <f>AG$103+'GPG Margins'!$D48</f>
        <v>21.299415526766609</v>
      </c>
      <c r="AH152" s="51">
        <f>AH$103+'GPG Margins'!$D48</f>
        <v>21.177470336665106</v>
      </c>
      <c r="AI152" s="51">
        <f>AI$103+'GPG Margins'!$D48</f>
        <v>21.300726896071719</v>
      </c>
      <c r="AJ152" s="51">
        <f>AJ$103+'GPG Margins'!$D48</f>
        <v>21.996532053334988</v>
      </c>
      <c r="AK152" s="51">
        <f>AK$103+'GPG Margins'!$D48</f>
        <v>22.698029491623121</v>
      </c>
    </row>
    <row r="153" spans="1:37">
      <c r="A153" s="47"/>
      <c r="B153" s="50" t="s">
        <v>95</v>
      </c>
      <c r="C153" s="51">
        <v>0</v>
      </c>
      <c r="D153" s="51">
        <f>D$103+'GPG Margins'!$D49</f>
        <v>9.8192134741534893</v>
      </c>
      <c r="E153" s="51">
        <f>E$103+'GPG Margins'!$D49</f>
        <v>12.84508736905698</v>
      </c>
      <c r="F153" s="51">
        <f>F$103+'GPG Margins'!$D49</f>
        <v>17.972757378064269</v>
      </c>
      <c r="G153" s="51">
        <f>G$103+'GPG Margins'!$D49</f>
        <v>20.842158524854323</v>
      </c>
      <c r="H153" s="51">
        <f>H$103+'GPG Margins'!$D49</f>
        <v>20.617514995356952</v>
      </c>
      <c r="I153" s="51">
        <f>I$103+'GPG Margins'!$D49</f>
        <v>18.941335537332545</v>
      </c>
      <c r="J153" s="51">
        <f>J$103+'GPG Margins'!$D49</f>
        <v>16.713823391143915</v>
      </c>
      <c r="K153" s="51">
        <f>K$103+'GPG Margins'!$D49</f>
        <v>14.408573103486205</v>
      </c>
      <c r="L153" s="51">
        <f>L$103+'GPG Margins'!$D49</f>
        <v>14.806505546348664</v>
      </c>
      <c r="M153" s="51">
        <f>M$103+'GPG Margins'!$D49</f>
        <v>16.033758485944464</v>
      </c>
      <c r="N153" s="51">
        <f>N$103+'GPG Margins'!$D49</f>
        <v>16.323133158116999</v>
      </c>
      <c r="O153" s="51">
        <f>O$103+'GPG Margins'!$D49</f>
        <v>16.505820001120018</v>
      </c>
      <c r="P153" s="51">
        <f>P$103+'GPG Margins'!$D49</f>
        <v>16.606729558572933</v>
      </c>
      <c r="Q153" s="51">
        <f>Q$103+'GPG Margins'!$D49</f>
        <v>16.507995584815948</v>
      </c>
      <c r="R153" s="51">
        <f>R$103+'GPG Margins'!$D49</f>
        <v>16.608701005870618</v>
      </c>
      <c r="S153" s="51">
        <f>S$103+'GPG Margins'!$D49</f>
        <v>17.09817888272886</v>
      </c>
      <c r="T153" s="51">
        <f>T$103+'GPG Margins'!$D49</f>
        <v>17.741382652995288</v>
      </c>
      <c r="U153" s="51">
        <f>U$103+'GPG Margins'!$D49</f>
        <v>18.206325418878489</v>
      </c>
      <c r="V153" s="51">
        <f>V$103+'GPG Margins'!$D49</f>
        <v>18.609426955404754</v>
      </c>
      <c r="W153" s="51">
        <f>W$103+'GPG Margins'!$D49</f>
        <v>18.864030727477065</v>
      </c>
      <c r="X153" s="51">
        <f>X$103+'GPG Margins'!$D49</f>
        <v>18.77762633077355</v>
      </c>
      <c r="Y153" s="51">
        <f>Y$103+'GPG Margins'!$D49</f>
        <v>19.346291667354688</v>
      </c>
      <c r="Z153" s="51">
        <f>Z$103+'GPG Margins'!$D49</f>
        <v>19.65658610449006</v>
      </c>
      <c r="AA153" s="51">
        <f>AA$103+'GPG Margins'!$D49</f>
        <v>19.822577042094938</v>
      </c>
      <c r="AB153" s="51">
        <f>AB$103+'GPG Margins'!$D49</f>
        <v>19.920536918123073</v>
      </c>
      <c r="AC153" s="51">
        <f>AC$103+'GPG Margins'!$D49</f>
        <v>20.123602290236558</v>
      </c>
      <c r="AD153" s="51">
        <f>AD$103+'GPG Margins'!$D49</f>
        <v>20.418929715542589</v>
      </c>
      <c r="AE153" s="51">
        <f>AE$103+'GPG Margins'!$D49</f>
        <v>20.546406864683238</v>
      </c>
      <c r="AF153" s="51">
        <f>AF$103+'GPG Margins'!$D49</f>
        <v>20.660556212536161</v>
      </c>
      <c r="AG153" s="51">
        <f>AG$103+'GPG Margins'!$D49</f>
        <v>20.799415526766609</v>
      </c>
      <c r="AH153" s="51">
        <f>AH$103+'GPG Margins'!$D49</f>
        <v>20.677470336665106</v>
      </c>
      <c r="AI153" s="51">
        <f>AI$103+'GPG Margins'!$D49</f>
        <v>20.800726896071719</v>
      </c>
      <c r="AJ153" s="51">
        <f>AJ$103+'GPG Margins'!$D49</f>
        <v>21.496532053334988</v>
      </c>
      <c r="AK153" s="51">
        <f>AK$103+'GPG Margins'!$D49</f>
        <v>22.198029491623121</v>
      </c>
    </row>
    <row r="154" spans="1:37">
      <c r="A154" s="47"/>
      <c r="B154" s="50" t="s">
        <v>129</v>
      </c>
      <c r="C154" s="51">
        <v>0</v>
      </c>
      <c r="D154" s="51">
        <f>D$103+'GPG Margins'!$D50</f>
        <v>9.3192134741534893</v>
      </c>
      <c r="E154" s="51">
        <f>E$103+'GPG Margins'!$D50</f>
        <v>12.34508736905698</v>
      </c>
      <c r="F154" s="51">
        <f>F$103+'GPG Margins'!$D50</f>
        <v>17.472757378064269</v>
      </c>
      <c r="G154" s="51">
        <f>G$103+'GPG Margins'!$D50</f>
        <v>20.342158524854323</v>
      </c>
      <c r="H154" s="51">
        <f>H$103+'GPG Margins'!$D50</f>
        <v>20.117514995356952</v>
      </c>
      <c r="I154" s="51">
        <f>I$103+'GPG Margins'!$D50</f>
        <v>18.441335537332545</v>
      </c>
      <c r="J154" s="51">
        <f>J$103+'GPG Margins'!$D50</f>
        <v>16.213823391143915</v>
      </c>
      <c r="K154" s="51">
        <f>K$103+'GPG Margins'!$D50</f>
        <v>13.908573103486205</v>
      </c>
      <c r="L154" s="51">
        <f>L$103+'GPG Margins'!$D50</f>
        <v>14.306505546348664</v>
      </c>
      <c r="M154" s="51">
        <f>M$103+'GPG Margins'!$D50</f>
        <v>15.533758485944464</v>
      </c>
      <c r="N154" s="51">
        <f>N$103+'GPG Margins'!$D50</f>
        <v>15.823133158116999</v>
      </c>
      <c r="O154" s="51">
        <f>O$103+'GPG Margins'!$D50</f>
        <v>16.005820001120018</v>
      </c>
      <c r="P154" s="51">
        <f>P$103+'GPG Margins'!$D50</f>
        <v>16.106729558572933</v>
      </c>
      <c r="Q154" s="51">
        <f>Q$103+'GPG Margins'!$D50</f>
        <v>16.007995584815948</v>
      </c>
      <c r="R154" s="51">
        <f>R$103+'GPG Margins'!$D50</f>
        <v>16.108701005870618</v>
      </c>
      <c r="S154" s="51">
        <f>S$103+'GPG Margins'!$D50</f>
        <v>16.59817888272886</v>
      </c>
      <c r="T154" s="51">
        <f>T$103+'GPG Margins'!$D50</f>
        <v>17.241382652995288</v>
      </c>
      <c r="U154" s="51">
        <f>U$103+'GPG Margins'!$D50</f>
        <v>17.706325418878489</v>
      </c>
      <c r="V154" s="51">
        <f>V$103+'GPG Margins'!$D50</f>
        <v>18.109426955404754</v>
      </c>
      <c r="W154" s="51">
        <f>W$103+'GPG Margins'!$D50</f>
        <v>18.364030727477065</v>
      </c>
      <c r="X154" s="51">
        <f>X$103+'GPG Margins'!$D50</f>
        <v>18.27762633077355</v>
      </c>
      <c r="Y154" s="51">
        <f>Y$103+'GPG Margins'!$D50</f>
        <v>18.846291667354688</v>
      </c>
      <c r="Z154" s="51">
        <f>Z$103+'GPG Margins'!$D50</f>
        <v>19.15658610449006</v>
      </c>
      <c r="AA154" s="51">
        <f>AA$103+'GPG Margins'!$D50</f>
        <v>19.322577042094938</v>
      </c>
      <c r="AB154" s="51">
        <f>AB$103+'GPG Margins'!$D50</f>
        <v>19.420536918123073</v>
      </c>
      <c r="AC154" s="51">
        <f>AC$103+'GPG Margins'!$D50</f>
        <v>19.623602290236558</v>
      </c>
      <c r="AD154" s="51">
        <f>AD$103+'GPG Margins'!$D50</f>
        <v>19.918929715542589</v>
      </c>
      <c r="AE154" s="51">
        <f>AE$103+'GPG Margins'!$D50</f>
        <v>20.046406864683238</v>
      </c>
      <c r="AF154" s="51">
        <f>AF$103+'GPG Margins'!$D50</f>
        <v>20.160556212536161</v>
      </c>
      <c r="AG154" s="51">
        <f>AG$103+'GPG Margins'!$D50</f>
        <v>20.299415526766609</v>
      </c>
      <c r="AH154" s="51">
        <f>AH$103+'GPG Margins'!$D50</f>
        <v>20.177470336665106</v>
      </c>
      <c r="AI154" s="51">
        <f>AI$103+'GPG Margins'!$D50</f>
        <v>20.300726896071719</v>
      </c>
      <c r="AJ154" s="51">
        <f>AJ$103+'GPG Margins'!$D50</f>
        <v>20.996532053334988</v>
      </c>
      <c r="AK154" s="51">
        <f>AK$103+'GPG Margins'!$D50</f>
        <v>21.698029491623121</v>
      </c>
    </row>
    <row r="155" spans="1:37">
      <c r="A155" s="47"/>
      <c r="B155" s="50" t="s">
        <v>130</v>
      </c>
      <c r="C155" s="51">
        <v>0</v>
      </c>
      <c r="D155" s="51">
        <f>D$103+'GPG Margins'!$D51</f>
        <v>9.3192134741534893</v>
      </c>
      <c r="E155" s="51">
        <f>E$103+'GPG Margins'!$D51</f>
        <v>12.34508736905698</v>
      </c>
      <c r="F155" s="51">
        <f>F$103+'GPG Margins'!$D51</f>
        <v>17.472757378064269</v>
      </c>
      <c r="G155" s="51">
        <f>G$103+'GPG Margins'!$D51</f>
        <v>20.342158524854323</v>
      </c>
      <c r="H155" s="51">
        <f>H$103+'GPG Margins'!$D51</f>
        <v>20.117514995356952</v>
      </c>
      <c r="I155" s="51">
        <f>I$103+'GPG Margins'!$D51</f>
        <v>18.441335537332545</v>
      </c>
      <c r="J155" s="51">
        <f>J$103+'GPG Margins'!$D51</f>
        <v>16.213823391143915</v>
      </c>
      <c r="K155" s="51">
        <f>K$103+'GPG Margins'!$D51</f>
        <v>13.908573103486205</v>
      </c>
      <c r="L155" s="51">
        <f>L$103+'GPG Margins'!$D51</f>
        <v>14.306505546348664</v>
      </c>
      <c r="M155" s="51">
        <f>M$103+'GPG Margins'!$D51</f>
        <v>15.533758485944464</v>
      </c>
      <c r="N155" s="51">
        <f>N$103+'GPG Margins'!$D51</f>
        <v>15.823133158116999</v>
      </c>
      <c r="O155" s="51">
        <f>O$103+'GPG Margins'!$D51</f>
        <v>16.005820001120018</v>
      </c>
      <c r="P155" s="51">
        <f>P$103+'GPG Margins'!$D51</f>
        <v>16.106729558572933</v>
      </c>
      <c r="Q155" s="51">
        <f>Q$103+'GPG Margins'!$D51</f>
        <v>16.007995584815948</v>
      </c>
      <c r="R155" s="51">
        <f>R$103+'GPG Margins'!$D51</f>
        <v>16.108701005870618</v>
      </c>
      <c r="S155" s="51">
        <f>S$103+'GPG Margins'!$D51</f>
        <v>16.59817888272886</v>
      </c>
      <c r="T155" s="51">
        <f>T$103+'GPG Margins'!$D51</f>
        <v>17.241382652995288</v>
      </c>
      <c r="U155" s="51">
        <f>U$103+'GPG Margins'!$D51</f>
        <v>17.706325418878489</v>
      </c>
      <c r="V155" s="51">
        <f>V$103+'GPG Margins'!$D51</f>
        <v>18.109426955404754</v>
      </c>
      <c r="W155" s="51">
        <f>W$103+'GPG Margins'!$D51</f>
        <v>18.364030727477065</v>
      </c>
      <c r="X155" s="51">
        <f>X$103+'GPG Margins'!$D51</f>
        <v>18.27762633077355</v>
      </c>
      <c r="Y155" s="51">
        <f>Y$103+'GPG Margins'!$D51</f>
        <v>18.846291667354688</v>
      </c>
      <c r="Z155" s="51">
        <f>Z$103+'GPG Margins'!$D51</f>
        <v>19.15658610449006</v>
      </c>
      <c r="AA155" s="51">
        <f>AA$103+'GPG Margins'!$D51</f>
        <v>19.322577042094938</v>
      </c>
      <c r="AB155" s="51">
        <f>AB$103+'GPG Margins'!$D51</f>
        <v>19.420536918123073</v>
      </c>
      <c r="AC155" s="51">
        <f>AC$103+'GPG Margins'!$D51</f>
        <v>19.623602290236558</v>
      </c>
      <c r="AD155" s="51">
        <f>AD$103+'GPG Margins'!$D51</f>
        <v>19.918929715542589</v>
      </c>
      <c r="AE155" s="51">
        <f>AE$103+'GPG Margins'!$D51</f>
        <v>20.046406864683238</v>
      </c>
      <c r="AF155" s="51">
        <f>AF$103+'GPG Margins'!$D51</f>
        <v>20.160556212536161</v>
      </c>
      <c r="AG155" s="51">
        <f>AG$103+'GPG Margins'!$D51</f>
        <v>20.299415526766609</v>
      </c>
      <c r="AH155" s="51">
        <f>AH$103+'GPG Margins'!$D51</f>
        <v>20.177470336665106</v>
      </c>
      <c r="AI155" s="51">
        <f>AI$103+'GPG Margins'!$D51</f>
        <v>20.300726896071719</v>
      </c>
      <c r="AJ155" s="51">
        <f>AJ$103+'GPG Margins'!$D51</f>
        <v>20.996532053334988</v>
      </c>
      <c r="AK155" s="51">
        <f>AK$103+'GPG Margins'!$D51</f>
        <v>21.698029491623121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734FF-17A4-46BA-8865-9B37C05CE530}">
  <dimension ref="A2:AK171"/>
  <sheetViews>
    <sheetView topLeftCell="A18" workbookViewId="0">
      <selection activeCell="C30" sqref="C30:AK36"/>
    </sheetView>
  </sheetViews>
  <sheetFormatPr defaultRowHeight="14.45"/>
  <cols>
    <col min="2" max="2" width="13.42578125" customWidth="1"/>
    <col min="3" max="3" width="11.7109375" bestFit="1" customWidth="1"/>
  </cols>
  <sheetData>
    <row r="2" spans="2:37">
      <c r="B2" s="2" t="s">
        <v>52</v>
      </c>
    </row>
    <row r="3" spans="2:37">
      <c r="B3" s="2" t="s">
        <v>133</v>
      </c>
    </row>
    <row r="4" spans="2:37">
      <c r="B4" s="2" t="s">
        <v>66</v>
      </c>
    </row>
    <row r="5" spans="2:37">
      <c r="B5" s="2" t="s">
        <v>67</v>
      </c>
    </row>
    <row r="6" spans="2:37">
      <c r="B6" s="2"/>
      <c r="C6">
        <f>C29</f>
        <v>2019</v>
      </c>
      <c r="D6">
        <f t="shared" ref="D6:AJ6" si="0">D29</f>
        <v>2020</v>
      </c>
      <c r="E6">
        <f t="shared" si="0"/>
        <v>2021</v>
      </c>
      <c r="F6">
        <f t="shared" si="0"/>
        <v>2022</v>
      </c>
      <c r="G6">
        <f t="shared" si="0"/>
        <v>2023</v>
      </c>
      <c r="H6">
        <f t="shared" si="0"/>
        <v>2024</v>
      </c>
      <c r="I6">
        <f t="shared" si="0"/>
        <v>2025</v>
      </c>
      <c r="J6">
        <f t="shared" si="0"/>
        <v>2026</v>
      </c>
      <c r="K6">
        <f t="shared" si="0"/>
        <v>2027</v>
      </c>
      <c r="L6">
        <f t="shared" si="0"/>
        <v>2028</v>
      </c>
      <c r="M6">
        <f t="shared" si="0"/>
        <v>2029</v>
      </c>
      <c r="N6">
        <f t="shared" si="0"/>
        <v>2030</v>
      </c>
      <c r="O6">
        <f t="shared" si="0"/>
        <v>2031</v>
      </c>
      <c r="P6">
        <f t="shared" si="0"/>
        <v>2032</v>
      </c>
      <c r="Q6">
        <f t="shared" si="0"/>
        <v>2033</v>
      </c>
      <c r="R6">
        <f t="shared" si="0"/>
        <v>2034</v>
      </c>
      <c r="S6">
        <f t="shared" si="0"/>
        <v>2035</v>
      </c>
      <c r="T6">
        <f t="shared" si="0"/>
        <v>2036</v>
      </c>
      <c r="U6">
        <f t="shared" si="0"/>
        <v>2037</v>
      </c>
      <c r="V6">
        <f t="shared" si="0"/>
        <v>2038</v>
      </c>
      <c r="W6">
        <f t="shared" si="0"/>
        <v>2039</v>
      </c>
      <c r="X6">
        <f t="shared" si="0"/>
        <v>2040</v>
      </c>
      <c r="Y6">
        <f t="shared" si="0"/>
        <v>2041</v>
      </c>
      <c r="Z6">
        <f t="shared" si="0"/>
        <v>2042</v>
      </c>
      <c r="AA6">
        <f t="shared" si="0"/>
        <v>2043</v>
      </c>
      <c r="AB6">
        <f t="shared" si="0"/>
        <v>2044</v>
      </c>
      <c r="AC6">
        <f t="shared" si="0"/>
        <v>2045</v>
      </c>
      <c r="AD6">
        <f t="shared" si="0"/>
        <v>2046</v>
      </c>
      <c r="AE6">
        <f t="shared" si="0"/>
        <v>2047</v>
      </c>
      <c r="AF6">
        <f t="shared" si="0"/>
        <v>2048</v>
      </c>
      <c r="AG6">
        <f t="shared" si="0"/>
        <v>2049</v>
      </c>
      <c r="AH6">
        <f t="shared" si="0"/>
        <v>2050</v>
      </c>
      <c r="AI6">
        <f t="shared" si="0"/>
        <v>2051</v>
      </c>
      <c r="AJ6">
        <f t="shared" si="0"/>
        <v>2052</v>
      </c>
      <c r="AK6">
        <f t="shared" ref="AK6" si="1">AK29</f>
        <v>2053</v>
      </c>
    </row>
    <row r="7" spans="2:37">
      <c r="B7" s="1" t="s">
        <v>68</v>
      </c>
      <c r="C7" s="4">
        <f t="shared" ref="C7:AH13" si="2">C30-C17</f>
        <v>0</v>
      </c>
      <c r="D7" s="4">
        <f t="shared" si="2"/>
        <v>9.4983902291270912</v>
      </c>
      <c r="E7" s="4">
        <f t="shared" si="2"/>
        <v>10.065299342749132</v>
      </c>
      <c r="F7" s="4">
        <f t="shared" si="2"/>
        <v>11.646079247992107</v>
      </c>
      <c r="G7" s="4">
        <f t="shared" si="2"/>
        <v>14.07562926873077</v>
      </c>
      <c r="H7" s="4">
        <f t="shared" si="2"/>
        <v>15.48393695563874</v>
      </c>
      <c r="I7" s="4">
        <f t="shared" si="2"/>
        <v>14.777860229443892</v>
      </c>
      <c r="J7" s="4">
        <f t="shared" si="2"/>
        <v>12.577962991156788</v>
      </c>
      <c r="K7" s="4">
        <f t="shared" si="2"/>
        <v>10.096877120422686</v>
      </c>
      <c r="L7" s="4">
        <f t="shared" si="2"/>
        <v>9.1116303770732685</v>
      </c>
      <c r="M7" s="4">
        <f t="shared" si="2"/>
        <v>9.3991779724852069</v>
      </c>
      <c r="N7" s="4">
        <f t="shared" si="2"/>
        <v>9.8342559207804285</v>
      </c>
      <c r="O7" s="4">
        <f t="shared" si="2"/>
        <v>10.246605291863967</v>
      </c>
      <c r="P7" s="4">
        <f t="shared" si="2"/>
        <v>10.491508272937022</v>
      </c>
      <c r="Q7" s="4">
        <f t="shared" si="2"/>
        <v>10.362218249945636</v>
      </c>
      <c r="R7" s="4">
        <f t="shared" si="2"/>
        <v>9.8494783655040976</v>
      </c>
      <c r="S7" s="4">
        <f t="shared" si="2"/>
        <v>9.4648086808947127</v>
      </c>
      <c r="T7" s="4">
        <f t="shared" si="2"/>
        <v>9.4184670214606427</v>
      </c>
      <c r="U7" s="4">
        <f t="shared" si="2"/>
        <v>9.441894590051005</v>
      </c>
      <c r="V7" s="4">
        <f t="shared" si="2"/>
        <v>9.3567152678541312</v>
      </c>
      <c r="W7" s="4">
        <f t="shared" si="2"/>
        <v>9.2117250101322039</v>
      </c>
      <c r="X7" s="4">
        <f t="shared" si="2"/>
        <v>9.3168956481503624</v>
      </c>
      <c r="Y7" s="4">
        <f t="shared" si="2"/>
        <v>9.7096498711529424</v>
      </c>
      <c r="Z7" s="4">
        <f t="shared" si="2"/>
        <v>10.114885946211345</v>
      </c>
      <c r="AA7" s="4">
        <f t="shared" si="2"/>
        <v>10.337470157326845</v>
      </c>
      <c r="AB7" s="4">
        <f t="shared" si="2"/>
        <v>10.412307875097818</v>
      </c>
      <c r="AC7" s="4">
        <f t="shared" si="2"/>
        <v>10.395589728541808</v>
      </c>
      <c r="AD7" s="4">
        <f t="shared" si="2"/>
        <v>10.328161760202276</v>
      </c>
      <c r="AE7" s="4">
        <f t="shared" si="2"/>
        <v>10.417773314726226</v>
      </c>
      <c r="AF7" s="4">
        <f t="shared" si="2"/>
        <v>10.634662567918635</v>
      </c>
      <c r="AG7" s="4">
        <f t="shared" si="2"/>
        <v>10.830686971211389</v>
      </c>
      <c r="AH7" s="4">
        <f t="shared" si="2"/>
        <v>10.973918029222638</v>
      </c>
      <c r="AI7" s="4">
        <f t="shared" ref="AI7:AJ7" si="3">AI30-AI17</f>
        <v>11.009923183212718</v>
      </c>
      <c r="AJ7" s="4">
        <f t="shared" si="3"/>
        <v>10.981193674309866</v>
      </c>
      <c r="AK7" s="4">
        <f t="shared" ref="AK7" si="4">AK30-AK17</f>
        <v>10.973672124247049</v>
      </c>
    </row>
    <row r="8" spans="2:37">
      <c r="B8" s="1" t="s">
        <v>69</v>
      </c>
      <c r="C8" s="4">
        <f t="shared" si="2"/>
        <v>0</v>
      </c>
      <c r="D8" s="4">
        <f t="shared" si="2"/>
        <v>9.1918152346585611</v>
      </c>
      <c r="E8" s="4">
        <f t="shared" si="2"/>
        <v>9.8721859671064429</v>
      </c>
      <c r="F8" s="4">
        <f t="shared" si="2"/>
        <v>11.83183833163692</v>
      </c>
      <c r="G8" s="4">
        <f t="shared" si="2"/>
        <v>14.899592593965759</v>
      </c>
      <c r="H8" s="4">
        <f t="shared" si="2"/>
        <v>16.567403244118069</v>
      </c>
      <c r="I8" s="4">
        <f t="shared" si="2"/>
        <v>15.470469925189448</v>
      </c>
      <c r="J8" s="4">
        <f t="shared" si="2"/>
        <v>12.833696612651792</v>
      </c>
      <c r="K8" s="4">
        <f t="shared" si="2"/>
        <v>9.8229040318885836</v>
      </c>
      <c r="L8" s="4">
        <f t="shared" si="2"/>
        <v>8.0874056850036773</v>
      </c>
      <c r="M8" s="4">
        <f t="shared" si="2"/>
        <v>7.8714242845187972</v>
      </c>
      <c r="N8" s="4">
        <f t="shared" si="2"/>
        <v>7.9763744843544409</v>
      </c>
      <c r="O8" s="4">
        <f t="shared" si="2"/>
        <v>8.0784562785386154</v>
      </c>
      <c r="P8" s="4">
        <f t="shared" si="2"/>
        <v>8.167569313082037</v>
      </c>
      <c r="Q8" s="4">
        <f t="shared" si="2"/>
        <v>7.9033812185666914</v>
      </c>
      <c r="R8" s="4">
        <f t="shared" si="2"/>
        <v>7.2206703274678787</v>
      </c>
      <c r="S8" s="4">
        <f t="shared" si="2"/>
        <v>6.8305710717454877</v>
      </c>
      <c r="T8" s="4">
        <f t="shared" si="2"/>
        <v>6.8062517528384934</v>
      </c>
      <c r="U8" s="4">
        <f t="shared" si="2"/>
        <v>6.7031018167927758</v>
      </c>
      <c r="V8" s="4">
        <f t="shared" si="2"/>
        <v>6.6203841451031042</v>
      </c>
      <c r="W8" s="4">
        <f t="shared" si="2"/>
        <v>6.6586168488897535</v>
      </c>
      <c r="X8" s="4">
        <f t="shared" si="2"/>
        <v>6.7238086761290239</v>
      </c>
      <c r="Y8" s="4">
        <f t="shared" si="2"/>
        <v>6.7643564623805323</v>
      </c>
      <c r="Z8" s="4">
        <f t="shared" si="2"/>
        <v>6.7681979738414535</v>
      </c>
      <c r="AA8" s="4">
        <f t="shared" si="2"/>
        <v>6.7597093067011356</v>
      </c>
      <c r="AB8" s="4">
        <f t="shared" si="2"/>
        <v>6.7787487464101766</v>
      </c>
      <c r="AC8" s="4">
        <f t="shared" si="2"/>
        <v>6.7785074509991983</v>
      </c>
      <c r="AD8" s="4">
        <f t="shared" si="2"/>
        <v>6.7612128210264544</v>
      </c>
      <c r="AE8" s="4">
        <f t="shared" si="2"/>
        <v>6.7998884479350243</v>
      </c>
      <c r="AF8" s="4">
        <f t="shared" si="2"/>
        <v>6.8391866893853734</v>
      </c>
      <c r="AG8" s="4">
        <f t="shared" si="2"/>
        <v>6.8310775524613945</v>
      </c>
      <c r="AH8" s="4">
        <f t="shared" si="2"/>
        <v>6.850736988964381</v>
      </c>
      <c r="AI8" s="4">
        <f t="shared" ref="AI8:AJ8" si="5">AI31-AI18</f>
        <v>6.8762278662821981</v>
      </c>
      <c r="AJ8" s="4">
        <f t="shared" si="5"/>
        <v>6.8447651765893402</v>
      </c>
      <c r="AK8" s="4">
        <f t="shared" ref="AK8" si="6">AK31-AK18</f>
        <v>6.8196131732740159</v>
      </c>
    </row>
    <row r="9" spans="2:37">
      <c r="B9" s="1" t="s">
        <v>70</v>
      </c>
      <c r="C9" s="4">
        <f t="shared" si="2"/>
        <v>0</v>
      </c>
      <c r="D9" s="4">
        <f t="shared" si="2"/>
        <v>8.9727993162361521</v>
      </c>
      <c r="E9" s="4">
        <f t="shared" si="2"/>
        <v>9.4295864958602458</v>
      </c>
      <c r="F9" s="4">
        <f t="shared" si="2"/>
        <v>10.745614442213959</v>
      </c>
      <c r="G9" s="4">
        <f t="shared" si="2"/>
        <v>13.25405425314035</v>
      </c>
      <c r="H9" s="4">
        <f t="shared" si="2"/>
        <v>14.919760337907196</v>
      </c>
      <c r="I9" s="4">
        <f t="shared" si="2"/>
        <v>14.310992709286648</v>
      </c>
      <c r="J9" s="4">
        <f t="shared" si="2"/>
        <v>12.030476335016214</v>
      </c>
      <c r="K9" s="4">
        <f t="shared" si="2"/>
        <v>8.9621940337303272</v>
      </c>
      <c r="L9" s="4">
        <f t="shared" si="2"/>
        <v>7.3371086002672987</v>
      </c>
      <c r="M9" s="4">
        <f t="shared" si="2"/>
        <v>7.3571017108053107</v>
      </c>
      <c r="N9" s="4">
        <f t="shared" si="2"/>
        <v>7.5139802404187481</v>
      </c>
      <c r="O9" s="4">
        <f t="shared" si="2"/>
        <v>7.6086603982692411</v>
      </c>
      <c r="P9" s="4">
        <f t="shared" si="2"/>
        <v>7.7083203236947408</v>
      </c>
      <c r="Q9" s="4">
        <f t="shared" si="2"/>
        <v>7.5188679818485191</v>
      </c>
      <c r="R9" s="4">
        <f t="shared" si="2"/>
        <v>6.9803736423014744</v>
      </c>
      <c r="S9" s="4">
        <f t="shared" si="2"/>
        <v>6.6041329506676023</v>
      </c>
      <c r="T9" s="4">
        <f t="shared" si="2"/>
        <v>6.4045310499420598</v>
      </c>
      <c r="U9" s="4">
        <f t="shared" si="2"/>
        <v>6.2133604703842105</v>
      </c>
      <c r="V9" s="4">
        <f t="shared" si="2"/>
        <v>6.1169298722240102</v>
      </c>
      <c r="W9" s="4">
        <f t="shared" si="2"/>
        <v>6.0907784090428416</v>
      </c>
      <c r="X9" s="4">
        <f t="shared" si="2"/>
        <v>6.1816271718613001</v>
      </c>
      <c r="Y9" s="4">
        <f t="shared" si="2"/>
        <v>6.3077498206761691</v>
      </c>
      <c r="Z9" s="4">
        <f t="shared" si="2"/>
        <v>6.2946555903843855</v>
      </c>
      <c r="AA9" s="4">
        <f t="shared" si="2"/>
        <v>6.2114090771338129</v>
      </c>
      <c r="AB9" s="4">
        <f t="shared" si="2"/>
        <v>6.194832741816624</v>
      </c>
      <c r="AC9" s="4">
        <f t="shared" si="2"/>
        <v>6.1344920696736747</v>
      </c>
      <c r="AD9" s="4">
        <f t="shared" si="2"/>
        <v>6.011844644391636</v>
      </c>
      <c r="AE9" s="4">
        <f t="shared" si="2"/>
        <v>6.0079928206919107</v>
      </c>
      <c r="AF9" s="4">
        <f t="shared" si="2"/>
        <v>6.0239184357448883</v>
      </c>
      <c r="AG9" s="4">
        <f t="shared" si="2"/>
        <v>5.9800728557950897</v>
      </c>
      <c r="AH9" s="4">
        <f t="shared" si="2"/>
        <v>6.0364739098713374</v>
      </c>
      <c r="AI9" s="4">
        <f t="shared" ref="AI9:AJ9" si="7">AI32-AI19</f>
        <v>6.1062311279050228</v>
      </c>
      <c r="AJ9" s="4">
        <f t="shared" si="7"/>
        <v>6.0496341181586697</v>
      </c>
      <c r="AK9" s="4">
        <f t="shared" ref="AK9" si="8">AK32-AK19</f>
        <v>5.9966679297801857</v>
      </c>
    </row>
    <row r="10" spans="2:37">
      <c r="B10" s="1" t="s">
        <v>71</v>
      </c>
      <c r="C10" s="4">
        <f t="shared" si="2"/>
        <v>0</v>
      </c>
      <c r="D10" s="4">
        <f t="shared" si="2"/>
        <v>8.8892666627441628</v>
      </c>
      <c r="E10" s="4">
        <f t="shared" si="2"/>
        <v>8.9881226069598839</v>
      </c>
      <c r="F10" s="4">
        <f t="shared" si="2"/>
        <v>9.6967851922133619</v>
      </c>
      <c r="G10" s="4">
        <f t="shared" si="2"/>
        <v>11.833899050940083</v>
      </c>
      <c r="H10" s="4">
        <f t="shared" si="2"/>
        <v>13.909646667822621</v>
      </c>
      <c r="I10" s="4">
        <f t="shared" si="2"/>
        <v>13.750427979663229</v>
      </c>
      <c r="J10" s="4">
        <f t="shared" si="2"/>
        <v>11.512967954090408</v>
      </c>
      <c r="K10" s="4">
        <f t="shared" si="2"/>
        <v>8.9231718533951287</v>
      </c>
      <c r="L10" s="4">
        <f t="shared" si="2"/>
        <v>7.7492111318827011</v>
      </c>
      <c r="M10" s="4">
        <f t="shared" si="2"/>
        <v>7.718088325265569</v>
      </c>
      <c r="N10" s="4">
        <f t="shared" si="2"/>
        <v>7.820279369592563</v>
      </c>
      <c r="O10" s="4">
        <f t="shared" si="2"/>
        <v>7.9195915297086934</v>
      </c>
      <c r="P10" s="4">
        <f t="shared" si="2"/>
        <v>7.9524402872440456</v>
      </c>
      <c r="Q10" s="4">
        <f t="shared" si="2"/>
        <v>7.7878921876101774</v>
      </c>
      <c r="R10" s="4">
        <f t="shared" si="2"/>
        <v>7.3892239699312263</v>
      </c>
      <c r="S10" s="4">
        <f t="shared" si="2"/>
        <v>7.1031319092653602</v>
      </c>
      <c r="T10" s="4">
        <f t="shared" si="2"/>
        <v>7.0368100485658855</v>
      </c>
      <c r="U10" s="4">
        <f t="shared" si="2"/>
        <v>6.9380233019482382</v>
      </c>
      <c r="V10" s="4">
        <f t="shared" si="2"/>
        <v>6.8116806865243138</v>
      </c>
      <c r="W10" s="4">
        <f t="shared" si="2"/>
        <v>6.6556008413525785</v>
      </c>
      <c r="X10" s="4">
        <f t="shared" si="2"/>
        <v>6.4562486342485874</v>
      </c>
      <c r="Y10" s="4">
        <f t="shared" si="2"/>
        <v>6.3142828186143047</v>
      </c>
      <c r="Z10" s="4">
        <f t="shared" si="2"/>
        <v>6.5573033605023507</v>
      </c>
      <c r="AA10" s="4">
        <f t="shared" si="2"/>
        <v>7.2236053649468026</v>
      </c>
      <c r="AB10" s="4">
        <f t="shared" si="2"/>
        <v>7.2956667073106161</v>
      </c>
      <c r="AC10" s="4">
        <f t="shared" si="2"/>
        <v>6.5161950499416399</v>
      </c>
      <c r="AD10" s="4">
        <f t="shared" si="2"/>
        <v>6.0057079902716719</v>
      </c>
      <c r="AE10" s="4">
        <f t="shared" si="2"/>
        <v>6.0103684410365572</v>
      </c>
      <c r="AF10" s="4">
        <f t="shared" si="2"/>
        <v>5.9771190058052204</v>
      </c>
      <c r="AG10" s="4">
        <f t="shared" si="2"/>
        <v>6.0366503457696563</v>
      </c>
      <c r="AH10" s="4">
        <f t="shared" si="2"/>
        <v>6.218210279392105</v>
      </c>
      <c r="AI10" s="4">
        <f t="shared" ref="AI10:AJ10" si="9">AI33-AI20</f>
        <v>6.1887324709977083</v>
      </c>
      <c r="AJ10" s="4">
        <f t="shared" si="9"/>
        <v>6.0722362826073777</v>
      </c>
      <c r="AK10" s="4">
        <f t="shared" ref="AK10" si="10">AK33-AK20</f>
        <v>6.0100426772951039</v>
      </c>
    </row>
    <row r="11" spans="2:37">
      <c r="B11" s="1" t="s">
        <v>72</v>
      </c>
      <c r="C11" s="4">
        <f t="shared" si="2"/>
        <v>0</v>
      </c>
      <c r="D11" s="4">
        <f t="shared" si="2"/>
        <v>9.1918152346585611</v>
      </c>
      <c r="E11" s="4">
        <f t="shared" si="2"/>
        <v>9.8721859671064429</v>
      </c>
      <c r="F11" s="4">
        <f t="shared" si="2"/>
        <v>11.83183833163692</v>
      </c>
      <c r="G11" s="4">
        <f t="shared" si="2"/>
        <v>14.899592593965759</v>
      </c>
      <c r="H11" s="4">
        <f t="shared" si="2"/>
        <v>16.567403244118069</v>
      </c>
      <c r="I11" s="4">
        <f t="shared" si="2"/>
        <v>15.470469925189448</v>
      </c>
      <c r="J11" s="4">
        <f t="shared" si="2"/>
        <v>12.833696612651792</v>
      </c>
      <c r="K11" s="4">
        <f t="shared" si="2"/>
        <v>9.8229040318885836</v>
      </c>
      <c r="L11" s="4">
        <f t="shared" si="2"/>
        <v>8.0874056850036773</v>
      </c>
      <c r="M11" s="4">
        <f t="shared" si="2"/>
        <v>7.8714242845187972</v>
      </c>
      <c r="N11" s="4">
        <f t="shared" si="2"/>
        <v>7.9763744843544409</v>
      </c>
      <c r="O11" s="4">
        <f t="shared" si="2"/>
        <v>8.0784562785386154</v>
      </c>
      <c r="P11" s="4">
        <f t="shared" si="2"/>
        <v>8.167569313082037</v>
      </c>
      <c r="Q11" s="4">
        <f t="shared" si="2"/>
        <v>7.9033812185666914</v>
      </c>
      <c r="R11" s="4">
        <f t="shared" si="2"/>
        <v>7.2206703274678787</v>
      </c>
      <c r="S11" s="4">
        <f t="shared" si="2"/>
        <v>6.8305710717454877</v>
      </c>
      <c r="T11" s="4">
        <f t="shared" si="2"/>
        <v>6.8062517528384934</v>
      </c>
      <c r="U11" s="4">
        <f t="shared" si="2"/>
        <v>6.7031018167927758</v>
      </c>
      <c r="V11" s="4">
        <f t="shared" si="2"/>
        <v>6.6203841451031042</v>
      </c>
      <c r="W11" s="4">
        <f t="shared" si="2"/>
        <v>6.6586168488897535</v>
      </c>
      <c r="X11" s="4">
        <f t="shared" si="2"/>
        <v>6.7238086761290239</v>
      </c>
      <c r="Y11" s="4">
        <f t="shared" si="2"/>
        <v>6.7643564623805323</v>
      </c>
      <c r="Z11" s="4">
        <f t="shared" si="2"/>
        <v>6.7681979738414535</v>
      </c>
      <c r="AA11" s="4">
        <f t="shared" si="2"/>
        <v>6.7597093067011356</v>
      </c>
      <c r="AB11" s="4">
        <f t="shared" si="2"/>
        <v>6.7787487464101766</v>
      </c>
      <c r="AC11" s="4">
        <f t="shared" si="2"/>
        <v>6.7785074509991983</v>
      </c>
      <c r="AD11" s="4">
        <f t="shared" si="2"/>
        <v>6.7612128210264544</v>
      </c>
      <c r="AE11" s="4">
        <f t="shared" si="2"/>
        <v>6.7998884479350243</v>
      </c>
      <c r="AF11" s="4">
        <f t="shared" si="2"/>
        <v>6.8391866893853734</v>
      </c>
      <c r="AG11" s="4">
        <f t="shared" si="2"/>
        <v>6.8310775524613945</v>
      </c>
      <c r="AH11" s="4">
        <f t="shared" si="2"/>
        <v>6.850736988964381</v>
      </c>
      <c r="AI11" s="4">
        <f t="shared" ref="AI11:AJ11" si="11">AI34-AI21</f>
        <v>6.8762278662821981</v>
      </c>
      <c r="AJ11" s="4">
        <f t="shared" si="11"/>
        <v>6.8447651765893402</v>
      </c>
      <c r="AK11" s="4">
        <f t="shared" ref="AK11" si="12">AK34-AK21</f>
        <v>6.8196131732740159</v>
      </c>
    </row>
    <row r="12" spans="2:37">
      <c r="B12" s="1" t="s">
        <v>73</v>
      </c>
      <c r="C12" s="4">
        <f t="shared" si="2"/>
        <v>0</v>
      </c>
      <c r="D12" s="4">
        <f t="shared" si="2"/>
        <v>9.4967431703035601</v>
      </c>
      <c r="E12" s="4">
        <f t="shared" si="2"/>
        <v>10.063577509340753</v>
      </c>
      <c r="F12" s="4">
        <f t="shared" si="2"/>
        <v>11.644420137663841</v>
      </c>
      <c r="G12" s="4">
        <f t="shared" si="2"/>
        <v>14.073925992785819</v>
      </c>
      <c r="H12" s="4">
        <f t="shared" si="2"/>
        <v>15.482092633819397</v>
      </c>
      <c r="I12" s="4">
        <f t="shared" si="2"/>
        <v>14.775897942341864</v>
      </c>
      <c r="J12" s="4">
        <f t="shared" si="2"/>
        <v>12.575914968798298</v>
      </c>
      <c r="K12" s="4">
        <f t="shared" si="2"/>
        <v>10.094753137373477</v>
      </c>
      <c r="L12" s="4">
        <f t="shared" si="2"/>
        <v>9.1094204585752614</v>
      </c>
      <c r="M12" s="4">
        <f t="shared" si="2"/>
        <v>9.396985727550117</v>
      </c>
      <c r="N12" s="4">
        <f t="shared" si="2"/>
        <v>9.8320840829976675</v>
      </c>
      <c r="O12" s="4">
        <f t="shared" si="2"/>
        <v>10.244334614570201</v>
      </c>
      <c r="P12" s="4">
        <f t="shared" si="2"/>
        <v>10.489201924032606</v>
      </c>
      <c r="Q12" s="4">
        <f t="shared" si="2"/>
        <v>10.359990163377969</v>
      </c>
      <c r="R12" s="4">
        <f t="shared" si="2"/>
        <v>9.8472919307628679</v>
      </c>
      <c r="S12" s="4">
        <f t="shared" si="2"/>
        <v>9.4626069622904314</v>
      </c>
      <c r="T12" s="4">
        <f t="shared" si="2"/>
        <v>9.4162020757098688</v>
      </c>
      <c r="U12" s="4">
        <f t="shared" si="2"/>
        <v>9.4394751534072405</v>
      </c>
      <c r="V12" s="4">
        <f t="shared" si="2"/>
        <v>9.3541629284743948</v>
      </c>
      <c r="W12" s="4">
        <f t="shared" si="2"/>
        <v>9.2091195331889324</v>
      </c>
      <c r="X12" s="4">
        <f t="shared" si="2"/>
        <v>9.3142901712070909</v>
      </c>
      <c r="Y12" s="4">
        <f t="shared" si="2"/>
        <v>9.7069962899281279</v>
      </c>
      <c r="Z12" s="4">
        <f t="shared" si="2"/>
        <v>10.112035474495949</v>
      </c>
      <c r="AA12" s="4">
        <f t="shared" si="2"/>
        <v>10.334353363849178</v>
      </c>
      <c r="AB12" s="4">
        <f t="shared" si="2"/>
        <v>10.409174971609442</v>
      </c>
      <c r="AC12" s="4">
        <f t="shared" si="2"/>
        <v>10.392472094620945</v>
      </c>
      <c r="AD12" s="4">
        <f t="shared" si="2"/>
        <v>10.324929711334541</v>
      </c>
      <c r="AE12" s="4">
        <f t="shared" si="2"/>
        <v>10.414427742828208</v>
      </c>
      <c r="AF12" s="4">
        <f t="shared" si="2"/>
        <v>10.63127653794135</v>
      </c>
      <c r="AG12" s="4">
        <f t="shared" si="2"/>
        <v>10.82726272752509</v>
      </c>
      <c r="AH12" s="4">
        <f t="shared" si="2"/>
        <v>10.970420163301569</v>
      </c>
      <c r="AI12" s="4">
        <f t="shared" ref="AI12:AJ12" si="13">AI35-AI22</f>
        <v>11.006348459696786</v>
      </c>
      <c r="AJ12" s="4">
        <f t="shared" si="13"/>
        <v>10.977538639778727</v>
      </c>
      <c r="AK12" s="4">
        <f t="shared" ref="AK12" si="14">AK35-AK22</f>
        <v>10.969933087173633</v>
      </c>
    </row>
    <row r="13" spans="2:37">
      <c r="B13" s="1" t="s">
        <v>74</v>
      </c>
      <c r="C13" s="4">
        <f t="shared" si="2"/>
        <v>0</v>
      </c>
      <c r="D13" s="4">
        <f t="shared" si="2"/>
        <v>7.7312677295327905</v>
      </c>
      <c r="E13" s="4">
        <f t="shared" si="2"/>
        <v>7.6959289749591644</v>
      </c>
      <c r="F13" s="4">
        <f t="shared" si="2"/>
        <v>7.5439692311349731</v>
      </c>
      <c r="G13" s="4">
        <f t="shared" si="2"/>
        <v>7.5739048998645355</v>
      </c>
      <c r="H13" s="4">
        <f t="shared" si="2"/>
        <v>9.3431427598412178</v>
      </c>
      <c r="I13" s="4">
        <f t="shared" si="2"/>
        <v>9.823788202474919</v>
      </c>
      <c r="J13" s="4">
        <f t="shared" si="2"/>
        <v>13.099166740999365</v>
      </c>
      <c r="K13" s="4">
        <f t="shared" si="2"/>
        <v>13.099166740999367</v>
      </c>
      <c r="L13" s="4">
        <f t="shared" si="2"/>
        <v>13.099166740999369</v>
      </c>
      <c r="M13" s="4">
        <f t="shared" si="2"/>
        <v>13.099166740999367</v>
      </c>
      <c r="N13" s="4">
        <f t="shared" si="2"/>
        <v>13.099166740999365</v>
      </c>
      <c r="O13" s="4">
        <f t="shared" si="2"/>
        <v>13.099166740999367</v>
      </c>
      <c r="P13" s="4">
        <f t="shared" si="2"/>
        <v>13.099166740999367</v>
      </c>
      <c r="Q13" s="4">
        <f t="shared" si="2"/>
        <v>13.099166740999367</v>
      </c>
      <c r="R13" s="4">
        <f t="shared" si="2"/>
        <v>13.099166740999367</v>
      </c>
      <c r="S13" s="4">
        <f t="shared" si="2"/>
        <v>13.099166740999367</v>
      </c>
      <c r="T13" s="4">
        <f t="shared" si="2"/>
        <v>13.099166740999367</v>
      </c>
      <c r="U13" s="4">
        <f t="shared" si="2"/>
        <v>13.099166740999367</v>
      </c>
      <c r="V13" s="4">
        <f t="shared" si="2"/>
        <v>13.099166740999367</v>
      </c>
      <c r="W13" s="4">
        <f t="shared" si="2"/>
        <v>13.099166740999367</v>
      </c>
      <c r="X13" s="4">
        <f t="shared" si="2"/>
        <v>13.099166740999367</v>
      </c>
      <c r="Y13" s="4">
        <f t="shared" si="2"/>
        <v>13.099166740999367</v>
      </c>
      <c r="Z13" s="4">
        <f t="shared" si="2"/>
        <v>13.099166740999365</v>
      </c>
      <c r="AA13" s="4">
        <f t="shared" si="2"/>
        <v>13.099166740999367</v>
      </c>
      <c r="AB13" s="4">
        <f t="shared" si="2"/>
        <v>13.099166740999367</v>
      </c>
      <c r="AC13" s="4">
        <f t="shared" si="2"/>
        <v>13.099166740999367</v>
      </c>
      <c r="AD13" s="4">
        <f t="shared" si="2"/>
        <v>13.099166740999367</v>
      </c>
      <c r="AE13" s="4">
        <f t="shared" si="2"/>
        <v>13.099166740999367</v>
      </c>
      <c r="AF13" s="4">
        <f t="shared" si="2"/>
        <v>13.099166740999367</v>
      </c>
      <c r="AG13" s="4">
        <f t="shared" si="2"/>
        <v>13.099166740999365</v>
      </c>
      <c r="AH13" s="4">
        <f t="shared" si="2"/>
        <v>13.099166740999365</v>
      </c>
      <c r="AI13" s="4">
        <f t="shared" ref="AI13:AJ13" si="15">AI36-AI23</f>
        <v>13.099166740999365</v>
      </c>
      <c r="AJ13" s="4">
        <f t="shared" si="15"/>
        <v>13.099166740999365</v>
      </c>
      <c r="AK13" s="4">
        <f t="shared" ref="AK13" si="16">AK36-AK23</f>
        <v>13.099166740999365</v>
      </c>
    </row>
    <row r="14" spans="2:37">
      <c r="B14" s="2"/>
    </row>
    <row r="15" spans="2:37">
      <c r="B15" s="2" t="s">
        <v>75</v>
      </c>
    </row>
    <row r="16" spans="2:37">
      <c r="C16">
        <f>C6</f>
        <v>2019</v>
      </c>
      <c r="D16">
        <f t="shared" ref="D16:AH16" si="17">D6</f>
        <v>2020</v>
      </c>
      <c r="E16">
        <f t="shared" si="17"/>
        <v>2021</v>
      </c>
      <c r="F16">
        <f t="shared" si="17"/>
        <v>2022</v>
      </c>
      <c r="G16">
        <f t="shared" si="17"/>
        <v>2023</v>
      </c>
      <c r="H16">
        <f t="shared" si="17"/>
        <v>2024</v>
      </c>
      <c r="I16">
        <f t="shared" si="17"/>
        <v>2025</v>
      </c>
      <c r="J16">
        <f t="shared" si="17"/>
        <v>2026</v>
      </c>
      <c r="K16">
        <f t="shared" si="17"/>
        <v>2027</v>
      </c>
      <c r="L16">
        <f t="shared" si="17"/>
        <v>2028</v>
      </c>
      <c r="M16">
        <f t="shared" si="17"/>
        <v>2029</v>
      </c>
      <c r="N16">
        <f t="shared" si="17"/>
        <v>2030</v>
      </c>
      <c r="O16">
        <f t="shared" si="17"/>
        <v>2031</v>
      </c>
      <c r="P16">
        <f t="shared" si="17"/>
        <v>2032</v>
      </c>
      <c r="Q16">
        <f t="shared" si="17"/>
        <v>2033</v>
      </c>
      <c r="R16">
        <f t="shared" si="17"/>
        <v>2034</v>
      </c>
      <c r="S16">
        <f t="shared" si="17"/>
        <v>2035</v>
      </c>
      <c r="T16">
        <f t="shared" si="17"/>
        <v>2036</v>
      </c>
      <c r="U16">
        <f t="shared" si="17"/>
        <v>2037</v>
      </c>
      <c r="V16">
        <f t="shared" si="17"/>
        <v>2038</v>
      </c>
      <c r="W16">
        <f t="shared" si="17"/>
        <v>2039</v>
      </c>
      <c r="X16">
        <f t="shared" si="17"/>
        <v>2040</v>
      </c>
      <c r="Y16">
        <f t="shared" si="17"/>
        <v>2041</v>
      </c>
      <c r="Z16">
        <f t="shared" si="17"/>
        <v>2042</v>
      </c>
      <c r="AA16">
        <f t="shared" si="17"/>
        <v>2043</v>
      </c>
      <c r="AB16">
        <f t="shared" si="17"/>
        <v>2044</v>
      </c>
      <c r="AC16">
        <f t="shared" si="17"/>
        <v>2045</v>
      </c>
      <c r="AD16">
        <f t="shared" si="17"/>
        <v>2046</v>
      </c>
      <c r="AE16">
        <f t="shared" si="17"/>
        <v>2047</v>
      </c>
      <c r="AF16">
        <f t="shared" si="17"/>
        <v>2048</v>
      </c>
      <c r="AG16">
        <f t="shared" si="17"/>
        <v>2049</v>
      </c>
      <c r="AH16">
        <f t="shared" si="17"/>
        <v>2050</v>
      </c>
      <c r="AI16">
        <f t="shared" ref="AI16:AJ16" si="18">AI6</f>
        <v>2051</v>
      </c>
      <c r="AJ16">
        <f t="shared" si="18"/>
        <v>2052</v>
      </c>
      <c r="AK16">
        <f t="shared" ref="AK16" si="19">AK6</f>
        <v>2053</v>
      </c>
    </row>
    <row r="17" spans="1:37">
      <c r="B17" t="str">
        <f>B7</f>
        <v>Melbourne</v>
      </c>
      <c r="C17" s="4">
        <v>0</v>
      </c>
      <c r="D17" s="4">
        <v>0.5013425012656032</v>
      </c>
      <c r="E17" s="4">
        <v>0.49596704796499591</v>
      </c>
      <c r="F17" s="4">
        <v>0.4827197100761268</v>
      </c>
      <c r="G17" s="4">
        <v>0.47766898872232905</v>
      </c>
      <c r="H17" s="4">
        <v>0.49726065711078005</v>
      </c>
      <c r="I17" s="4">
        <v>0.58256240684417393</v>
      </c>
      <c r="J17" s="4">
        <v>0.67182590034259415</v>
      </c>
      <c r="K17" s="4">
        <v>0.87499093749467804</v>
      </c>
      <c r="L17" s="4">
        <v>1.3117036963013928</v>
      </c>
      <c r="M17" s="4">
        <v>1.5821947778011132</v>
      </c>
      <c r="N17" s="4">
        <v>1.5694252479471476</v>
      </c>
      <c r="O17" s="4">
        <v>1.4635616843648329</v>
      </c>
      <c r="P17" s="4">
        <v>1.3130141416220766</v>
      </c>
      <c r="Q17" s="4">
        <v>1.1825645262882853</v>
      </c>
      <c r="R17" s="4">
        <v>1.2264036784058578</v>
      </c>
      <c r="S17" s="4">
        <v>1.4752548917710944</v>
      </c>
      <c r="T17" s="4">
        <v>1.6983491411678817</v>
      </c>
      <c r="U17" s="4">
        <v>1.8433324984934296</v>
      </c>
      <c r="V17" s="4">
        <v>2.0253206647500726</v>
      </c>
      <c r="W17" s="4">
        <v>2.1919406750958661</v>
      </c>
      <c r="X17" s="4">
        <v>2.1049947738818755</v>
      </c>
      <c r="Y17" s="4">
        <v>1.8003903426239865</v>
      </c>
      <c r="Z17" s="4">
        <v>1.5612899424494273</v>
      </c>
      <c r="AA17" s="4">
        <v>1.4711202713111702</v>
      </c>
      <c r="AB17" s="4">
        <v>1.3914079578690381</v>
      </c>
      <c r="AC17" s="4">
        <v>1.381910045275863</v>
      </c>
      <c r="AD17" s="4">
        <v>1.5412355809023752</v>
      </c>
      <c r="AE17" s="4">
        <v>1.5691767144958328</v>
      </c>
      <c r="AF17" s="4">
        <v>1.4133420381042736</v>
      </c>
      <c r="AG17" s="4">
        <v>1.2623501360157148</v>
      </c>
      <c r="AH17" s="4">
        <v>1.1381310023605922</v>
      </c>
      <c r="AI17" s="4">
        <v>1.1252544314973763</v>
      </c>
      <c r="AJ17" s="4">
        <v>1.2445926255488671</v>
      </c>
      <c r="AK17" s="4">
        <v>1.3416774832754543</v>
      </c>
    </row>
    <row r="18" spans="1:37">
      <c r="B18" t="str">
        <f t="shared" ref="B18:B23" si="20">B8</f>
        <v>Sydney</v>
      </c>
      <c r="C18" s="4">
        <v>0</v>
      </c>
      <c r="D18" s="4">
        <v>1.7882915476316132</v>
      </c>
      <c r="E18" s="4">
        <v>1.7712070741502801</v>
      </c>
      <c r="F18" s="4">
        <v>1.7494116128012471</v>
      </c>
      <c r="G18" s="4">
        <v>1.7651590083206139</v>
      </c>
      <c r="H18" s="4">
        <v>1.8440023833635055</v>
      </c>
      <c r="I18" s="4">
        <v>2.0440041081116957</v>
      </c>
      <c r="J18" s="4">
        <v>2.2939960647070388</v>
      </c>
      <c r="K18" s="4">
        <v>2.5584007351061295</v>
      </c>
      <c r="L18" s="4">
        <v>2.8696276079508451</v>
      </c>
      <c r="M18" s="4">
        <v>3.0550627417423004</v>
      </c>
      <c r="N18" s="4">
        <v>3.1046699949551946</v>
      </c>
      <c r="O18" s="4">
        <v>3.1090984894541696</v>
      </c>
      <c r="P18" s="4">
        <v>3.0558643026715329</v>
      </c>
      <c r="Q18" s="4">
        <v>2.9873288320873446</v>
      </c>
      <c r="R18" s="4">
        <v>2.9684361580626937</v>
      </c>
      <c r="S18" s="4">
        <v>3.0136782649883047</v>
      </c>
      <c r="T18" s="4">
        <v>3.0732629489796093</v>
      </c>
      <c r="U18" s="4">
        <v>3.1402485587375817</v>
      </c>
      <c r="V18" s="4">
        <v>3.1988908682801238</v>
      </c>
      <c r="W18" s="4">
        <v>3.1920380261927144</v>
      </c>
      <c r="X18" s="4">
        <v>3.1641632184376904</v>
      </c>
      <c r="Y18" s="4">
        <v>3.1740476924894727</v>
      </c>
      <c r="Z18" s="4">
        <v>3.174024581940766</v>
      </c>
      <c r="AA18" s="4">
        <v>3.1247234870059613</v>
      </c>
      <c r="AB18" s="4">
        <v>3.0789832355904392</v>
      </c>
      <c r="AC18" s="4">
        <v>3.0879244315970418</v>
      </c>
      <c r="AD18" s="4">
        <v>3.1170712143745196</v>
      </c>
      <c r="AE18" s="4">
        <v>3.117370340392033</v>
      </c>
      <c r="AF18" s="4">
        <v>3.1016046600116116</v>
      </c>
      <c r="AG18" s="4">
        <v>3.0984803950330666</v>
      </c>
      <c r="AH18" s="4">
        <v>3.1032802901304288</v>
      </c>
      <c r="AI18" s="4">
        <v>3.1068045880214346</v>
      </c>
      <c r="AJ18" s="4">
        <v>3.1103340120512977</v>
      </c>
      <c r="AK18" s="4">
        <v>3.1119794817827198</v>
      </c>
    </row>
    <row r="19" spans="1:37">
      <c r="B19" t="str">
        <f t="shared" si="20"/>
        <v>Adelaide</v>
      </c>
      <c r="C19" s="4">
        <v>0</v>
      </c>
      <c r="D19" s="4">
        <v>2.0029841177771752</v>
      </c>
      <c r="E19" s="4">
        <v>2.0095653697490516</v>
      </c>
      <c r="F19" s="4">
        <v>1.9686210204133276</v>
      </c>
      <c r="G19" s="4">
        <v>1.9350770492695797</v>
      </c>
      <c r="H19" s="4">
        <v>1.9892342056187426</v>
      </c>
      <c r="I19" s="4">
        <v>2.155269671269008</v>
      </c>
      <c r="J19" s="4">
        <v>2.3491037537452071</v>
      </c>
      <c r="K19" s="4">
        <v>2.5751335602144048</v>
      </c>
      <c r="L19" s="4">
        <v>2.8189022316385541</v>
      </c>
      <c r="M19" s="4">
        <v>2.9101282556130963</v>
      </c>
      <c r="N19" s="4">
        <v>2.9492091666546396</v>
      </c>
      <c r="O19" s="4">
        <v>3.0044678130846227</v>
      </c>
      <c r="P19" s="4">
        <v>2.9781526734180184</v>
      </c>
      <c r="Q19" s="4">
        <v>2.8875911219637866</v>
      </c>
      <c r="R19" s="4">
        <v>2.8283202093723507</v>
      </c>
      <c r="S19" s="4">
        <v>2.9129289121729576</v>
      </c>
      <c r="T19" s="4">
        <v>3.0772719171445178</v>
      </c>
      <c r="U19" s="4">
        <v>3.1801325167809571</v>
      </c>
      <c r="V19" s="4">
        <v>3.2131369016460782</v>
      </c>
      <c r="W19" s="4">
        <v>3.2075434232043376</v>
      </c>
      <c r="X19" s="4">
        <v>3.1996229635119589</v>
      </c>
      <c r="Y19" s="4">
        <v>3.2198680097075867</v>
      </c>
      <c r="Z19" s="4">
        <v>3.1993074385416498</v>
      </c>
      <c r="AA19" s="4">
        <v>3.113841419189419</v>
      </c>
      <c r="AB19" s="4">
        <v>3.0701781050407342</v>
      </c>
      <c r="AC19" s="4">
        <v>3.0876945696022204</v>
      </c>
      <c r="AD19" s="4">
        <v>3.1100383920195336</v>
      </c>
      <c r="AE19" s="4">
        <v>3.1107518388403119</v>
      </c>
      <c r="AF19" s="4">
        <v>3.1138585232113583</v>
      </c>
      <c r="AG19" s="4">
        <v>3.1394294666945908</v>
      </c>
      <c r="AH19" s="4">
        <v>3.1439243282843377</v>
      </c>
      <c r="AI19" s="4">
        <v>3.1337270088448825</v>
      </c>
      <c r="AJ19" s="4">
        <v>3.1347477504784163</v>
      </c>
      <c r="AK19" s="4">
        <v>3.1311562215085509</v>
      </c>
    </row>
    <row r="20" spans="1:37">
      <c r="B20" t="str">
        <f t="shared" si="20"/>
        <v>Brisbane</v>
      </c>
      <c r="C20" s="4">
        <v>0</v>
      </c>
      <c r="D20" s="4">
        <v>0.96554667035232689</v>
      </c>
      <c r="E20" s="4">
        <v>1.0757087083822336</v>
      </c>
      <c r="F20" s="4">
        <v>1.1575289957717303</v>
      </c>
      <c r="G20" s="4">
        <v>1.2563375077529815</v>
      </c>
      <c r="H20" s="4">
        <v>1.4629604683996424</v>
      </c>
      <c r="I20" s="4">
        <v>1.675805845638807</v>
      </c>
      <c r="J20" s="4">
        <v>1.7327254533200098</v>
      </c>
      <c r="K20" s="4">
        <v>1.5774881581615534</v>
      </c>
      <c r="L20" s="4">
        <v>1.3489765784708292</v>
      </c>
      <c r="M20" s="4">
        <v>1.2344063496918842</v>
      </c>
      <c r="N20" s="4">
        <v>1.2250655077275152</v>
      </c>
      <c r="O20" s="4">
        <v>1.2482383309758374</v>
      </c>
      <c r="P20" s="4">
        <v>1.2578806150631996</v>
      </c>
      <c r="Q20" s="4">
        <v>1.2241510374862641</v>
      </c>
      <c r="R20" s="4">
        <v>1.1937226505314806</v>
      </c>
      <c r="S20" s="4">
        <v>1.1927348233366564</v>
      </c>
      <c r="T20" s="4">
        <v>1.2356347750215033</v>
      </c>
      <c r="U20" s="4">
        <v>1.3387747069633757</v>
      </c>
      <c r="V20" s="4">
        <v>1.4553815375983192</v>
      </c>
      <c r="W20" s="4">
        <v>1.5067126168200478</v>
      </c>
      <c r="X20" s="4">
        <v>1.5088376147807248</v>
      </c>
      <c r="Y20" s="4">
        <v>1.571553079915442</v>
      </c>
      <c r="Z20" s="4">
        <v>1.6588708306782571</v>
      </c>
      <c r="AA20" s="4">
        <v>1.6706925708595564</v>
      </c>
      <c r="AB20" s="4">
        <v>1.6944099846987335</v>
      </c>
      <c r="AC20" s="4">
        <v>1.7655880024868331</v>
      </c>
      <c r="AD20" s="4">
        <v>1.7835134058121036</v>
      </c>
      <c r="AE20" s="4">
        <v>1.7687751165785226</v>
      </c>
      <c r="AF20" s="4">
        <v>1.7818554552043875</v>
      </c>
      <c r="AG20" s="4">
        <v>1.8093571848821379</v>
      </c>
      <c r="AH20" s="4">
        <v>1.8416743354800711</v>
      </c>
      <c r="AI20" s="4">
        <v>1.8627592997567817</v>
      </c>
      <c r="AJ20" s="4">
        <v>1.8697747470345027</v>
      </c>
      <c r="AK20" s="4">
        <v>1.8799412925605292</v>
      </c>
    </row>
    <row r="21" spans="1:37">
      <c r="B21" t="str">
        <f t="shared" si="20"/>
        <v>Canberra</v>
      </c>
      <c r="C21" s="4">
        <v>0</v>
      </c>
      <c r="D21" s="4">
        <v>1.7882915476316132</v>
      </c>
      <c r="E21" s="4">
        <v>1.7712070741502801</v>
      </c>
      <c r="F21" s="4">
        <v>1.7494116128012471</v>
      </c>
      <c r="G21" s="4">
        <v>1.7651590083206139</v>
      </c>
      <c r="H21" s="4">
        <v>1.8440023833635055</v>
      </c>
      <c r="I21" s="4">
        <v>2.0440041081116957</v>
      </c>
      <c r="J21" s="4">
        <v>2.2939960647070388</v>
      </c>
      <c r="K21" s="4">
        <v>2.5584007351061295</v>
      </c>
      <c r="L21" s="4">
        <v>2.8696276079508451</v>
      </c>
      <c r="M21" s="4">
        <v>3.0550627417423004</v>
      </c>
      <c r="N21" s="4">
        <v>3.1046699949551946</v>
      </c>
      <c r="O21" s="4">
        <v>3.1090984894541696</v>
      </c>
      <c r="P21" s="4">
        <v>3.0558643026715329</v>
      </c>
      <c r="Q21" s="4">
        <v>2.9873288320873446</v>
      </c>
      <c r="R21" s="4">
        <v>2.9684361580626937</v>
      </c>
      <c r="S21" s="4">
        <v>3.0136782649883047</v>
      </c>
      <c r="T21" s="4">
        <v>3.0732629489796093</v>
      </c>
      <c r="U21" s="4">
        <v>3.1402485587375817</v>
      </c>
      <c r="V21" s="4">
        <v>3.1988908682801238</v>
      </c>
      <c r="W21" s="4">
        <v>3.1920380261927144</v>
      </c>
      <c r="X21" s="4">
        <v>3.1641632184376904</v>
      </c>
      <c r="Y21" s="4">
        <v>3.1740476924894727</v>
      </c>
      <c r="Z21" s="4">
        <v>3.174024581940766</v>
      </c>
      <c r="AA21" s="4">
        <v>3.1247234870059613</v>
      </c>
      <c r="AB21" s="4">
        <v>3.0789832355904392</v>
      </c>
      <c r="AC21" s="4">
        <v>3.0879244315970418</v>
      </c>
      <c r="AD21" s="4">
        <v>3.1170712143745196</v>
      </c>
      <c r="AE21" s="4">
        <v>3.117370340392033</v>
      </c>
      <c r="AF21" s="4">
        <v>3.1016046600116116</v>
      </c>
      <c r="AG21" s="4">
        <v>3.0984803950330666</v>
      </c>
      <c r="AH21" s="4">
        <v>3.1032802901304288</v>
      </c>
      <c r="AI21" s="4">
        <v>3.1068045880214346</v>
      </c>
      <c r="AJ21" s="4">
        <v>3.1103340120512977</v>
      </c>
      <c r="AK21" s="4">
        <v>3.1119794817827198</v>
      </c>
    </row>
    <row r="22" spans="1:37">
      <c r="B22" t="str">
        <f t="shared" si="20"/>
        <v>Hobart</v>
      </c>
      <c r="C22" s="4">
        <v>0</v>
      </c>
      <c r="D22" s="4">
        <v>2.3713425012656035</v>
      </c>
      <c r="E22" s="4">
        <v>2.4508629069761176</v>
      </c>
      <c r="F22" s="4">
        <v>2.366402472061532</v>
      </c>
      <c r="G22" s="4">
        <v>2.4114954990787916</v>
      </c>
      <c r="H22" s="4">
        <v>2.591224608429231</v>
      </c>
      <c r="I22" s="4">
        <v>2.8104590844665509</v>
      </c>
      <c r="J22" s="4">
        <v>2.997062713782511</v>
      </c>
      <c r="K22" s="4">
        <v>3.2864702637212808</v>
      </c>
      <c r="L22" s="4">
        <v>3.8207504481466925</v>
      </c>
      <c r="M22" s="4">
        <v>4.0711757237481079</v>
      </c>
      <c r="N22" s="4">
        <v>4.0352367877341004</v>
      </c>
      <c r="O22" s="4">
        <v>4.041591368964319</v>
      </c>
      <c r="P22" s="4">
        <v>3.9315438441710828</v>
      </c>
      <c r="Q22" s="4">
        <v>3.7122385257912969</v>
      </c>
      <c r="R22" s="4">
        <v>3.7087879792500713</v>
      </c>
      <c r="S22" s="4">
        <v>3.9749918357022125</v>
      </c>
      <c r="T22" s="4">
        <v>4.269871477491427</v>
      </c>
      <c r="U22" s="4">
        <v>4.5902571736811746</v>
      </c>
      <c r="V22" s="4">
        <v>4.9231374105299581</v>
      </c>
      <c r="W22" s="4">
        <v>5.1500875331865883</v>
      </c>
      <c r="X22" s="4">
        <v>5.0631416319725977</v>
      </c>
      <c r="Y22" s="4">
        <v>4.8131527403683148</v>
      </c>
      <c r="Z22" s="4">
        <v>4.7975933650370077</v>
      </c>
      <c r="AA22" s="4">
        <v>5.0097940089903723</v>
      </c>
      <c r="AB22" s="4">
        <v>4.9483723112787619</v>
      </c>
      <c r="AC22" s="4">
        <v>4.9215379861383992</v>
      </c>
      <c r="AD22" s="4">
        <v>5.2107653489484536</v>
      </c>
      <c r="AE22" s="4">
        <v>5.36759566585107</v>
      </c>
      <c r="AF22" s="4">
        <v>5.2576953587428612</v>
      </c>
      <c r="AG22" s="4">
        <v>5.1500896641385872</v>
      </c>
      <c r="AH22" s="4">
        <v>5.1094580606060171</v>
      </c>
      <c r="AI22" s="4">
        <v>5.1838423090481545</v>
      </c>
      <c r="AJ22" s="4">
        <v>5.3943621878678467</v>
      </c>
      <c r="AK22" s="4">
        <v>5.5868199319856764</v>
      </c>
    </row>
    <row r="23" spans="1:37">
      <c r="B23" t="str">
        <f t="shared" si="20"/>
        <v>Townsville</v>
      </c>
      <c r="C23" s="4">
        <v>0</v>
      </c>
      <c r="D23" s="4">
        <v>1.375</v>
      </c>
      <c r="E23" s="4">
        <v>1.375</v>
      </c>
      <c r="F23" s="4">
        <v>1.375</v>
      </c>
      <c r="G23" s="4">
        <v>1.375</v>
      </c>
      <c r="H23" s="4">
        <v>1.375</v>
      </c>
      <c r="I23" s="4">
        <v>1.375</v>
      </c>
      <c r="J23" s="4">
        <v>1.375</v>
      </c>
      <c r="K23" s="4">
        <v>1.375</v>
      </c>
      <c r="L23" s="4">
        <v>1.375</v>
      </c>
      <c r="M23" s="4">
        <v>1.375</v>
      </c>
      <c r="N23" s="4">
        <v>1.375</v>
      </c>
      <c r="O23" s="4">
        <v>1.375</v>
      </c>
      <c r="P23" s="4">
        <v>1.375</v>
      </c>
      <c r="Q23" s="4">
        <v>1.375</v>
      </c>
      <c r="R23" s="4">
        <v>1.375</v>
      </c>
      <c r="S23" s="4">
        <v>1.375</v>
      </c>
      <c r="T23" s="4">
        <v>1.375</v>
      </c>
      <c r="U23" s="4">
        <v>1.375</v>
      </c>
      <c r="V23" s="4">
        <v>1.375</v>
      </c>
      <c r="W23" s="4">
        <v>1.375</v>
      </c>
      <c r="X23" s="4">
        <v>1.375</v>
      </c>
      <c r="Y23" s="4">
        <v>1.375</v>
      </c>
      <c r="Z23" s="4">
        <v>1.375</v>
      </c>
      <c r="AA23" s="4">
        <v>1.375</v>
      </c>
      <c r="AB23" s="4">
        <v>1.375</v>
      </c>
      <c r="AC23" s="4">
        <v>1.375</v>
      </c>
      <c r="AD23" s="4">
        <v>1.375</v>
      </c>
      <c r="AE23" s="4">
        <v>1.375</v>
      </c>
      <c r="AF23" s="4">
        <v>1.375</v>
      </c>
      <c r="AG23" s="4">
        <v>1.375</v>
      </c>
      <c r="AH23" s="4">
        <v>1.375</v>
      </c>
      <c r="AI23" s="4">
        <v>1.375</v>
      </c>
      <c r="AJ23" s="4">
        <v>1.375</v>
      </c>
      <c r="AK23" s="4">
        <v>1.375</v>
      </c>
    </row>
    <row r="25" spans="1:37">
      <c r="B25" s="2"/>
    </row>
    <row r="26" spans="1:37">
      <c r="B26" s="2" t="s">
        <v>76</v>
      </c>
    </row>
    <row r="27" spans="1:37">
      <c r="E27" s="4">
        <f>(SUM(E30,E31,E32,E34,E35)+4*E33)/9</f>
        <v>10.895218890724689</v>
      </c>
      <c r="F27" s="4">
        <f>(SUM(F30,F31,F32,F34,F35)+4*F33)/9</f>
        <v>12.159290407915289</v>
      </c>
      <c r="G27" s="4">
        <f>F27-E27</f>
        <v>1.264071517190601</v>
      </c>
    </row>
    <row r="28" spans="1:37">
      <c r="A28" s="18"/>
      <c r="B28" s="19" t="s">
        <v>67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</row>
    <row r="29" spans="1:37">
      <c r="A29" s="18"/>
      <c r="B29" s="20" t="s">
        <v>77</v>
      </c>
      <c r="C29" s="18">
        <v>2019</v>
      </c>
      <c r="D29" s="18">
        <f>C29+1</f>
        <v>2020</v>
      </c>
      <c r="E29" s="18">
        <f t="shared" ref="E29:AH29" si="21">D29+1</f>
        <v>2021</v>
      </c>
      <c r="F29" s="18">
        <f t="shared" si="21"/>
        <v>2022</v>
      </c>
      <c r="G29" s="18">
        <f t="shared" si="21"/>
        <v>2023</v>
      </c>
      <c r="H29" s="18">
        <f t="shared" si="21"/>
        <v>2024</v>
      </c>
      <c r="I29" s="18">
        <f t="shared" si="21"/>
        <v>2025</v>
      </c>
      <c r="J29" s="18">
        <f t="shared" si="21"/>
        <v>2026</v>
      </c>
      <c r="K29" s="18">
        <f t="shared" si="21"/>
        <v>2027</v>
      </c>
      <c r="L29" s="18">
        <f t="shared" si="21"/>
        <v>2028</v>
      </c>
      <c r="M29" s="18">
        <f t="shared" si="21"/>
        <v>2029</v>
      </c>
      <c r="N29" s="18">
        <f t="shared" si="21"/>
        <v>2030</v>
      </c>
      <c r="O29" s="18">
        <f t="shared" si="21"/>
        <v>2031</v>
      </c>
      <c r="P29" s="18">
        <f t="shared" si="21"/>
        <v>2032</v>
      </c>
      <c r="Q29" s="18">
        <f t="shared" si="21"/>
        <v>2033</v>
      </c>
      <c r="R29" s="18">
        <f t="shared" si="21"/>
        <v>2034</v>
      </c>
      <c r="S29" s="18">
        <f t="shared" si="21"/>
        <v>2035</v>
      </c>
      <c r="T29" s="18">
        <f t="shared" si="21"/>
        <v>2036</v>
      </c>
      <c r="U29" s="18">
        <f t="shared" si="21"/>
        <v>2037</v>
      </c>
      <c r="V29" s="18">
        <f t="shared" si="21"/>
        <v>2038</v>
      </c>
      <c r="W29" s="18">
        <f t="shared" si="21"/>
        <v>2039</v>
      </c>
      <c r="X29" s="18">
        <f t="shared" si="21"/>
        <v>2040</v>
      </c>
      <c r="Y29" s="18">
        <f t="shared" si="21"/>
        <v>2041</v>
      </c>
      <c r="Z29" s="18">
        <f t="shared" si="21"/>
        <v>2042</v>
      </c>
      <c r="AA29" s="18">
        <f t="shared" si="21"/>
        <v>2043</v>
      </c>
      <c r="AB29" s="18">
        <f t="shared" si="21"/>
        <v>2044</v>
      </c>
      <c r="AC29" s="18">
        <f t="shared" si="21"/>
        <v>2045</v>
      </c>
      <c r="AD29" s="18">
        <f t="shared" si="21"/>
        <v>2046</v>
      </c>
      <c r="AE29" s="18">
        <f t="shared" si="21"/>
        <v>2047</v>
      </c>
      <c r="AF29" s="18">
        <f t="shared" si="21"/>
        <v>2048</v>
      </c>
      <c r="AG29" s="18">
        <f t="shared" si="21"/>
        <v>2049</v>
      </c>
      <c r="AH29" s="18">
        <f t="shared" si="21"/>
        <v>2050</v>
      </c>
      <c r="AI29" s="18">
        <f t="shared" ref="AI29" si="22">AH29+1</f>
        <v>2051</v>
      </c>
      <c r="AJ29" s="18">
        <f t="shared" ref="AJ29:AK29" si="23">AI29+1</f>
        <v>2052</v>
      </c>
      <c r="AK29" s="18">
        <f t="shared" si="23"/>
        <v>2053</v>
      </c>
    </row>
    <row r="30" spans="1:37">
      <c r="A30" s="18"/>
      <c r="B30" s="21" t="str">
        <f t="shared" ref="B30:B36" si="24">B17</f>
        <v>Melbourne</v>
      </c>
      <c r="C30" s="22">
        <v>0</v>
      </c>
      <c r="D30" s="22">
        <v>9.9997327303926937</v>
      </c>
      <c r="E30" s="22">
        <v>10.561266390714128</v>
      </c>
      <c r="F30" s="22">
        <v>12.128798958068234</v>
      </c>
      <c r="G30" s="22">
        <v>14.553298257453099</v>
      </c>
      <c r="H30" s="22">
        <v>15.98119761274952</v>
      </c>
      <c r="I30" s="22">
        <v>15.360422636288066</v>
      </c>
      <c r="J30" s="22">
        <v>13.249788891499382</v>
      </c>
      <c r="K30" s="22">
        <v>10.971868057917364</v>
      </c>
      <c r="L30" s="22">
        <v>10.423334073374662</v>
      </c>
      <c r="M30" s="22">
        <v>10.981372750286321</v>
      </c>
      <c r="N30" s="22">
        <v>11.403681168727577</v>
      </c>
      <c r="O30" s="22">
        <v>11.7101669762288</v>
      </c>
      <c r="P30" s="22">
        <v>11.804522414559099</v>
      </c>
      <c r="Q30" s="22">
        <v>11.544782776233921</v>
      </c>
      <c r="R30" s="22">
        <v>11.075882043909955</v>
      </c>
      <c r="S30" s="22">
        <v>10.940063572665807</v>
      </c>
      <c r="T30" s="22">
        <v>11.116816162628524</v>
      </c>
      <c r="U30" s="22">
        <v>11.285227088544435</v>
      </c>
      <c r="V30" s="22">
        <v>11.382035932604204</v>
      </c>
      <c r="W30" s="22">
        <v>11.40366568522807</v>
      </c>
      <c r="X30" s="22">
        <v>11.421890422032238</v>
      </c>
      <c r="Y30" s="22">
        <v>11.510040213776929</v>
      </c>
      <c r="Z30" s="22">
        <v>11.676175888660772</v>
      </c>
      <c r="AA30" s="22">
        <v>11.808590428638015</v>
      </c>
      <c r="AB30" s="22">
        <v>11.803715832966857</v>
      </c>
      <c r="AC30" s="22">
        <v>11.77749977381767</v>
      </c>
      <c r="AD30" s="22">
        <v>11.869397341104651</v>
      </c>
      <c r="AE30" s="22">
        <v>11.986950029222058</v>
      </c>
      <c r="AF30" s="22">
        <v>12.048004606022909</v>
      </c>
      <c r="AG30" s="22">
        <v>12.093037107227104</v>
      </c>
      <c r="AH30" s="22">
        <v>12.112049031583231</v>
      </c>
      <c r="AI30" s="22">
        <v>12.135177614710095</v>
      </c>
      <c r="AJ30" s="22">
        <v>12.225786299858733</v>
      </c>
      <c r="AK30" s="22">
        <v>12.315349607522503</v>
      </c>
    </row>
    <row r="31" spans="1:37">
      <c r="A31" s="18"/>
      <c r="B31" s="21" t="str">
        <f t="shared" si="24"/>
        <v>Sydney</v>
      </c>
      <c r="C31" s="22">
        <v>0</v>
      </c>
      <c r="D31" s="22">
        <v>10.980106782290175</v>
      </c>
      <c r="E31" s="22">
        <v>11.643393041256722</v>
      </c>
      <c r="F31" s="22">
        <v>13.581249944438166</v>
      </c>
      <c r="G31" s="22">
        <v>16.664751602286373</v>
      </c>
      <c r="H31" s="22">
        <v>18.411405627481574</v>
      </c>
      <c r="I31" s="22">
        <v>17.514474033301145</v>
      </c>
      <c r="J31" s="22">
        <v>15.12769267735883</v>
      </c>
      <c r="K31" s="22">
        <v>12.381304766994713</v>
      </c>
      <c r="L31" s="22">
        <v>10.957033292954522</v>
      </c>
      <c r="M31" s="22">
        <v>10.926487026261098</v>
      </c>
      <c r="N31" s="22">
        <v>11.081044479309636</v>
      </c>
      <c r="O31" s="22">
        <v>11.187554767992784</v>
      </c>
      <c r="P31" s="22">
        <v>11.223433615753569</v>
      </c>
      <c r="Q31" s="22">
        <v>10.890710050654036</v>
      </c>
      <c r="R31" s="22">
        <v>10.189106485530573</v>
      </c>
      <c r="S31" s="22">
        <v>9.8442493367337924</v>
      </c>
      <c r="T31" s="22">
        <v>9.8795147018181027</v>
      </c>
      <c r="U31" s="22">
        <v>9.843350375530358</v>
      </c>
      <c r="V31" s="22">
        <v>9.8192750133832281</v>
      </c>
      <c r="W31" s="22">
        <v>9.8506548750824674</v>
      </c>
      <c r="X31" s="22">
        <v>9.8879718945667143</v>
      </c>
      <c r="Y31" s="22">
        <v>9.9384041548700051</v>
      </c>
      <c r="Z31" s="22">
        <v>9.9422225557822195</v>
      </c>
      <c r="AA31" s="22">
        <v>9.8844327937070968</v>
      </c>
      <c r="AB31" s="22">
        <v>9.8577319820006153</v>
      </c>
      <c r="AC31" s="22">
        <v>9.86643188259624</v>
      </c>
      <c r="AD31" s="22">
        <v>9.8782840354009736</v>
      </c>
      <c r="AE31" s="22">
        <v>9.9172587883270573</v>
      </c>
      <c r="AF31" s="22">
        <v>9.9407913493969851</v>
      </c>
      <c r="AG31" s="22">
        <v>9.9295579474944606</v>
      </c>
      <c r="AH31" s="22">
        <v>9.9540172790948098</v>
      </c>
      <c r="AI31" s="22">
        <v>9.9830324543036326</v>
      </c>
      <c r="AJ31" s="22">
        <v>9.9550991886406379</v>
      </c>
      <c r="AK31" s="22">
        <v>9.9315926550567362</v>
      </c>
    </row>
    <row r="32" spans="1:37">
      <c r="A32" s="18"/>
      <c r="B32" s="21" t="str">
        <f t="shared" si="24"/>
        <v>Adelaide</v>
      </c>
      <c r="C32" s="22">
        <v>0</v>
      </c>
      <c r="D32" s="22">
        <v>10.975783434013328</v>
      </c>
      <c r="E32" s="22">
        <v>11.439151865609297</v>
      </c>
      <c r="F32" s="22">
        <v>12.714235462627286</v>
      </c>
      <c r="G32" s="22">
        <v>15.18913130240993</v>
      </c>
      <c r="H32" s="22">
        <v>16.908994543525939</v>
      </c>
      <c r="I32" s="22">
        <v>16.466262380555655</v>
      </c>
      <c r="J32" s="22">
        <v>14.37958008876142</v>
      </c>
      <c r="K32" s="22">
        <v>11.537327593944731</v>
      </c>
      <c r="L32" s="22">
        <v>10.156010831905853</v>
      </c>
      <c r="M32" s="22">
        <v>10.267229966418407</v>
      </c>
      <c r="N32" s="22">
        <v>10.463189407073388</v>
      </c>
      <c r="O32" s="22">
        <v>10.613128211353864</v>
      </c>
      <c r="P32" s="22">
        <v>10.686472997112759</v>
      </c>
      <c r="Q32" s="22">
        <v>10.406459103812306</v>
      </c>
      <c r="R32" s="22">
        <v>9.8086938516738247</v>
      </c>
      <c r="S32" s="22">
        <v>9.5170618628405599</v>
      </c>
      <c r="T32" s="22">
        <v>9.481802967086578</v>
      </c>
      <c r="U32" s="22">
        <v>9.3934929871651676</v>
      </c>
      <c r="V32" s="22">
        <v>9.3300667738700884</v>
      </c>
      <c r="W32" s="22">
        <v>9.2983218322471792</v>
      </c>
      <c r="X32" s="22">
        <v>9.3812501353732589</v>
      </c>
      <c r="Y32" s="22">
        <v>9.5276178303837558</v>
      </c>
      <c r="Z32" s="22">
        <v>9.4939630289260357</v>
      </c>
      <c r="AA32" s="22">
        <v>9.3252504963232319</v>
      </c>
      <c r="AB32" s="22">
        <v>9.2650108468573578</v>
      </c>
      <c r="AC32" s="22">
        <v>9.2221866392758951</v>
      </c>
      <c r="AD32" s="22">
        <v>9.1218830364111696</v>
      </c>
      <c r="AE32" s="22">
        <v>9.1187446595322221</v>
      </c>
      <c r="AF32" s="22">
        <v>9.1377769589562465</v>
      </c>
      <c r="AG32" s="22">
        <v>9.1195023224896801</v>
      </c>
      <c r="AH32" s="22">
        <v>9.180398238155675</v>
      </c>
      <c r="AI32" s="22">
        <v>9.2399581367499053</v>
      </c>
      <c r="AJ32" s="22">
        <v>9.1843818686370859</v>
      </c>
      <c r="AK32" s="22">
        <v>9.1278241512887366</v>
      </c>
    </row>
    <row r="33" spans="1:37">
      <c r="A33" s="18"/>
      <c r="B33" s="21" t="str">
        <f t="shared" si="24"/>
        <v>Brisbane</v>
      </c>
      <c r="C33" s="22">
        <v>0</v>
      </c>
      <c r="D33" s="22">
        <v>9.8548133330964891</v>
      </c>
      <c r="E33" s="22">
        <v>10.063831315342117</v>
      </c>
      <c r="F33" s="22">
        <v>10.854314187985093</v>
      </c>
      <c r="G33" s="22">
        <v>13.090236558693064</v>
      </c>
      <c r="H33" s="22">
        <v>15.372607136222262</v>
      </c>
      <c r="I33" s="22">
        <v>15.426233825302036</v>
      </c>
      <c r="J33" s="22">
        <v>13.245693407410418</v>
      </c>
      <c r="K33" s="22">
        <v>10.500660011556683</v>
      </c>
      <c r="L33" s="22">
        <v>9.09818771035353</v>
      </c>
      <c r="M33" s="22">
        <v>8.9524946749574532</v>
      </c>
      <c r="N33" s="22">
        <v>9.045344877320078</v>
      </c>
      <c r="O33" s="22">
        <v>9.167829860684531</v>
      </c>
      <c r="P33" s="22">
        <v>9.2103209023072452</v>
      </c>
      <c r="Q33" s="22">
        <v>9.0120432250964413</v>
      </c>
      <c r="R33" s="22">
        <v>8.5829466204627067</v>
      </c>
      <c r="S33" s="22">
        <v>8.2958667326020166</v>
      </c>
      <c r="T33" s="22">
        <v>8.2724448235873886</v>
      </c>
      <c r="U33" s="22">
        <v>8.276798008911614</v>
      </c>
      <c r="V33" s="22">
        <v>8.2670622241226326</v>
      </c>
      <c r="W33" s="22">
        <v>8.1623134581726262</v>
      </c>
      <c r="X33" s="22">
        <v>7.9650862490293122</v>
      </c>
      <c r="Y33" s="22">
        <v>7.8858358985297468</v>
      </c>
      <c r="Z33" s="22">
        <v>8.2161741911806079</v>
      </c>
      <c r="AA33" s="22">
        <v>8.8942979358063585</v>
      </c>
      <c r="AB33" s="22">
        <v>8.9900766920093496</v>
      </c>
      <c r="AC33" s="22">
        <v>8.281783052428473</v>
      </c>
      <c r="AD33" s="22">
        <v>7.7892213960837751</v>
      </c>
      <c r="AE33" s="22">
        <v>7.7791435576150798</v>
      </c>
      <c r="AF33" s="22">
        <v>7.7589744610096076</v>
      </c>
      <c r="AG33" s="22">
        <v>7.8460075306517938</v>
      </c>
      <c r="AH33" s="22">
        <v>8.0598846148721766</v>
      </c>
      <c r="AI33" s="22">
        <v>8.05149177075449</v>
      </c>
      <c r="AJ33" s="22">
        <v>7.94201102964188</v>
      </c>
      <c r="AK33" s="22">
        <v>7.8899839698556331</v>
      </c>
    </row>
    <row r="34" spans="1:37">
      <c r="A34" s="18"/>
      <c r="B34" s="21" t="str">
        <f t="shared" si="24"/>
        <v>Canberra</v>
      </c>
      <c r="C34" s="22">
        <v>0</v>
      </c>
      <c r="D34" s="22">
        <v>10.980106782290175</v>
      </c>
      <c r="E34" s="22">
        <v>11.643393041256722</v>
      </c>
      <c r="F34" s="22">
        <v>13.581249944438166</v>
      </c>
      <c r="G34" s="22">
        <v>16.664751602286373</v>
      </c>
      <c r="H34" s="22">
        <v>18.411405627481574</v>
      </c>
      <c r="I34" s="22">
        <v>17.514474033301145</v>
      </c>
      <c r="J34" s="22">
        <v>15.12769267735883</v>
      </c>
      <c r="K34" s="22">
        <v>12.381304766994713</v>
      </c>
      <c r="L34" s="22">
        <v>10.957033292954522</v>
      </c>
      <c r="M34" s="22">
        <v>10.926487026261098</v>
      </c>
      <c r="N34" s="22">
        <v>11.081044479309636</v>
      </c>
      <c r="O34" s="22">
        <v>11.187554767992784</v>
      </c>
      <c r="P34" s="22">
        <v>11.223433615753569</v>
      </c>
      <c r="Q34" s="22">
        <v>10.890710050654036</v>
      </c>
      <c r="R34" s="22">
        <v>10.189106485530573</v>
      </c>
      <c r="S34" s="22">
        <v>9.8442493367337924</v>
      </c>
      <c r="T34" s="22">
        <v>9.8795147018181027</v>
      </c>
      <c r="U34" s="22">
        <v>9.843350375530358</v>
      </c>
      <c r="V34" s="22">
        <v>9.8192750133832281</v>
      </c>
      <c r="W34" s="22">
        <v>9.8506548750824674</v>
      </c>
      <c r="X34" s="22">
        <v>9.8879718945667143</v>
      </c>
      <c r="Y34" s="22">
        <v>9.9384041548700051</v>
      </c>
      <c r="Z34" s="22">
        <v>9.9422225557822195</v>
      </c>
      <c r="AA34" s="22">
        <v>9.8844327937070968</v>
      </c>
      <c r="AB34" s="22">
        <v>9.8577319820006153</v>
      </c>
      <c r="AC34" s="22">
        <v>9.86643188259624</v>
      </c>
      <c r="AD34" s="22">
        <v>9.8782840354009736</v>
      </c>
      <c r="AE34" s="22">
        <v>9.9172587883270573</v>
      </c>
      <c r="AF34" s="22">
        <v>9.9407913493969851</v>
      </c>
      <c r="AG34" s="22">
        <v>9.9295579474944606</v>
      </c>
      <c r="AH34" s="22">
        <v>9.9540172790948098</v>
      </c>
      <c r="AI34" s="22">
        <v>9.9830324543036326</v>
      </c>
      <c r="AJ34" s="22">
        <v>9.9550991886406379</v>
      </c>
      <c r="AK34" s="22">
        <v>9.9315926550567362</v>
      </c>
    </row>
    <row r="35" spans="1:37">
      <c r="A35" s="18"/>
      <c r="B35" s="21" t="str">
        <f t="shared" si="24"/>
        <v>Hobart</v>
      </c>
      <c r="C35" s="22">
        <v>0</v>
      </c>
      <c r="D35" s="22">
        <v>11.868085671569164</v>
      </c>
      <c r="E35" s="22">
        <v>12.514440416316871</v>
      </c>
      <c r="F35" s="22">
        <v>14.010822609725373</v>
      </c>
      <c r="G35" s="22">
        <v>16.48542149186461</v>
      </c>
      <c r="H35" s="22">
        <v>18.073317242248628</v>
      </c>
      <c r="I35" s="22">
        <v>17.586357026808415</v>
      </c>
      <c r="J35" s="22">
        <v>15.572977682580809</v>
      </c>
      <c r="K35" s="22">
        <v>13.381223401094758</v>
      </c>
      <c r="L35" s="22">
        <v>12.930170906721953</v>
      </c>
      <c r="M35" s="22">
        <v>13.468161451298224</v>
      </c>
      <c r="N35" s="22">
        <v>13.867320870731767</v>
      </c>
      <c r="O35" s="22">
        <v>14.28592598353452</v>
      </c>
      <c r="P35" s="22">
        <v>14.420745768203689</v>
      </c>
      <c r="Q35" s="22">
        <v>14.072228689169267</v>
      </c>
      <c r="R35" s="22">
        <v>13.55607991001294</v>
      </c>
      <c r="S35" s="22">
        <v>13.437598797992644</v>
      </c>
      <c r="T35" s="22">
        <v>13.686073553201297</v>
      </c>
      <c r="U35" s="22">
        <v>14.029732327088416</v>
      </c>
      <c r="V35" s="22">
        <v>14.277300339004352</v>
      </c>
      <c r="W35" s="22">
        <v>14.359207066375522</v>
      </c>
      <c r="X35" s="22">
        <v>14.377431803179689</v>
      </c>
      <c r="Y35" s="22">
        <v>14.520149030296443</v>
      </c>
      <c r="Z35" s="22">
        <v>14.909628839532957</v>
      </c>
      <c r="AA35" s="22">
        <v>15.344147372839551</v>
      </c>
      <c r="AB35" s="22">
        <v>15.357547282888204</v>
      </c>
      <c r="AC35" s="22">
        <v>15.314010080759346</v>
      </c>
      <c r="AD35" s="22">
        <v>15.535695060282993</v>
      </c>
      <c r="AE35" s="22">
        <v>15.782023408679278</v>
      </c>
      <c r="AF35" s="22">
        <v>15.888971896684211</v>
      </c>
      <c r="AG35" s="22">
        <v>15.977352391663677</v>
      </c>
      <c r="AH35" s="22">
        <v>16.079878223907585</v>
      </c>
      <c r="AI35" s="22">
        <v>16.190190768744941</v>
      </c>
      <c r="AJ35" s="22">
        <v>16.371900827646574</v>
      </c>
      <c r="AK35" s="22">
        <v>16.556753019159309</v>
      </c>
    </row>
    <row r="36" spans="1:37">
      <c r="A36" s="18"/>
      <c r="B36" s="21" t="str">
        <f t="shared" si="24"/>
        <v>Townsville</v>
      </c>
      <c r="C36" s="22">
        <v>0</v>
      </c>
      <c r="D36" s="22">
        <v>9.1062677295327905</v>
      </c>
      <c r="E36" s="22">
        <v>9.0709289749591644</v>
      </c>
      <c r="F36" s="22">
        <v>8.9189692311349731</v>
      </c>
      <c r="G36" s="22">
        <v>8.9489048998645355</v>
      </c>
      <c r="H36" s="22">
        <v>10.718142759841218</v>
      </c>
      <c r="I36" s="22">
        <v>11.198788202474919</v>
      </c>
      <c r="J36" s="22">
        <v>14.474166740999365</v>
      </c>
      <c r="K36" s="22">
        <v>14.474166740999367</v>
      </c>
      <c r="L36" s="22">
        <v>14.474166740999369</v>
      </c>
      <c r="M36" s="22">
        <v>14.474166740999367</v>
      </c>
      <c r="N36" s="22">
        <v>14.474166740999365</v>
      </c>
      <c r="O36" s="22">
        <v>14.474166740999367</v>
      </c>
      <c r="P36" s="22">
        <v>14.474166740999367</v>
      </c>
      <c r="Q36" s="22">
        <v>14.474166740999367</v>
      </c>
      <c r="R36" s="22">
        <v>14.474166740999367</v>
      </c>
      <c r="S36" s="22">
        <v>14.474166740999367</v>
      </c>
      <c r="T36" s="22">
        <v>14.474166740999367</v>
      </c>
      <c r="U36" s="22">
        <v>14.474166740999367</v>
      </c>
      <c r="V36" s="22">
        <v>14.474166740999367</v>
      </c>
      <c r="W36" s="22">
        <v>14.474166740999367</v>
      </c>
      <c r="X36" s="22">
        <v>14.474166740999367</v>
      </c>
      <c r="Y36" s="22">
        <v>14.474166740999367</v>
      </c>
      <c r="Z36" s="22">
        <v>14.474166740999365</v>
      </c>
      <c r="AA36" s="22">
        <v>14.474166740999367</v>
      </c>
      <c r="AB36" s="22">
        <v>14.474166740999367</v>
      </c>
      <c r="AC36" s="22">
        <v>14.474166740999367</v>
      </c>
      <c r="AD36" s="22">
        <v>14.474166740999367</v>
      </c>
      <c r="AE36" s="22">
        <v>14.474166740999367</v>
      </c>
      <c r="AF36" s="22">
        <v>14.474166740999367</v>
      </c>
      <c r="AG36" s="22">
        <v>14.474166740999365</v>
      </c>
      <c r="AH36" s="22">
        <v>14.474166740999365</v>
      </c>
      <c r="AI36" s="22">
        <v>14.474166740999365</v>
      </c>
      <c r="AJ36" s="22">
        <v>14.474166740999365</v>
      </c>
      <c r="AK36" s="22">
        <v>14.474166740999365</v>
      </c>
    </row>
    <row r="37" spans="1:37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>
      <c r="A38" s="23"/>
      <c r="B38" s="24" t="s">
        <v>78</v>
      </c>
      <c r="C38" s="23">
        <f>C29</f>
        <v>2019</v>
      </c>
      <c r="D38" s="23">
        <f t="shared" ref="D38:AH38" si="25">D29</f>
        <v>2020</v>
      </c>
      <c r="E38" s="23">
        <f t="shared" si="25"/>
        <v>2021</v>
      </c>
      <c r="F38" s="23">
        <f t="shared" si="25"/>
        <v>2022</v>
      </c>
      <c r="G38" s="23">
        <f t="shared" si="25"/>
        <v>2023</v>
      </c>
      <c r="H38" s="23">
        <f t="shared" si="25"/>
        <v>2024</v>
      </c>
      <c r="I38" s="23">
        <f t="shared" si="25"/>
        <v>2025</v>
      </c>
      <c r="J38" s="23">
        <f t="shared" si="25"/>
        <v>2026</v>
      </c>
      <c r="K38" s="23">
        <f t="shared" si="25"/>
        <v>2027</v>
      </c>
      <c r="L38" s="23">
        <f t="shared" si="25"/>
        <v>2028</v>
      </c>
      <c r="M38" s="23">
        <f t="shared" si="25"/>
        <v>2029</v>
      </c>
      <c r="N38" s="23">
        <f t="shared" si="25"/>
        <v>2030</v>
      </c>
      <c r="O38" s="23">
        <f t="shared" si="25"/>
        <v>2031</v>
      </c>
      <c r="P38" s="23">
        <f t="shared" si="25"/>
        <v>2032</v>
      </c>
      <c r="Q38" s="23">
        <f t="shared" si="25"/>
        <v>2033</v>
      </c>
      <c r="R38" s="23">
        <f t="shared" si="25"/>
        <v>2034</v>
      </c>
      <c r="S38" s="23">
        <f t="shared" si="25"/>
        <v>2035</v>
      </c>
      <c r="T38" s="23">
        <f t="shared" si="25"/>
        <v>2036</v>
      </c>
      <c r="U38" s="23">
        <f t="shared" si="25"/>
        <v>2037</v>
      </c>
      <c r="V38" s="23">
        <f t="shared" si="25"/>
        <v>2038</v>
      </c>
      <c r="W38" s="23">
        <f t="shared" si="25"/>
        <v>2039</v>
      </c>
      <c r="X38" s="23">
        <f t="shared" si="25"/>
        <v>2040</v>
      </c>
      <c r="Y38" s="23">
        <f t="shared" si="25"/>
        <v>2041</v>
      </c>
      <c r="Z38" s="23">
        <f t="shared" si="25"/>
        <v>2042</v>
      </c>
      <c r="AA38" s="23">
        <f t="shared" si="25"/>
        <v>2043</v>
      </c>
      <c r="AB38" s="23">
        <f t="shared" si="25"/>
        <v>2044</v>
      </c>
      <c r="AC38" s="23">
        <f t="shared" si="25"/>
        <v>2045</v>
      </c>
      <c r="AD38" s="23">
        <f t="shared" si="25"/>
        <v>2046</v>
      </c>
      <c r="AE38" s="23">
        <f t="shared" si="25"/>
        <v>2047</v>
      </c>
      <c r="AF38" s="23">
        <f t="shared" si="25"/>
        <v>2048</v>
      </c>
      <c r="AG38" s="23">
        <f t="shared" si="25"/>
        <v>2049</v>
      </c>
      <c r="AH38" s="23">
        <f t="shared" si="25"/>
        <v>2050</v>
      </c>
      <c r="AI38" s="23">
        <f t="shared" ref="AI38:AJ38" si="26">AI29</f>
        <v>2051</v>
      </c>
      <c r="AJ38" s="23">
        <f t="shared" si="26"/>
        <v>2052</v>
      </c>
      <c r="AK38" s="23">
        <f t="shared" ref="AK38" si="27">AK29</f>
        <v>2053</v>
      </c>
    </row>
    <row r="39" spans="1:37">
      <c r="A39" s="23"/>
      <c r="B39" s="26" t="str">
        <f>B30</f>
        <v>Melbourne</v>
      </c>
      <c r="C39" s="25">
        <v>0</v>
      </c>
      <c r="D39" s="25">
        <f>D7+(D17-'R&amp;C Load Factor Adjustments'!$G41)*'R&amp;C Load Factor Adjustments'!$H41+'R&amp;C Load Factor Adjustments'!$G41+'R&amp;C Load Factor Adjustments'!$F41</f>
        <v>11.154775852983768</v>
      </c>
      <c r="E39" s="25">
        <f>E7+(E17-'R&amp;C Load Factor Adjustments'!$G41)*'R&amp;C Load Factor Adjustments'!$H41+'R&amp;C Load Factor Adjustments'!$G41+'R&amp;C Load Factor Adjustments'!$F41</f>
        <v>11.710990234318285</v>
      </c>
      <c r="F39" s="25">
        <f>F7+(F17-'R&amp;C Load Factor Adjustments'!$G41)*'R&amp;C Load Factor Adjustments'!$H41+'R&amp;C Load Factor Adjustments'!$G41+'R&amp;C Load Factor Adjustments'!$F41</f>
        <v>13.265413900501793</v>
      </c>
      <c r="G39" s="25">
        <f>G7+(G17-'R&amp;C Load Factor Adjustments'!$G41)*'R&amp;C Load Factor Adjustments'!$H41+'R&amp;C Load Factor Adjustments'!$G41+'R&amp;C Load Factor Adjustments'!$F41</f>
        <v>15.684915259347768</v>
      </c>
      <c r="H39" s="25">
        <f>H7+(H17-'R&amp;C Load Factor Adjustments'!$G41)*'R&amp;C Load Factor Adjustments'!$H41+'R&amp;C Load Factor Adjustments'!$G41+'R&amp;C Load Factor Adjustments'!$F41</f>
        <v>17.132201547084943</v>
      </c>
      <c r="I39" s="25">
        <f>I7+(I17-'R&amp;C Load Factor Adjustments'!$G41)*'R&amp;C Load Factor Adjustments'!$H41+'R&amp;C Load Factor Adjustments'!$G41+'R&amp;C Load Factor Adjustments'!$F41</f>
        <v>16.595836903953455</v>
      </c>
      <c r="J39" s="25">
        <f>J7+(J17-'R&amp;C Load Factor Adjustments'!$G41)*'R&amp;C Load Factor Adjustments'!$H41+'R&amp;C Load Factor Adjustments'!$G41+'R&amp;C Load Factor Adjustments'!$F41</f>
        <v>14.573533835428137</v>
      </c>
      <c r="K39" s="25">
        <f>K7+(K17-'R&amp;C Load Factor Adjustments'!$G41)*'R&amp;C Load Factor Adjustments'!$H41+'R&amp;C Load Factor Adjustments'!$G41+'R&amp;C Load Factor Adjustments'!$F41</f>
        <v>12.49665493311484</v>
      </c>
      <c r="L39" s="25">
        <f>L7+(L17-'R&amp;C Load Factor Adjustments'!$G41)*'R&amp;C Load Factor Adjustments'!$H41+'R&amp;C Load Factor Adjustments'!$G41+'R&amp;C Load Factor Adjustments'!$F41</f>
        <v>12.380269991886465</v>
      </c>
      <c r="M39" s="25">
        <f>M7+(M17-'R&amp;C Load Factor Adjustments'!$G41)*'R&amp;C Load Factor Adjustments'!$H41+'R&amp;C Load Factor Adjustments'!$G41+'R&amp;C Load Factor Adjustments'!$F41</f>
        <v>13.205973076896852</v>
      </c>
      <c r="N39" s="25">
        <f>N7+(N17-'R&amp;C Load Factor Adjustments'!$G41)*'R&amp;C Load Factor Adjustments'!$H41+'R&amp;C Load Factor Adjustments'!$G41+'R&amp;C Load Factor Adjustments'!$F41</f>
        <v>13.615645409034965</v>
      </c>
      <c r="O39" s="25">
        <f>O7+(O17-'R&amp;C Load Factor Adjustments'!$G41)*'R&amp;C Load Factor Adjustments'!$H41+'R&amp;C Load Factor Adjustments'!$G41+'R&amp;C Load Factor Adjustments'!$F41</f>
        <v>13.81737394347426</v>
      </c>
      <c r="P39" s="25">
        <f>P7+(P17-'R&amp;C Load Factor Adjustments'!$G41)*'R&amp;C Load Factor Adjustments'!$H41+'R&amp;C Load Factor Adjustments'!$G41+'R&amp;C Load Factor Adjustments'!$F41</f>
        <v>13.762755084036449</v>
      </c>
      <c r="Q39" s="25">
        <f>Q7+(Q17-'R&amp;C Load Factor Adjustments'!$G41)*'R&amp;C Load Factor Adjustments'!$H41+'R&amp;C Load Factor Adjustments'!$G41+'R&amp;C Load Factor Adjustments'!$F41</f>
        <v>13.373929048919804</v>
      </c>
      <c r="R39" s="25">
        <f>R7+(R17-'R&amp;C Load Factor Adjustments'!$G41)*'R&amp;C Load Factor Adjustments'!$H41+'R&amp;C Load Factor Adjustments'!$G41+'R&amp;C Load Factor Adjustments'!$F41</f>
        <v>12.948409342831678</v>
      </c>
      <c r="S39" s="25">
        <f>S7+(S17-'R&amp;C Load Factor Adjustments'!$G41)*'R&amp;C Load Factor Adjustments'!$H41+'R&amp;C Load Factor Adjustments'!$G41+'R&amp;C Load Factor Adjustments'!$F41</f>
        <v>13.058841551501814</v>
      </c>
      <c r="T39" s="25">
        <f>T7+(T17-'R&amp;C Load Factor Adjustments'!$G41)*'R&amp;C Load Factor Adjustments'!$H41+'R&amp;C Load Factor Adjustments'!$G41+'R&amp;C Load Factor Adjustments'!$F41</f>
        <v>13.456357021645049</v>
      </c>
      <c r="U39" s="25">
        <f>U7+(U17-'R&amp;C Load Factor Adjustments'!$G41)*'R&amp;C Load Factor Adjustments'!$H41+'R&amp;C Load Factor Adjustments'!$G41+'R&amp;C Load Factor Adjustments'!$F41</f>
        <v>13.768236206505199</v>
      </c>
      <c r="V39" s="25">
        <f>V7+(V17-'R&amp;C Load Factor Adjustments'!$G41)*'R&amp;C Load Factor Adjustments'!$H41+'R&amp;C Load Factor Adjustments'!$G41+'R&amp;C Load Factor Adjustments'!$F41</f>
        <v>14.045131412495934</v>
      </c>
      <c r="W39" s="25">
        <f>W7+(W17-'R&amp;C Load Factor Adjustments'!$G41)*'R&amp;C Load Factor Adjustments'!$H41+'R&amp;C Load Factor Adjustments'!$G41+'R&amp;C Load Factor Adjustments'!$F41</f>
        <v>14.231639970732683</v>
      </c>
      <c r="X39" s="25">
        <f>X7+(X17-'R&amp;C Load Factor Adjustments'!$G41)*'R&amp;C Load Factor Adjustments'!$H41+'R&amp;C Load Factor Adjustments'!$G41+'R&amp;C Load Factor Adjustments'!$F41</f>
        <v>14.163827404362117</v>
      </c>
      <c r="Y39" s="25">
        <f>Y7+(Y17-'R&amp;C Load Factor Adjustments'!$G41)*'R&amp;C Load Factor Adjustments'!$H41+'R&amp;C Load Factor Adjustments'!$G41+'R&amp;C Load Factor Adjustments'!$F41</f>
        <v>13.950555928001238</v>
      </c>
      <c r="Z39" s="25">
        <f>Z7+(Z17-'R&amp;C Load Factor Adjustments'!$G41)*'R&amp;C Load Factor Adjustments'!$H41+'R&amp;C Load Factor Adjustments'!$G41+'R&amp;C Load Factor Adjustments'!$F41</f>
        <v>13.880089838664036</v>
      </c>
      <c r="AA39" s="25">
        <f>AA7+(AA17-'R&amp;C Load Factor Adjustments'!$G41)*'R&amp;C Load Factor Adjustments'!$H41+'R&amp;C Load Factor Adjustments'!$G41+'R&amp;C Load Factor Adjustments'!$F41</f>
        <v>13.923276994433776</v>
      </c>
      <c r="AB39" s="25">
        <f>AB7+(AB17-'R&amp;C Load Factor Adjustments'!$G41)*'R&amp;C Load Factor Adjustments'!$H41+'R&amp;C Load Factor Adjustments'!$G41+'R&amp;C Load Factor Adjustments'!$F41</f>
        <v>13.839523091255058</v>
      </c>
      <c r="AC39" s="25">
        <f>AC7+(AC17-'R&amp;C Load Factor Adjustments'!$G41)*'R&amp;C Load Factor Adjustments'!$H41+'R&amp;C Load Factor Adjustments'!$G41+'R&amp;C Load Factor Adjustments'!$F41</f>
        <v>13.803908374159997</v>
      </c>
      <c r="AD39" s="25">
        <f>AD7+(AD17-'R&amp;C Load Factor Adjustments'!$G41)*'R&amp;C Load Factor Adjustments'!$H41+'R&amp;C Load Factor Adjustments'!$G41+'R&amp;C Load Factor Adjustments'!$F41</f>
        <v>14.053466500723227</v>
      </c>
      <c r="AE39" s="25">
        <f>AE7+(AE17-'R&amp;C Load Factor Adjustments'!$G41)*'R&amp;C Load Factor Adjustments'!$H41+'R&amp;C Load Factor Adjustments'!$G41+'R&amp;C Load Factor Adjustments'!$F41</f>
        <v>14.198668333290922</v>
      </c>
      <c r="AF39" s="25">
        <f>AF7+(AF17-'R&amp;C Load Factor Adjustments'!$G41)*'R&amp;C Load Factor Adjustments'!$H41+'R&amp;C Load Factor Adjustments'!$G41+'R&amp;C Load Factor Adjustments'!$F41</f>
        <v>14.105516730034605</v>
      </c>
      <c r="AG39" s="25">
        <f>AG7+(AG17-'R&amp;C Load Factor Adjustments'!$G41)*'R&amp;C Load Factor Adjustments'!$H41+'R&amp;C Load Factor Adjustments'!$G41+'R&amp;C Load Factor Adjustments'!$F41</f>
        <v>14.001135217748388</v>
      </c>
      <c r="AH39" s="25">
        <f>AH7+(AH17-'R&amp;C Load Factor Adjustments'!$G41)*'R&amp;C Load Factor Adjustments'!$H41+'R&amp;C Load Factor Adjustments'!$G41+'R&amp;C Load Factor Adjustments'!$F41</f>
        <v>13.897226117499978</v>
      </c>
      <c r="AI39" s="25">
        <f>AI7+(AI17-'R&amp;C Load Factor Adjustments'!$G41)*'R&amp;C Load Factor Adjustments'!$H41+'R&amp;C Load Factor Adjustments'!$G41+'R&amp;C Load Factor Adjustments'!$F41</f>
        <v>13.907612691909458</v>
      </c>
      <c r="AJ39" s="25">
        <f>AJ7+(AJ17-'R&amp;C Load Factor Adjustments'!$G41)*'R&amp;C Load Factor Adjustments'!$H41+'R&amp;C Load Factor Adjustments'!$G41+'R&amp;C Load Factor Adjustments'!$F41</f>
        <v>14.116312468628509</v>
      </c>
      <c r="AK39" s="25">
        <f>AK7+(AK17-'R&amp;C Load Factor Adjustments'!$G41)*'R&amp;C Load Factor Adjustments'!$H41+'R&amp;C Load Factor Adjustments'!$G41+'R&amp;C Load Factor Adjustments'!$F41</f>
        <v>14.301946082324765</v>
      </c>
    </row>
    <row r="40" spans="1:37">
      <c r="A40" s="23"/>
      <c r="B40" s="26" t="str">
        <f t="shared" ref="B40:B45" si="28">B31</f>
        <v>Sydney</v>
      </c>
      <c r="C40" s="25">
        <v>0</v>
      </c>
      <c r="D40" s="25">
        <f>D8+(D18-'R&amp;C Load Factor Adjustments'!$G42)*'R&amp;C Load Factor Adjustments'!$H42+'R&amp;C Load Factor Adjustments'!$G42+'R&amp;C Load Factor Adjustments'!$F42</f>
        <v>12.483121363541272</v>
      </c>
      <c r="E40" s="25">
        <f>E8+(E18-'R&amp;C Load Factor Adjustments'!$G42)*'R&amp;C Load Factor Adjustments'!$H42+'R&amp;C Load Factor Adjustments'!$G42+'R&amp;C Load Factor Adjustments'!$F42</f>
        <v>13.137217763334746</v>
      </c>
      <c r="F40" s="25">
        <f>F8+(F18-'R&amp;C Load Factor Adjustments'!$G42)*'R&amp;C Load Factor Adjustments'!$H42+'R&amp;C Load Factor Adjustments'!$G42+'R&amp;C Load Factor Adjustments'!$F42</f>
        <v>15.063350733634756</v>
      </c>
      <c r="G40" s="25">
        <f>G8+(G18-'R&amp;C Load Factor Adjustments'!$G42)*'R&amp;C Load Factor Adjustments'!$H42+'R&amp;C Load Factor Adjustments'!$G42+'R&amp;C Load Factor Adjustments'!$F42</f>
        <v>18.155323026959305</v>
      </c>
      <c r="H40" s="25">
        <f>H8+(H18-'R&amp;C Load Factor Adjustments'!$G42)*'R&amp;C Load Factor Adjustments'!$H42+'R&amp;C Load Factor Adjustments'!$G42+'R&amp;C Load Factor Adjustments'!$F42</f>
        <v>19.944387461475333</v>
      </c>
      <c r="I40" s="25">
        <f>I8+(I18-'R&amp;C Load Factor Adjustments'!$G42)*'R&amp;C Load Factor Adjustments'!$H42+'R&amp;C Load Factor Adjustments'!$G42+'R&amp;C Load Factor Adjustments'!$F42</f>
        <v>19.1550382102226</v>
      </c>
      <c r="J40" s="25">
        <f>J8+(J18-'R&amp;C Load Factor Adjustments'!$G42)*'R&amp;C Load Factor Adjustments'!$H42+'R&amp;C Load Factor Adjustments'!$G42+'R&amp;C Load Factor Adjustments'!$F42</f>
        <v>16.902729296642811</v>
      </c>
      <c r="K40" s="25">
        <f>K8+(K18-'R&amp;C Load Factor Adjustments'!$G42)*'R&amp;C Load Factor Adjustments'!$H42+'R&amp;C Load Factor Adjustments'!$G42+'R&amp;C Load Factor Adjustments'!$F42</f>
        <v>14.298566529378704</v>
      </c>
      <c r="L40" s="25">
        <f>L8+(L18-'R&amp;C Load Factor Adjustments'!$G42)*'R&amp;C Load Factor Adjustments'!$H42+'R&amp;C Load Factor Adjustments'!$G42+'R&amp;C Load Factor Adjustments'!$F42</f>
        <v>13.04170619244171</v>
      </c>
      <c r="M40" s="25">
        <f>M8+(M18-'R&amp;C Load Factor Adjustments'!$G42)*'R&amp;C Load Factor Adjustments'!$H42+'R&amp;C Load Factor Adjustments'!$G42+'R&amp;C Load Factor Adjustments'!$F42</f>
        <v>13.110906796329092</v>
      </c>
      <c r="N40" s="25">
        <f>N8+(N18-'R&amp;C Load Factor Adjustments'!$G42)*'R&amp;C Load Factor Adjustments'!$H42+'R&amp;C Load Factor Adjustments'!$G42+'R&amp;C Load Factor Adjustments'!$F42</f>
        <v>13.292148341895183</v>
      </c>
      <c r="O40" s="25">
        <f>O8+(O18-'R&amp;C Load Factor Adjustments'!$G42)*'R&amp;C Load Factor Adjustments'!$H42+'R&amp;C Load Factor Adjustments'!$G42+'R&amp;C Load Factor Adjustments'!$F42</f>
        <v>13.401040749104769</v>
      </c>
      <c r="P40" s="25">
        <f>P8+(P18-'R&amp;C Load Factor Adjustments'!$G42)*'R&amp;C Load Factor Adjustments'!$H42+'R&amp;C Load Factor Adjustments'!$G42+'R&amp;C Load Factor Adjustments'!$F42</f>
        <v>13.408284551117138</v>
      </c>
      <c r="Q40" s="25">
        <f>Q8+(Q18-'R&amp;C Load Factor Adjustments'!$G42)*'R&amp;C Load Factor Adjustments'!$H42+'R&amp;C Load Factor Adjustments'!$G42+'R&amp;C Load Factor Adjustments'!$F42</f>
        <v>13.03869527144248</v>
      </c>
      <c r="R40" s="25">
        <f>R8+(R18-'R&amp;C Load Factor Adjustments'!$G42)*'R&amp;C Load Factor Adjustments'!$H42+'R&amp;C Load Factor Adjustments'!$G42+'R&amp;C Load Factor Adjustments'!$F42</f>
        <v>12.326929203279104</v>
      </c>
      <c r="S40" s="25">
        <f>S8+(S18-'R&amp;C Load Factor Adjustments'!$G42)*'R&amp;C Load Factor Adjustments'!$H42+'R&amp;C Load Factor Adjustments'!$G42+'R&amp;C Load Factor Adjustments'!$F42</f>
        <v>12.00640810392475</v>
      </c>
      <c r="T40" s="25">
        <f>T8+(T18-'R&amp;C Load Factor Adjustments'!$G42)*'R&amp;C Load Factor Adjustments'!$H42+'R&amp;C Load Factor Adjustments'!$G42+'R&amp;C Load Factor Adjustments'!$F42</f>
        <v>12.073724492141295</v>
      </c>
      <c r="U40" s="25">
        <f>U8+(U18-'R&amp;C Load Factor Adjustments'!$G42)*'R&amp;C Load Factor Adjustments'!$H42+'R&amp;C Load Factor Adjustments'!$G42+'R&amp;C Load Factor Adjustments'!$F42</f>
        <v>12.073592199323643</v>
      </c>
      <c r="V40" s="25">
        <f>V8+(V18-'R&amp;C Load Factor Adjustments'!$G42)*'R&amp;C Load Factor Adjustments'!$H42+'R&amp;C Load Factor Adjustments'!$G42+'R&amp;C Load Factor Adjustments'!$F42</f>
        <v>12.081060950424643</v>
      </c>
      <c r="W40" s="25">
        <f>W8+(W18-'R&amp;C Load Factor Adjustments'!$G42)*'R&amp;C Load Factor Adjustments'!$H42+'R&amp;C Load Factor Adjustments'!$G42+'R&amp;C Load Factor Adjustments'!$F42</f>
        <v>12.108754619875265</v>
      </c>
      <c r="X40" s="25">
        <f>X8+(X18-'R&amp;C Load Factor Adjustments'!$G42)*'R&amp;C Load Factor Adjustments'!$H42+'R&amp;C Load Factor Adjustments'!$G42+'R&amp;C Load Factor Adjustments'!$F42</f>
        <v>12.131077583029645</v>
      </c>
      <c r="Y40" s="25">
        <f>Y8+(Y18-'R&amp;C Load Factor Adjustments'!$G42)*'R&amp;C Load Factor Adjustments'!$H42+'R&amp;C Load Factor Adjustments'!$G42+'R&amp;C Load Factor Adjustments'!$F42</f>
        <v>12.186826771866615</v>
      </c>
      <c r="Z40" s="25">
        <f>Z8+(Z18-'R&amp;C Load Factor Adjustments'!$G42)*'R&amp;C Load Factor Adjustments'!$H42+'R&amp;C Load Factor Adjustments'!$G42+'R&amp;C Load Factor Adjustments'!$F42</f>
        <v>12.190632741451152</v>
      </c>
      <c r="AA40" s="25">
        <f>AA8+(AA18-'R&amp;C Load Factor Adjustments'!$G42)*'R&amp;C Load Factor Adjustments'!$H42+'R&amp;C Load Factor Adjustments'!$G42+'R&amp;C Load Factor Adjustments'!$F42</f>
        <v>12.106323571562598</v>
      </c>
      <c r="AB40" s="25">
        <f>AB8+(AB18-'R&amp;C Load Factor Adjustments'!$G42)*'R&amp;C Load Factor Adjustments'!$H42+'R&amp;C Load Factor Adjustments'!$G42+'R&amp;C Load Factor Adjustments'!$F42</f>
        <v>12.055018754967763</v>
      </c>
      <c r="AC40" s="25">
        <f>AC8+(AC18-'R&amp;C Load Factor Adjustments'!$G42)*'R&amp;C Load Factor Adjustments'!$H42+'R&amp;C Load Factor Adjustments'!$G42+'R&amp;C Load Factor Adjustments'!$F42</f>
        <v>12.068528188162054</v>
      </c>
      <c r="AD40" s="25">
        <f>AD8+(AD18-'R&amp;C Load Factor Adjustments'!$G42)*'R&amp;C Load Factor Adjustments'!$H42+'R&amp;C Load Factor Adjustments'!$G42+'R&amp;C Load Factor Adjustments'!$F42</f>
        <v>12.096058601661559</v>
      </c>
      <c r="AE40" s="25">
        <f>AE8+(AE18-'R&amp;C Load Factor Adjustments'!$G42)*'R&amp;C Load Factor Adjustments'!$H42+'R&amp;C Load Factor Adjustments'!$G42+'R&amp;C Load Factor Adjustments'!$F42</f>
        <v>12.135194256589036</v>
      </c>
      <c r="AF40" s="25">
        <f>AF8+(AF18-'R&amp;C Load Factor Adjustments'!$G42)*'R&amp;C Load Factor Adjustments'!$H42+'R&amp;C Load Factor Adjustments'!$G42+'R&amp;C Load Factor Adjustments'!$F42</f>
        <v>12.150246346626476</v>
      </c>
      <c r="AG40" s="25">
        <f>AG8+(AG18-'R&amp;C Load Factor Adjustments'!$G42)*'R&amp;C Load Factor Adjustments'!$H42+'R&amp;C Load Factor Adjustments'!$G42+'R&amp;C Load Factor Adjustments'!$F42</f>
        <v>12.137332380485107</v>
      </c>
      <c r="AH40" s="25">
        <f>AH8+(AH18-'R&amp;C Load Factor Adjustments'!$G42)*'R&amp;C Load Factor Adjustments'!$H42+'R&amp;C Load Factor Adjustments'!$G42+'R&amp;C Load Factor Adjustments'!$F42</f>
        <v>12.164373609621748</v>
      </c>
      <c r="AI40" s="25">
        <f>AI8+(AI18-'R&amp;C Load Factor Adjustments'!$G42)*'R&amp;C Load Factor Adjustments'!$H42+'R&amp;C Load Factor Adjustments'!$G42+'R&amp;C Load Factor Adjustments'!$F42</f>
        <v>12.195284529603606</v>
      </c>
      <c r="AJ40" s="25">
        <f>AJ8+(AJ18-'R&amp;C Load Factor Adjustments'!$G42)*'R&amp;C Load Factor Adjustments'!$H42+'R&amp;C Load Factor Adjustments'!$G42+'R&amp;C Load Factor Adjustments'!$F42</f>
        <v>12.169249766100011</v>
      </c>
      <c r="AK40" s="25">
        <f>AK8+(AK18-'R&amp;C Load Factor Adjustments'!$G42)*'R&amp;C Load Factor Adjustments'!$H42+'R&amp;C Load Factor Adjustments'!$G42+'R&amp;C Load Factor Adjustments'!$F42</f>
        <v>12.146628342327768</v>
      </c>
    </row>
    <row r="41" spans="1:37">
      <c r="A41" s="23"/>
      <c r="B41" s="26" t="str">
        <f t="shared" si="28"/>
        <v>Adelaide</v>
      </c>
      <c r="C41" s="25">
        <v>0</v>
      </c>
      <c r="D41" s="25">
        <f>D9+(D19-'R&amp;C Load Factor Adjustments'!$G43)*'R&amp;C Load Factor Adjustments'!$H43+'R&amp;C Load Factor Adjustments'!$G43+'R&amp;C Load Factor Adjustments'!$F43</f>
        <v>13.856129808347792</v>
      </c>
      <c r="E41" s="25">
        <f>E9+(E19-'R&amp;C Load Factor Adjustments'!$G43)*'R&amp;C Load Factor Adjustments'!$H43+'R&amp;C Load Factor Adjustments'!$G43+'R&amp;C Load Factor Adjustments'!$F43</f>
        <v>14.325798347943731</v>
      </c>
      <c r="F41" s="25">
        <f>F9+(F19-'R&amp;C Load Factor Adjustments'!$G43)*'R&amp;C Load Factor Adjustments'!$H43+'R&amp;C Load Factor Adjustments'!$G43+'R&amp;C Load Factor Adjustments'!$F43</f>
        <v>15.561686693981233</v>
      </c>
      <c r="G41" s="25">
        <f>G9+(G19-'R&amp;C Load Factor Adjustments'!$G43)*'R&amp;C Load Factor Adjustments'!$H43+'R&amp;C Load Factor Adjustments'!$G43+'R&amp;C Load Factor Adjustments'!$F43</f>
        <v>18.004471524816559</v>
      </c>
      <c r="H41" s="25">
        <f>H9+(H19-'R&amp;C Load Factor Adjustments'!$G43)*'R&amp;C Load Factor Adjustments'!$H43+'R&amp;C Load Factor Adjustments'!$G43+'R&amp;C Load Factor Adjustments'!$F43</f>
        <v>19.776178387089903</v>
      </c>
      <c r="I41" s="25">
        <f>I9+(I19-'R&amp;C Load Factor Adjustments'!$G43)*'R&amp;C Load Factor Adjustments'!$H43+'R&amp;C Load Factor Adjustments'!$G43+'R&amp;C Load Factor Adjustments'!$F43</f>
        <v>19.492388834111139</v>
      </c>
      <c r="J41" s="25">
        <f>J9+(J19-'R&amp;C Load Factor Adjustments'!$G43)*'R&amp;C Load Factor Adjustments'!$H43+'R&amp;C Load Factor Adjustments'!$G43+'R&amp;C Load Factor Adjustments'!$F43</f>
        <v>17.591260242265399</v>
      </c>
      <c r="K41" s="25">
        <f>K9+(K19-'R&amp;C Load Factor Adjustments'!$G43)*'R&amp;C Load Factor Adjustments'!$H43+'R&amp;C Load Factor Adjustments'!$G43+'R&amp;C Load Factor Adjustments'!$F43</f>
        <v>14.965381804855006</v>
      </c>
      <c r="L41" s="25">
        <f>L9+(L19-'R&amp;C Load Factor Adjustments'!$G43)*'R&amp;C Load Factor Adjustments'!$H43+'R&amp;C Load Factor Adjustments'!$G43+'R&amp;C Load Factor Adjustments'!$F43</f>
        <v>13.817420180036819</v>
      </c>
      <c r="M41" s="25">
        <f>M9+(M19-'R&amp;C Load Factor Adjustments'!$G43)*'R&amp;C Load Factor Adjustments'!$H43+'R&amp;C Load Factor Adjustments'!$G43+'R&amp;C Load Factor Adjustments'!$F43</f>
        <v>14.015968261367302</v>
      </c>
      <c r="N41" s="25">
        <f>N9+(N19-'R&amp;C Load Factor Adjustments'!$G43)*'R&amp;C Load Factor Adjustments'!$H43+'R&amp;C Load Factor Adjustments'!$G43+'R&amp;C Load Factor Adjustments'!$F43</f>
        <v>14.24933911877871</v>
      </c>
      <c r="O41" s="25">
        <f>O9+(O19-'R&amp;C Load Factor Adjustments'!$G43)*'R&amp;C Load Factor Adjustments'!$H43+'R&amp;C Load Factor Adjustments'!$G43+'R&amp;C Load Factor Adjustments'!$F43</f>
        <v>14.452175979831466</v>
      </c>
      <c r="P41" s="25">
        <f>P9+(P19-'R&amp;C Load Factor Adjustments'!$G43)*'R&amp;C Load Factor Adjustments'!$H43+'R&amp;C Load Factor Adjustments'!$G43+'R&amp;C Load Factor Adjustments'!$F43</f>
        <v>14.500329780251654</v>
      </c>
      <c r="Q41" s="25">
        <f>Q9+(Q19-'R&amp;C Load Factor Adjustments'!$G43)*'R&amp;C Load Factor Adjustments'!$H43+'R&amp;C Load Factor Adjustments'!$G43+'R&amp;C Load Factor Adjustments'!$F43</f>
        <v>14.133623027105603</v>
      </c>
      <c r="R41" s="25">
        <f>R9+(R19-'R&amp;C Load Factor Adjustments'!$G43)*'R&amp;C Load Factor Adjustments'!$H43+'R&amp;C Load Factor Adjustments'!$G43+'R&amp;C Load Factor Adjustments'!$F43</f>
        <v>13.479118851707767</v>
      </c>
      <c r="S41" s="25">
        <f>S9+(S19-'R&amp;C Load Factor Adjustments'!$G43)*'R&amp;C Load Factor Adjustments'!$H43+'R&amp;C Load Factor Adjustments'!$G43+'R&amp;C Load Factor Adjustments'!$F43</f>
        <v>13.268481173327739</v>
      </c>
      <c r="T41" s="25">
        <f>T9+(T19-'R&amp;C Load Factor Adjustments'!$G43)*'R&amp;C Load Factor Adjustments'!$H43+'R&amp;C Load Factor Adjustments'!$G43+'R&amp;C Load Factor Adjustments'!$F43</f>
        <v>13.390544726977726</v>
      </c>
      <c r="U41" s="25">
        <f>U9+(U19-'R&amp;C Load Factor Adjustments'!$G43)*'R&amp;C Load Factor Adjustments'!$H43+'R&amp;C Load Factor Adjustments'!$G43+'R&amp;C Load Factor Adjustments'!$F43</f>
        <v>13.400701253037305</v>
      </c>
      <c r="V41" s="25">
        <f>V9+(V19-'R&amp;C Load Factor Adjustments'!$G43)*'R&amp;C Load Factor Adjustments'!$H43+'R&amp;C Load Factor Adjustments'!$G43+'R&amp;C Load Factor Adjustments'!$F43</f>
        <v>13.368869512953609</v>
      </c>
      <c r="W41" s="25">
        <f>W9+(W19-'R&amp;C Load Factor Adjustments'!$G43)*'R&amp;C Load Factor Adjustments'!$H43+'R&amp;C Load Factor Adjustments'!$G43+'R&amp;C Load Factor Adjustments'!$F43</f>
        <v>13.331770040243143</v>
      </c>
      <c r="X41" s="25">
        <f>X9+(X19-'R&amp;C Load Factor Adjustments'!$G43)*'R&amp;C Load Factor Adjustments'!$H43+'R&amp;C Load Factor Adjustments'!$G43+'R&amp;C Load Factor Adjustments'!$F43</f>
        <v>13.407116237155293</v>
      </c>
      <c r="Y41" s="25">
        <f>Y9+(Y19-'R&amp;C Load Factor Adjustments'!$G43)*'R&amp;C Load Factor Adjustments'!$H43+'R&amp;C Load Factor Adjustments'!$G43+'R&amp;C Load Factor Adjustments'!$F43</f>
        <v>13.572864131866677</v>
      </c>
      <c r="Z41" s="25">
        <f>Z9+(Z19-'R&amp;C Load Factor Adjustments'!$G43)*'R&amp;C Load Factor Adjustments'!$H43+'R&amp;C Load Factor Adjustments'!$G43+'R&amp;C Load Factor Adjustments'!$F43</f>
        <v>13.519527084623505</v>
      </c>
      <c r="AA41" s="25">
        <f>AA9+(AA19-'R&amp;C Load Factor Adjustments'!$G43)*'R&amp;C Load Factor Adjustments'!$H43+'R&amp;C Load Factor Adjustments'!$G43+'R&amp;C Load Factor Adjustments'!$F43</f>
        <v>13.268999548652431</v>
      </c>
      <c r="AB41" s="25">
        <f>AB9+(AB19-'R&amp;C Load Factor Adjustments'!$G43)*'R&amp;C Load Factor Adjustments'!$H43+'R&amp;C Load Factor Adjustments'!$G43+'R&amp;C Load Factor Adjustments'!$F43</f>
        <v>13.166961834631543</v>
      </c>
      <c r="AC41" s="25">
        <f>AC9+(AC19-'R&amp;C Load Factor Adjustments'!$G43)*'R&amp;C Load Factor Adjustments'!$H43+'R&amp;C Load Factor Adjustments'!$G43+'R&amp;C Load Factor Adjustments'!$F43</f>
        <v>13.140905807175471</v>
      </c>
      <c r="AD41" s="25">
        <f>AD9+(AD19-'R&amp;C Load Factor Adjustments'!$G43)*'R&amp;C Load Factor Adjustments'!$H43+'R&amp;C Load Factor Adjustments'!$G43+'R&amp;C Load Factor Adjustments'!$F43</f>
        <v>13.061991522781266</v>
      </c>
      <c r="AE41" s="25">
        <f>AE9+(AE19-'R&amp;C Load Factor Adjustments'!$G43)*'R&amp;C Load Factor Adjustments'!$H43+'R&amp;C Load Factor Adjustments'!$G43+'R&amp;C Load Factor Adjustments'!$F43</f>
        <v>13.059536115045933</v>
      </c>
      <c r="AF41" s="25">
        <f>AF9+(AF19-'R&amp;C Load Factor Adjustments'!$G43)*'R&amp;C Load Factor Adjustments'!$H43+'R&amp;C Load Factor Adjustments'!$G43+'R&amp;C Load Factor Adjustments'!$F43</f>
        <v>13.081542384642052</v>
      </c>
      <c r="AG41" s="25">
        <f>AG9+(AG19-'R&amp;C Load Factor Adjustments'!$G43)*'R&amp;C Load Factor Adjustments'!$H43+'R&amp;C Load Factor Adjustments'!$G43+'R&amp;C Load Factor Adjustments'!$F43</f>
        <v>13.087746328587524</v>
      </c>
      <c r="AH41" s="25">
        <f>AH9+(AH19-'R&amp;C Load Factor Adjustments'!$G43)*'R&amp;C Load Factor Adjustments'!$H43+'R&amp;C Load Factor Adjustments'!$G43+'R&amp;C Load Factor Adjustments'!$F43</f>
        <v>13.152945090213731</v>
      </c>
      <c r="AI41" s="25">
        <f>AI9+(AI19-'R&amp;C Load Factor Adjustments'!$G43)*'R&amp;C Load Factor Adjustments'!$H43+'R&amp;C Load Factor Adjustments'!$G43+'R&amp;C Load Factor Adjustments'!$F43</f>
        <v>13.20274328783476</v>
      </c>
      <c r="AJ41" s="25">
        <f>AJ9+(AJ19-'R&amp;C Load Factor Adjustments'!$G43)*'R&amp;C Load Factor Adjustments'!$H43+'R&amp;C Load Factor Adjustments'!$G43+'R&amp;C Load Factor Adjustments'!$F43</f>
        <v>13.148144156375999</v>
      </c>
      <c r="AK41" s="25">
        <f>AK9+(AK19-'R&amp;C Load Factor Adjustments'!$G43)*'R&amp;C Load Factor Adjustments'!$H43+'R&amp;C Load Factor Adjustments'!$G43+'R&amp;C Load Factor Adjustments'!$F43</f>
        <v>13.088148336294029</v>
      </c>
    </row>
    <row r="42" spans="1:37">
      <c r="A42" s="23"/>
      <c r="B42" s="26" t="str">
        <f t="shared" si="28"/>
        <v>Brisbane</v>
      </c>
      <c r="C42" s="25">
        <v>0</v>
      </c>
      <c r="D42" s="25">
        <f>D10+(D20-'R&amp;C Load Factor Adjustments'!$G44)*'R&amp;C Load Factor Adjustments'!$H44+'R&amp;C Load Factor Adjustments'!$G44+'R&amp;C Load Factor Adjustments'!$F44</f>
        <v>10.983221466940867</v>
      </c>
      <c r="E42" s="25">
        <f>E10+(E20-'R&amp;C Load Factor Adjustments'!$G44)*'R&amp;C Load Factor Adjustments'!$H44+'R&amp;C Load Factor Adjustments'!$G44+'R&amp;C Load Factor Adjustments'!$F44</f>
        <v>11.255293569878958</v>
      </c>
      <c r="F42" s="25">
        <f>F10+(F20-'R&amp;C Load Factor Adjustments'!$G44)*'R&amp;C Load Factor Adjustments'!$H44+'R&amp;C Load Factor Adjustments'!$G44+'R&amp;C Load Factor Adjustments'!$F44</f>
        <v>12.092608421744657</v>
      </c>
      <c r="G42" s="25">
        <f>G10+(G20-'R&amp;C Load Factor Adjustments'!$G44)*'R&amp;C Load Factor Adjustments'!$H44+'R&amp;C Load Factor Adjustments'!$G44+'R&amp;C Load Factor Adjustments'!$F44</f>
        <v>14.385086425875253</v>
      </c>
      <c r="H42" s="25">
        <f>H10+(H20-'R&amp;C Load Factor Adjustments'!$G44)*'R&amp;C Load Factor Adjustments'!$H44+'R&amp;C Load Factor Adjustments'!$G44+'R&amp;C Load Factor Adjustments'!$F44</f>
        <v>16.785723053410823</v>
      </c>
      <c r="I42" s="25">
        <f>I10+(I20-'R&amp;C Load Factor Adjustments'!$G44)*'R&amp;C Load Factor Adjustments'!$H44+'R&amp;C Load Factor Adjustments'!$G44+'R&amp;C Load Factor Adjustments'!$F44</f>
        <v>16.961177355208036</v>
      </c>
      <c r="J42" s="25">
        <f>J10+(J20-'R&amp;C Load Factor Adjustments'!$G44)*'R&amp;C Load Factor Adjustments'!$H44+'R&amp;C Load Factor Adjustments'!$G44+'R&amp;C Load Factor Adjustments'!$F44</f>
        <v>14.81321636192296</v>
      </c>
      <c r="K42" s="25">
        <f>K10+(K20-'R&amp;C Load Factor Adjustments'!$G44)*'R&amp;C Load Factor Adjustments'!$H44+'R&amp;C Load Factor Adjustments'!$G44+'R&amp;C Load Factor Adjustments'!$F44</f>
        <v>11.979328844268794</v>
      </c>
      <c r="L42" s="25">
        <f>L10+(L20-'R&amp;C Load Factor Adjustments'!$G44)*'R&amp;C Load Factor Adjustments'!$H44+'R&amp;C Load Factor Adjustments'!$G44+'R&amp;C Load Factor Adjustments'!$F44</f>
        <v>10.446061970060983</v>
      </c>
      <c r="M42" s="25">
        <f>M10+(M20-'R&amp;C Load Factor Adjustments'!$G44)*'R&amp;C Load Factor Adjustments'!$H44+'R&amp;C Load Factor Adjustments'!$G44+'R&amp;C Load Factor Adjustments'!$F44</f>
        <v>10.234791670823531</v>
      </c>
      <c r="N42" s="25">
        <f>N10+(N20-'R&amp;C Load Factor Adjustments'!$G44)*'R&amp;C Load Factor Adjustments'!$H44+'R&amp;C Load Factor Adjustments'!$G44+'R&amp;C Load Factor Adjustments'!$F44</f>
        <v>10.322295398237765</v>
      </c>
      <c r="O42" s="25">
        <f>O10+(O20-'R&amp;C Load Factor Adjustments'!$G44)*'R&amp;C Load Factor Adjustments'!$H44+'R&amp;C Load Factor Adjustments'!$G44+'R&amp;C Load Factor Adjustments'!$F44</f>
        <v>10.458043952429477</v>
      </c>
      <c r="P42" s="25">
        <f>P10+(P20-'R&amp;C Load Factor Adjustments'!$G44)*'R&amp;C Load Factor Adjustments'!$H44+'R&amp;C Load Factor Adjustments'!$G44+'R&amp;C Load Factor Adjustments'!$F44</f>
        <v>10.506054007275516</v>
      </c>
      <c r="Q42" s="25">
        <f>Q10+(Q20-'R&amp;C Load Factor Adjustments'!$G44)*'R&amp;C Load Factor Adjustments'!$H44+'R&amp;C Load Factor Adjustments'!$G44+'R&amp;C Load Factor Adjustments'!$F44</f>
        <v>10.288470325078997</v>
      </c>
      <c r="R42" s="25">
        <f>R10+(R20-'R&amp;C Load Factor Adjustments'!$G44)*'R&amp;C Load Factor Adjustments'!$H44+'R&amp;C Load Factor Adjustments'!$G44+'R&amp;C Load Factor Adjustments'!$F44</f>
        <v>9.8419572381630172</v>
      </c>
      <c r="S42" s="25">
        <f>S10+(S20-'R&amp;C Load Factor Adjustments'!$G44)*'R&amp;C Load Factor Adjustments'!$H44+'R&amp;C Load Factor Adjustments'!$G44+'R&amp;C Load Factor Adjustments'!$F44</f>
        <v>9.5543119415982076</v>
      </c>
      <c r="T42" s="25">
        <f>T10+(T20-'R&amp;C Load Factor Adjustments'!$G44)*'R&amp;C Load Factor Adjustments'!$H44+'R&amp;C Load Factor Adjustments'!$G44+'R&amp;C Load Factor Adjustments'!$F44</f>
        <v>9.5554449407861934</v>
      </c>
      <c r="U42" s="25">
        <f>U10+(U20-'R&amp;C Load Factor Adjustments'!$G44)*'R&amp;C Load Factor Adjustments'!$H44+'R&amp;C Load Factor Adjustments'!$G44+'R&amp;C Load Factor Adjustments'!$F44</f>
        <v>9.6188329609153982</v>
      </c>
      <c r="V42" s="25">
        <f>V10+(V20-'R&amp;C Load Factor Adjustments'!$G44)*'R&amp;C Load Factor Adjustments'!$H44+'R&amp;C Load Factor Adjustments'!$G44+'R&amp;C Load Factor Adjustments'!$F44</f>
        <v>9.6758401422507845</v>
      </c>
      <c r="W42" s="25">
        <f>W10+(W20-'R&amp;C Load Factor Adjustments'!$G44)*'R&amp;C Load Factor Adjustments'!$H44+'R&amp;C Load Factor Adjustments'!$G44+'R&amp;C Load Factor Adjustments'!$F44</f>
        <v>9.6004720606309171</v>
      </c>
      <c r="X42" s="25">
        <f>X10+(X20-'R&amp;C Load Factor Adjustments'!$G44)*'R&amp;C Load Factor Adjustments'!$H44+'R&amp;C Load Factor Adjustments'!$G44+'R&amp;C Load Factor Adjustments'!$F44</f>
        <v>9.4044611495906505</v>
      </c>
      <c r="Y42" s="25">
        <f>Y10+(Y20-'R&amp;C Load Factor Adjustments'!$G44)*'R&amp;C Load Factor Adjustments'!$H44+'R&amp;C Load Factor Adjustments'!$G44+'R&amp;C Load Factor Adjustments'!$F44</f>
        <v>9.361107634140696</v>
      </c>
      <c r="Z42" s="25">
        <f>Z10+(Z20-'R&amp;C Load Factor Adjustments'!$G44)*'R&amp;C Load Factor Adjustments'!$H44+'R&amp;C Load Factor Adjustments'!$G44+'R&amp;C Load Factor Adjustments'!$F44</f>
        <v>9.7414245228093463</v>
      </c>
      <c r="AA42" s="25">
        <f>AA10+(AA20-'R&amp;C Load Factor Adjustments'!$G44)*'R&amp;C Load Factor Adjustments'!$H44+'R&amp;C Load Factor Adjustments'!$G44+'R&amp;C Load Factor Adjustments'!$F44</f>
        <v>10.426314749296882</v>
      </c>
      <c r="AB42" s="25">
        <f>AB10+(AB20-'R&amp;C Load Factor Adjustments'!$G44)*'R&amp;C Load Factor Adjustments'!$H44+'R&amp;C Load Factor Adjustments'!$G44+'R&amp;C Load Factor Adjustments'!$F44</f>
        <v>10.535668786980438</v>
      </c>
      <c r="AC42" s="25">
        <f>AC10+(AC20-'R&amp;C Load Factor Adjustments'!$G44)*'R&amp;C Load Factor Adjustments'!$H44+'R&amp;C Load Factor Adjustments'!$G44+'R&amp;C Load Factor Adjustments'!$F44</f>
        <v>9.8681157455631752</v>
      </c>
      <c r="AD42" s="25">
        <f>AD10+(AD20-'R&amp;C Load Factor Adjustments'!$G44)*'R&amp;C Load Factor Adjustments'!$H44+'R&amp;C Load Factor Adjustments'!$G44+'R&amp;C Load Factor Adjustments'!$F44</f>
        <v>9.3858141621523661</v>
      </c>
      <c r="AE42" s="25">
        <f>AE10+(AE20-'R&amp;C Load Factor Adjustments'!$G44)*'R&amp;C Load Factor Adjustments'!$H44+'R&amp;C Load Factor Adjustments'!$G44+'R&amp;C Load Factor Adjustments'!$F44</f>
        <v>9.3673004787705398</v>
      </c>
      <c r="AF42" s="25">
        <f>AF10+(AF20-'R&amp;C Load Factor Adjustments'!$G44)*'R&amp;C Load Factor Adjustments'!$H44+'R&amp;C Load Factor Adjustments'!$G44+'R&amp;C Load Factor Adjustments'!$F44</f>
        <v>9.3546182557302586</v>
      </c>
      <c r="AG42" s="25">
        <f>AG10+(AG20-'R&amp;C Load Factor Adjustments'!$G44)*'R&amp;C Load Factor Adjustments'!$H44+'R&amp;C Load Factor Adjustments'!$G44+'R&amp;C Load Factor Adjustments'!$F44</f>
        <v>9.4573926588968078</v>
      </c>
      <c r="AH42" s="25">
        <f>AH10+(AH20-'R&amp;C Load Factor Adjustments'!$G44)*'R&amp;C Load Factor Adjustments'!$H44+'R&amp;C Load Factor Adjustments'!$G44+'R&amp;C Load Factor Adjustments'!$F44</f>
        <v>9.6897673086187055</v>
      </c>
      <c r="AI42" s="25">
        <f>AI10+(AI20-'R&amp;C Load Factor Adjustments'!$G44)*'R&amp;C Load Factor Adjustments'!$H44+'R&amp;C Load Factor Adjustments'!$G44+'R&amp;C Load Factor Adjustments'!$F44</f>
        <v>9.6934429946959586</v>
      </c>
      <c r="AJ42" s="25">
        <f>AJ10+(AJ20-'R&amp;C Load Factor Adjustments'!$G44)*'R&amp;C Load Factor Adjustments'!$H44+'R&amp;C Load Factor Adjustments'!$G44+'R&amp;C Load Factor Adjustments'!$F44</f>
        <v>9.5879777281267753</v>
      </c>
      <c r="AK42" s="25">
        <f>AK10+(AK20-'R&amp;C Load Factor Adjustments'!$G44)*'R&amp;C Load Factor Adjustments'!$H44+'R&amp;C Load Factor Adjustments'!$G44+'R&amp;C Load Factor Adjustments'!$F44</f>
        <v>9.5417697562957589</v>
      </c>
    </row>
    <row r="43" spans="1:37">
      <c r="A43" s="23"/>
      <c r="B43" s="26" t="str">
        <f t="shared" si="28"/>
        <v>Canberra</v>
      </c>
      <c r="C43" s="25">
        <v>0</v>
      </c>
      <c r="D43" s="25">
        <f>D11+(D21-'R&amp;C Load Factor Adjustments'!$G45)*'R&amp;C Load Factor Adjustments'!$H45+'R&amp;C Load Factor Adjustments'!$G45+'R&amp;C Load Factor Adjustments'!$F45</f>
        <v>12.483121363541272</v>
      </c>
      <c r="E43" s="25">
        <f>E11+(E21-'R&amp;C Load Factor Adjustments'!$G45)*'R&amp;C Load Factor Adjustments'!$H45+'R&amp;C Load Factor Adjustments'!$G45+'R&amp;C Load Factor Adjustments'!$F45</f>
        <v>13.137217763334746</v>
      </c>
      <c r="F43" s="25">
        <f>F11+(F21-'R&amp;C Load Factor Adjustments'!$G45)*'R&amp;C Load Factor Adjustments'!$H45+'R&amp;C Load Factor Adjustments'!$G45+'R&amp;C Load Factor Adjustments'!$F45</f>
        <v>15.063350733634756</v>
      </c>
      <c r="G43" s="25">
        <f>G11+(G21-'R&amp;C Load Factor Adjustments'!$G45)*'R&amp;C Load Factor Adjustments'!$H45+'R&amp;C Load Factor Adjustments'!$G45+'R&amp;C Load Factor Adjustments'!$F45</f>
        <v>18.155323026959305</v>
      </c>
      <c r="H43" s="25">
        <f>H11+(H21-'R&amp;C Load Factor Adjustments'!$G45)*'R&amp;C Load Factor Adjustments'!$H45+'R&amp;C Load Factor Adjustments'!$G45+'R&amp;C Load Factor Adjustments'!$F45</f>
        <v>19.944387461475333</v>
      </c>
      <c r="I43" s="25">
        <f>I11+(I21-'R&amp;C Load Factor Adjustments'!$G45)*'R&amp;C Load Factor Adjustments'!$H45+'R&amp;C Load Factor Adjustments'!$G45+'R&amp;C Load Factor Adjustments'!$F45</f>
        <v>19.1550382102226</v>
      </c>
      <c r="J43" s="25">
        <f>J11+(J21-'R&amp;C Load Factor Adjustments'!$G45)*'R&amp;C Load Factor Adjustments'!$H45+'R&amp;C Load Factor Adjustments'!$G45+'R&amp;C Load Factor Adjustments'!$F45</f>
        <v>16.902729296642811</v>
      </c>
      <c r="K43" s="25">
        <f>K11+(K21-'R&amp;C Load Factor Adjustments'!$G45)*'R&amp;C Load Factor Adjustments'!$H45+'R&amp;C Load Factor Adjustments'!$G45+'R&amp;C Load Factor Adjustments'!$F45</f>
        <v>14.298566529378704</v>
      </c>
      <c r="L43" s="25">
        <f>L11+(L21-'R&amp;C Load Factor Adjustments'!$G45)*'R&amp;C Load Factor Adjustments'!$H45+'R&amp;C Load Factor Adjustments'!$G45+'R&amp;C Load Factor Adjustments'!$F45</f>
        <v>13.04170619244171</v>
      </c>
      <c r="M43" s="25">
        <f>M11+(M21-'R&amp;C Load Factor Adjustments'!$G45)*'R&amp;C Load Factor Adjustments'!$H45+'R&amp;C Load Factor Adjustments'!$G45+'R&amp;C Load Factor Adjustments'!$F45</f>
        <v>13.110906796329092</v>
      </c>
      <c r="N43" s="25">
        <f>N11+(N21-'R&amp;C Load Factor Adjustments'!$G45)*'R&amp;C Load Factor Adjustments'!$H45+'R&amp;C Load Factor Adjustments'!$G45+'R&amp;C Load Factor Adjustments'!$F45</f>
        <v>13.292148341895183</v>
      </c>
      <c r="O43" s="25">
        <f>O11+(O21-'R&amp;C Load Factor Adjustments'!$G45)*'R&amp;C Load Factor Adjustments'!$H45+'R&amp;C Load Factor Adjustments'!$G45+'R&amp;C Load Factor Adjustments'!$F45</f>
        <v>13.401040749104769</v>
      </c>
      <c r="P43" s="25">
        <f>P11+(P21-'R&amp;C Load Factor Adjustments'!$G45)*'R&amp;C Load Factor Adjustments'!$H45+'R&amp;C Load Factor Adjustments'!$G45+'R&amp;C Load Factor Adjustments'!$F45</f>
        <v>13.408284551117138</v>
      </c>
      <c r="Q43" s="25">
        <f>Q11+(Q21-'R&amp;C Load Factor Adjustments'!$G45)*'R&amp;C Load Factor Adjustments'!$H45+'R&amp;C Load Factor Adjustments'!$G45+'R&amp;C Load Factor Adjustments'!$F45</f>
        <v>13.03869527144248</v>
      </c>
      <c r="R43" s="25">
        <f>R11+(R21-'R&amp;C Load Factor Adjustments'!$G45)*'R&amp;C Load Factor Adjustments'!$H45+'R&amp;C Load Factor Adjustments'!$G45+'R&amp;C Load Factor Adjustments'!$F45</f>
        <v>12.326929203279104</v>
      </c>
      <c r="S43" s="25">
        <f>S11+(S21-'R&amp;C Load Factor Adjustments'!$G45)*'R&amp;C Load Factor Adjustments'!$H45+'R&amp;C Load Factor Adjustments'!$G45+'R&amp;C Load Factor Adjustments'!$F45</f>
        <v>12.00640810392475</v>
      </c>
      <c r="T43" s="25">
        <f>T11+(T21-'R&amp;C Load Factor Adjustments'!$G45)*'R&amp;C Load Factor Adjustments'!$H45+'R&amp;C Load Factor Adjustments'!$G45+'R&amp;C Load Factor Adjustments'!$F45</f>
        <v>12.073724492141295</v>
      </c>
      <c r="U43" s="25">
        <f>U11+(U21-'R&amp;C Load Factor Adjustments'!$G45)*'R&amp;C Load Factor Adjustments'!$H45+'R&amp;C Load Factor Adjustments'!$G45+'R&amp;C Load Factor Adjustments'!$F45</f>
        <v>12.073592199323643</v>
      </c>
      <c r="V43" s="25">
        <f>V11+(V21-'R&amp;C Load Factor Adjustments'!$G45)*'R&amp;C Load Factor Adjustments'!$H45+'R&amp;C Load Factor Adjustments'!$G45+'R&amp;C Load Factor Adjustments'!$F45</f>
        <v>12.081060950424643</v>
      </c>
      <c r="W43" s="25">
        <f>W11+(W21-'R&amp;C Load Factor Adjustments'!$G45)*'R&amp;C Load Factor Adjustments'!$H45+'R&amp;C Load Factor Adjustments'!$G45+'R&amp;C Load Factor Adjustments'!$F45</f>
        <v>12.108754619875265</v>
      </c>
      <c r="X43" s="25">
        <f>X11+(X21-'R&amp;C Load Factor Adjustments'!$G45)*'R&amp;C Load Factor Adjustments'!$H45+'R&amp;C Load Factor Adjustments'!$G45+'R&amp;C Load Factor Adjustments'!$F45</f>
        <v>12.131077583029645</v>
      </c>
      <c r="Y43" s="25">
        <f>Y11+(Y21-'R&amp;C Load Factor Adjustments'!$G45)*'R&amp;C Load Factor Adjustments'!$H45+'R&amp;C Load Factor Adjustments'!$G45+'R&amp;C Load Factor Adjustments'!$F45</f>
        <v>12.186826771866615</v>
      </c>
      <c r="Z43" s="25">
        <f>Z11+(Z21-'R&amp;C Load Factor Adjustments'!$G45)*'R&amp;C Load Factor Adjustments'!$H45+'R&amp;C Load Factor Adjustments'!$G45+'R&amp;C Load Factor Adjustments'!$F45</f>
        <v>12.190632741451152</v>
      </c>
      <c r="AA43" s="25">
        <f>AA11+(AA21-'R&amp;C Load Factor Adjustments'!$G45)*'R&amp;C Load Factor Adjustments'!$H45+'R&amp;C Load Factor Adjustments'!$G45+'R&amp;C Load Factor Adjustments'!$F45</f>
        <v>12.106323571562598</v>
      </c>
      <c r="AB43" s="25">
        <f>AB11+(AB21-'R&amp;C Load Factor Adjustments'!$G45)*'R&amp;C Load Factor Adjustments'!$H45+'R&amp;C Load Factor Adjustments'!$G45+'R&amp;C Load Factor Adjustments'!$F45</f>
        <v>12.055018754967763</v>
      </c>
      <c r="AC43" s="25">
        <f>AC11+(AC21-'R&amp;C Load Factor Adjustments'!$G45)*'R&amp;C Load Factor Adjustments'!$H45+'R&amp;C Load Factor Adjustments'!$G45+'R&amp;C Load Factor Adjustments'!$F45</f>
        <v>12.068528188162054</v>
      </c>
      <c r="AD43" s="25">
        <f>AD11+(AD21-'R&amp;C Load Factor Adjustments'!$G45)*'R&amp;C Load Factor Adjustments'!$H45+'R&amp;C Load Factor Adjustments'!$G45+'R&amp;C Load Factor Adjustments'!$F45</f>
        <v>12.096058601661559</v>
      </c>
      <c r="AE43" s="25">
        <f>AE11+(AE21-'R&amp;C Load Factor Adjustments'!$G45)*'R&amp;C Load Factor Adjustments'!$H45+'R&amp;C Load Factor Adjustments'!$G45+'R&amp;C Load Factor Adjustments'!$F45</f>
        <v>12.135194256589036</v>
      </c>
      <c r="AF43" s="25">
        <f>AF11+(AF21-'R&amp;C Load Factor Adjustments'!$G45)*'R&amp;C Load Factor Adjustments'!$H45+'R&amp;C Load Factor Adjustments'!$G45+'R&amp;C Load Factor Adjustments'!$F45</f>
        <v>12.150246346626476</v>
      </c>
      <c r="AG43" s="25">
        <f>AG11+(AG21-'R&amp;C Load Factor Adjustments'!$G45)*'R&amp;C Load Factor Adjustments'!$H45+'R&amp;C Load Factor Adjustments'!$G45+'R&amp;C Load Factor Adjustments'!$F45</f>
        <v>12.137332380485107</v>
      </c>
      <c r="AH43" s="25">
        <f>AH11+(AH21-'R&amp;C Load Factor Adjustments'!$G45)*'R&amp;C Load Factor Adjustments'!$H45+'R&amp;C Load Factor Adjustments'!$G45+'R&amp;C Load Factor Adjustments'!$F45</f>
        <v>12.164373609621748</v>
      </c>
      <c r="AI43" s="25">
        <f>AI11+(AI21-'R&amp;C Load Factor Adjustments'!$G45)*'R&amp;C Load Factor Adjustments'!$H45+'R&amp;C Load Factor Adjustments'!$G45+'R&amp;C Load Factor Adjustments'!$F45</f>
        <v>12.195284529603606</v>
      </c>
      <c r="AJ43" s="25">
        <f>AJ11+(AJ21-'R&amp;C Load Factor Adjustments'!$G45)*'R&amp;C Load Factor Adjustments'!$H45+'R&amp;C Load Factor Adjustments'!$G45+'R&amp;C Load Factor Adjustments'!$F45</f>
        <v>12.169249766100011</v>
      </c>
      <c r="AK43" s="25">
        <f>AK11+(AK21-'R&amp;C Load Factor Adjustments'!$G45)*'R&amp;C Load Factor Adjustments'!$H45+'R&amp;C Load Factor Adjustments'!$G45+'R&amp;C Load Factor Adjustments'!$F45</f>
        <v>12.146628342327768</v>
      </c>
    </row>
    <row r="44" spans="1:37">
      <c r="A44" s="23"/>
      <c r="B44" s="26" t="str">
        <f t="shared" si="28"/>
        <v>Hobart</v>
      </c>
      <c r="C44" s="25">
        <v>0</v>
      </c>
      <c r="D44" s="25">
        <f>D12+(D22-'R&amp;C Load Factor Adjustments'!$G46)*'R&amp;C Load Factor Adjustments'!$H46+'R&amp;C Load Factor Adjustments'!$G46+'R&amp;C Load Factor Adjustments'!$F46</f>
        <v>14.500146332557119</v>
      </c>
      <c r="E44" s="25">
        <f>E12+(E22-'R&amp;C Load Factor Adjustments'!$G46)*'R&amp;C Load Factor Adjustments'!$H46+'R&amp;C Load Factor Adjustments'!$G46+'R&amp;C Load Factor Adjustments'!$F46</f>
        <v>15.186261280160082</v>
      </c>
      <c r="F44" s="25">
        <f>F12+(F22-'R&amp;C Load Factor Adjustments'!$G46)*'R&amp;C Load Factor Adjustments'!$H46+'R&amp;C Load Factor Adjustments'!$G46+'R&amp;C Load Factor Adjustments'!$F46</f>
        <v>16.640413256111291</v>
      </c>
      <c r="G44" s="25">
        <f>G12+(G22-'R&amp;C Load Factor Adjustments'!$G46)*'R&amp;C Load Factor Adjustments'!$H46+'R&amp;C Load Factor Adjustments'!$G46+'R&amp;C Load Factor Adjustments'!$F46</f>
        <v>19.137558651759157</v>
      </c>
      <c r="H44" s="25">
        <f>H12+(H22-'R&amp;C Load Factor Adjustments'!$G46)*'R&amp;C Load Factor Adjustments'!$H46+'R&amp;C Load Factor Adjustments'!$G46+'R&amp;C Load Factor Adjustments'!$F46</f>
        <v>20.815318956818395</v>
      </c>
      <c r="I44" s="25">
        <f>I12+(I22-'R&amp;C Load Factor Adjustments'!$G46)*'R&amp;C Load Factor Adjustments'!$H46+'R&amp;C Load Factor Adjustments'!$G46+'R&amp;C Load Factor Adjustments'!$F46</f>
        <v>20.437975979396843</v>
      </c>
      <c r="J44" s="25">
        <f>J12+(J22-'R&amp;C Load Factor Adjustments'!$G46)*'R&amp;C Load Factor Adjustments'!$H46+'R&amp;C Load Factor Adjustments'!$G46+'R&amp;C Load Factor Adjustments'!$F46</f>
        <v>18.517898449827214</v>
      </c>
      <c r="K44" s="25">
        <f>K12+(K22-'R&amp;C Load Factor Adjustments'!$G46)*'R&amp;C Load Factor Adjustments'!$H46+'R&amp;C Load Factor Adjustments'!$G46+'R&amp;C Load Factor Adjustments'!$F46</f>
        <v>16.470847943310549</v>
      </c>
      <c r="L44" s="25">
        <f>L12+(L22-'R&amp;C Load Factor Adjustments'!$G46)*'R&amp;C Load Factor Adjustments'!$H46+'R&amp;C Load Factor Adjustments'!$G46+'R&amp;C Load Factor Adjustments'!$F46</f>
        <v>16.286935541150452</v>
      </c>
      <c r="M44" s="25">
        <f>M12+(M22-'R&amp;C Load Factor Adjustments'!$G46)*'R&amp;C Load Factor Adjustments'!$H46+'R&amp;C Load Factor Adjustments'!$G46+'R&amp;C Load Factor Adjustments'!$F46</f>
        <v>16.950138723527431</v>
      </c>
      <c r="N44" s="25">
        <f>N12+(N22-'R&amp;C Load Factor Adjustments'!$G46)*'R&amp;C Load Factor Adjustments'!$H46+'R&amp;C Load Factor Adjustments'!$G46+'R&amp;C Load Factor Adjustments'!$F46</f>
        <v>17.331328674953969</v>
      </c>
      <c r="O44" s="25">
        <f>O12+(O22-'R&amp;C Load Factor Adjustments'!$G46)*'R&amp;C Load Factor Adjustments'!$H46+'R&amp;C Load Factor Adjustments'!$G46+'R&amp;C Load Factor Adjustments'!$F46</f>
        <v>17.75311107837183</v>
      </c>
      <c r="P44" s="25">
        <f>P12+(P22-'R&amp;C Load Factor Adjustments'!$G46)*'R&amp;C Load Factor Adjustments'!$H46+'R&amp;C Load Factor Adjustments'!$G46+'R&amp;C Load Factor Adjustments'!$F46</f>
        <v>17.832907100644384</v>
      </c>
      <c r="Q44" s="25">
        <f>Q12+(Q22-'R&amp;C Load Factor Adjustments'!$G46)*'R&amp;C Load Factor Adjustments'!$H46+'R&amp;C Load Factor Adjustments'!$G46+'R&amp;C Load Factor Adjustments'!$F46</f>
        <v>17.374737362420067</v>
      </c>
      <c r="R44" s="25">
        <f>R12+(R22-'R&amp;C Load Factor Adjustments'!$G46)*'R&amp;C Load Factor Adjustments'!$H46+'R&amp;C Load Factor Adjustments'!$G46+'R&amp;C Load Factor Adjustments'!$F46</f>
        <v>16.856863309993127</v>
      </c>
      <c r="S44" s="25">
        <f>S12+(S22-'R&amp;C Load Factor Adjustments'!$G46)*'R&amp;C Load Factor Adjustments'!$H46+'R&amp;C Load Factor Adjustments'!$G46+'R&amp;C Load Factor Adjustments'!$F46</f>
        <v>16.871484126198901</v>
      </c>
      <c r="T44" s="25">
        <f>T12+(T22-'R&amp;C Load Factor Adjustments'!$G46)*'R&amp;C Load Factor Adjustments'!$H46+'R&amp;C Load Factor Adjustments'!$G46+'R&amp;C Load Factor Adjustments'!$F46</f>
        <v>17.26739870230216</v>
      </c>
      <c r="U44" s="25">
        <f>U12+(U22-'R&amp;C Load Factor Adjustments'!$G46)*'R&amp;C Load Factor Adjustments'!$H46+'R&amp;C Load Factor Adjustments'!$G46+'R&amp;C Load Factor Adjustments'!$F46</f>
        <v>17.771250324284154</v>
      </c>
      <c r="V44" s="25">
        <f>V12+(V22-'R&amp;C Load Factor Adjustments'!$G46)*'R&amp;C Load Factor Adjustments'!$H46+'R&amp;C Load Factor Adjustments'!$G46+'R&amp;C Load Factor Adjustments'!$F46</f>
        <v>18.185258454624481</v>
      </c>
      <c r="W44" s="25">
        <f>W12+(W22-'R&amp;C Load Factor Adjustments'!$G46)*'R&amp;C Load Factor Adjustments'!$H46+'R&amp;C Load Factor Adjustments'!$G46+'R&amp;C Load Factor Adjustments'!$F46</f>
        <v>18.380640243323967</v>
      </c>
      <c r="X44" s="25">
        <f>X12+(X22-'R&amp;C Load Factor Adjustments'!$G46)*'R&amp;C Load Factor Adjustments'!$H46+'R&amp;C Load Factor Adjustments'!$G46+'R&amp;C Load Factor Adjustments'!$F46</f>
        <v>18.355392029521138</v>
      </c>
      <c r="Y44" s="25">
        <f>Y12+(Y22-'R&amp;C Load Factor Adjustments'!$G46)*'R&amp;C Load Factor Adjustments'!$H46+'R&amp;C Load Factor Adjustments'!$G46+'R&amp;C Load Factor Adjustments'!$F46</f>
        <v>18.373114810835752</v>
      </c>
      <c r="Z44" s="25">
        <f>Z12+(Z22-'R&amp;C Load Factor Adjustments'!$G46)*'R&amp;C Load Factor Adjustments'!$H46+'R&amp;C Load Factor Adjustments'!$G46+'R&amp;C Load Factor Adjustments'!$F46</f>
        <v>18.75481493240661</v>
      </c>
      <c r="AA44" s="25">
        <f>AA12+(AA22-'R&amp;C Load Factor Adjustments'!$G46)*'R&amp;C Load Factor Adjustments'!$H46+'R&amp;C Load Factor Adjustments'!$G46+'R&amp;C Load Factor Adjustments'!$F46</f>
        <v>19.295433787689888</v>
      </c>
      <c r="AB44" s="25">
        <f>AB12+(AB22-'R&amp;C Load Factor Adjustments'!$G46)*'R&amp;C Load Factor Adjustments'!$H46+'R&amp;C Load Factor Adjustments'!$G46+'R&amp;C Load Factor Adjustments'!$F46</f>
        <v>19.278122848882738</v>
      </c>
      <c r="AC44" s="25">
        <f>AC12+(AC22-'R&amp;C Load Factor Adjustments'!$G46)*'R&amp;C Load Factor Adjustments'!$H46+'R&amp;C Load Factor Adjustments'!$G46+'R&amp;C Load Factor Adjustments'!$F46</f>
        <v>19.221168484183696</v>
      </c>
      <c r="AD44" s="25">
        <f>AD12+(AD22-'R&amp;C Load Factor Adjustments'!$G46)*'R&amp;C Load Factor Adjustments'!$H46+'R&amp;C Load Factor Adjustments'!$G46+'R&amp;C Load Factor Adjustments'!$F46</f>
        <v>19.58746714511237</v>
      </c>
      <c r="AE44" s="25">
        <f>AE12+(AE22-'R&amp;C Load Factor Adjustments'!$G46)*'R&amp;C Load Factor Adjustments'!$H46+'R&amp;C Load Factor Adjustments'!$G46+'R&amp;C Load Factor Adjustments'!$F46</f>
        <v>19.912210651959963</v>
      </c>
      <c r="AF44" s="25">
        <f>AF12+(AF22-'R&amp;C Load Factor Adjustments'!$G46)*'R&amp;C Load Factor Adjustments'!$H46+'R&amp;C Load Factor Adjustments'!$G46+'R&amp;C Load Factor Adjustments'!$F46</f>
        <v>19.964208986410792</v>
      </c>
      <c r="AG44" s="25">
        <f>AG12+(AG22-'R&amp;C Load Factor Adjustments'!$G46)*'R&amp;C Load Factor Adjustments'!$H46+'R&amp;C Load Factor Adjustments'!$G46+'R&amp;C Load Factor Adjustments'!$F46</f>
        <v>19.998786634088123</v>
      </c>
      <c r="AH44" s="25">
        <f>AH12+(AH22-'R&amp;C Load Factor Adjustments'!$G46)*'R&amp;C Load Factor Adjustments'!$H46+'R&amp;C Load Factor Adjustments'!$G46+'R&amp;C Load Factor Adjustments'!$F46</f>
        <v>20.080996664565745</v>
      </c>
      <c r="AI44" s="25">
        <f>AI12+(AI22-'R&amp;C Load Factor Adjustments'!$G46)*'R&amp;C Load Factor Adjustments'!$H46+'R&amp;C Load Factor Adjustments'!$G46+'R&amp;C Load Factor Adjustments'!$F46</f>
        <v>20.22850133362417</v>
      </c>
      <c r="AJ44" s="25">
        <f>AJ12+(AJ22-'R&amp;C Load Factor Adjustments'!$G46)*'R&amp;C Load Factor Adjustments'!$H46+'R&amp;C Load Factor Adjustments'!$G46+'R&amp;C Load Factor Adjustments'!$F46</f>
        <v>20.51547133193565</v>
      </c>
      <c r="AK44" s="25">
        <f>AK12+(AK22-'R&amp;C Load Factor Adjustments'!$G46)*'R&amp;C Load Factor Adjustments'!$H46+'R&amp;C Load Factor Adjustments'!$G46+'R&amp;C Load Factor Adjustments'!$F46</f>
        <v>20.796552395507298</v>
      </c>
    </row>
    <row r="45" spans="1:37">
      <c r="A45" s="23"/>
      <c r="B45" s="26" t="str">
        <f t="shared" si="28"/>
        <v>Townsville</v>
      </c>
      <c r="C45" s="25">
        <v>0</v>
      </c>
      <c r="D45" s="25">
        <f>D13+(D23-'R&amp;C Load Factor Adjustments'!$G47)*'R&amp;C Load Factor Adjustments'!$H47+'R&amp;C Load Factor Adjustments'!$G47+'R&amp;C Load Factor Adjustments'!$F47</f>
        <v>9.1062677295327905</v>
      </c>
      <c r="E45" s="25">
        <f>E13+(E23-'R&amp;C Load Factor Adjustments'!$G47)*'R&amp;C Load Factor Adjustments'!$H47+'R&amp;C Load Factor Adjustments'!$G47+'R&amp;C Load Factor Adjustments'!$F47</f>
        <v>9.0709289749591644</v>
      </c>
      <c r="F45" s="25">
        <f>F13+(F23-'R&amp;C Load Factor Adjustments'!$G47)*'R&amp;C Load Factor Adjustments'!$H47+'R&amp;C Load Factor Adjustments'!$G47+'R&amp;C Load Factor Adjustments'!$F47</f>
        <v>8.9189692311349731</v>
      </c>
      <c r="G45" s="25">
        <f>G13+(G23-'R&amp;C Load Factor Adjustments'!$G47)*'R&amp;C Load Factor Adjustments'!$H47+'R&amp;C Load Factor Adjustments'!$G47+'R&amp;C Load Factor Adjustments'!$F47</f>
        <v>8.9489048998645355</v>
      </c>
      <c r="H45" s="25">
        <f>H13+(H23-'R&amp;C Load Factor Adjustments'!$G47)*'R&amp;C Load Factor Adjustments'!$H47+'R&amp;C Load Factor Adjustments'!$G47+'R&amp;C Load Factor Adjustments'!$F47</f>
        <v>10.718142759841218</v>
      </c>
      <c r="I45" s="25">
        <f>I13+(I23-'R&amp;C Load Factor Adjustments'!$G47)*'R&amp;C Load Factor Adjustments'!$H47+'R&amp;C Load Factor Adjustments'!$G47+'R&amp;C Load Factor Adjustments'!$F47</f>
        <v>11.198788202474919</v>
      </c>
      <c r="J45" s="25">
        <f>J13+(J23-'R&amp;C Load Factor Adjustments'!$G47)*'R&amp;C Load Factor Adjustments'!$H47+'R&amp;C Load Factor Adjustments'!$G47+'R&amp;C Load Factor Adjustments'!$F47</f>
        <v>14.474166740999365</v>
      </c>
      <c r="K45" s="25">
        <f>K13+(K23-'R&amp;C Load Factor Adjustments'!$G47)*'R&amp;C Load Factor Adjustments'!$H47+'R&amp;C Load Factor Adjustments'!$G47+'R&amp;C Load Factor Adjustments'!$F47</f>
        <v>14.474166740999367</v>
      </c>
      <c r="L45" s="25">
        <f>L13+(L23-'R&amp;C Load Factor Adjustments'!$G47)*'R&amp;C Load Factor Adjustments'!$H47+'R&amp;C Load Factor Adjustments'!$G47+'R&amp;C Load Factor Adjustments'!$F47</f>
        <v>14.474166740999369</v>
      </c>
      <c r="M45" s="25">
        <f>M13+(M23-'R&amp;C Load Factor Adjustments'!$G47)*'R&amp;C Load Factor Adjustments'!$H47+'R&amp;C Load Factor Adjustments'!$G47+'R&amp;C Load Factor Adjustments'!$F47</f>
        <v>14.474166740999367</v>
      </c>
      <c r="N45" s="25">
        <f>N13+(N23-'R&amp;C Load Factor Adjustments'!$G47)*'R&amp;C Load Factor Adjustments'!$H47+'R&amp;C Load Factor Adjustments'!$G47+'R&amp;C Load Factor Adjustments'!$F47</f>
        <v>14.474166740999365</v>
      </c>
      <c r="O45" s="25">
        <f>O13+(O23-'R&amp;C Load Factor Adjustments'!$G47)*'R&amp;C Load Factor Adjustments'!$H47+'R&amp;C Load Factor Adjustments'!$G47+'R&amp;C Load Factor Adjustments'!$F47</f>
        <v>14.474166740999367</v>
      </c>
      <c r="P45" s="25">
        <f>P13+(P23-'R&amp;C Load Factor Adjustments'!$G47)*'R&amp;C Load Factor Adjustments'!$H47+'R&amp;C Load Factor Adjustments'!$G47+'R&amp;C Load Factor Adjustments'!$F47</f>
        <v>14.474166740999367</v>
      </c>
      <c r="Q45" s="25">
        <f>Q13+(Q23-'R&amp;C Load Factor Adjustments'!$G47)*'R&amp;C Load Factor Adjustments'!$H47+'R&amp;C Load Factor Adjustments'!$G47+'R&amp;C Load Factor Adjustments'!$F47</f>
        <v>14.474166740999367</v>
      </c>
      <c r="R45" s="25">
        <f>R13+(R23-'R&amp;C Load Factor Adjustments'!$G47)*'R&amp;C Load Factor Adjustments'!$H47+'R&amp;C Load Factor Adjustments'!$G47+'R&amp;C Load Factor Adjustments'!$F47</f>
        <v>14.474166740999367</v>
      </c>
      <c r="S45" s="25">
        <f>S13+(S23-'R&amp;C Load Factor Adjustments'!$G47)*'R&amp;C Load Factor Adjustments'!$H47+'R&amp;C Load Factor Adjustments'!$G47+'R&amp;C Load Factor Adjustments'!$F47</f>
        <v>14.474166740999367</v>
      </c>
      <c r="T45" s="25">
        <f>T13+(T23-'R&amp;C Load Factor Adjustments'!$G47)*'R&amp;C Load Factor Adjustments'!$H47+'R&amp;C Load Factor Adjustments'!$G47+'R&amp;C Load Factor Adjustments'!$F47</f>
        <v>14.474166740999367</v>
      </c>
      <c r="U45" s="25">
        <f>U13+(U23-'R&amp;C Load Factor Adjustments'!$G47)*'R&amp;C Load Factor Adjustments'!$H47+'R&amp;C Load Factor Adjustments'!$G47+'R&amp;C Load Factor Adjustments'!$F47</f>
        <v>14.474166740999367</v>
      </c>
      <c r="V45" s="25">
        <f>V13+(V23-'R&amp;C Load Factor Adjustments'!$G47)*'R&amp;C Load Factor Adjustments'!$H47+'R&amp;C Load Factor Adjustments'!$G47+'R&amp;C Load Factor Adjustments'!$F47</f>
        <v>14.474166740999367</v>
      </c>
      <c r="W45" s="25">
        <f>W13+(W23-'R&amp;C Load Factor Adjustments'!$G47)*'R&amp;C Load Factor Adjustments'!$H47+'R&amp;C Load Factor Adjustments'!$G47+'R&amp;C Load Factor Adjustments'!$F47</f>
        <v>14.474166740999367</v>
      </c>
      <c r="X45" s="25">
        <f>X13+(X23-'R&amp;C Load Factor Adjustments'!$G47)*'R&amp;C Load Factor Adjustments'!$H47+'R&amp;C Load Factor Adjustments'!$G47+'R&amp;C Load Factor Adjustments'!$F47</f>
        <v>14.474166740999367</v>
      </c>
      <c r="Y45" s="25">
        <f>Y13+(Y23-'R&amp;C Load Factor Adjustments'!$G47)*'R&amp;C Load Factor Adjustments'!$H47+'R&amp;C Load Factor Adjustments'!$G47+'R&amp;C Load Factor Adjustments'!$F47</f>
        <v>14.474166740999367</v>
      </c>
      <c r="Z45" s="25">
        <f>Z13+(Z23-'R&amp;C Load Factor Adjustments'!$G47)*'R&amp;C Load Factor Adjustments'!$H47+'R&amp;C Load Factor Adjustments'!$G47+'R&amp;C Load Factor Adjustments'!$F47</f>
        <v>14.474166740999365</v>
      </c>
      <c r="AA45" s="25">
        <f>AA13+(AA23-'R&amp;C Load Factor Adjustments'!$G47)*'R&amp;C Load Factor Adjustments'!$H47+'R&amp;C Load Factor Adjustments'!$G47+'R&amp;C Load Factor Adjustments'!$F47</f>
        <v>14.474166740999367</v>
      </c>
      <c r="AB45" s="25">
        <f>AB13+(AB23-'R&amp;C Load Factor Adjustments'!$G47)*'R&amp;C Load Factor Adjustments'!$H47+'R&amp;C Load Factor Adjustments'!$G47+'R&amp;C Load Factor Adjustments'!$F47</f>
        <v>14.474166740999367</v>
      </c>
      <c r="AC45" s="25">
        <f>AC13+(AC23-'R&amp;C Load Factor Adjustments'!$G47)*'R&amp;C Load Factor Adjustments'!$H47+'R&amp;C Load Factor Adjustments'!$G47+'R&amp;C Load Factor Adjustments'!$F47</f>
        <v>14.474166740999367</v>
      </c>
      <c r="AD45" s="25">
        <f>AD13+(AD23-'R&amp;C Load Factor Adjustments'!$G47)*'R&amp;C Load Factor Adjustments'!$H47+'R&amp;C Load Factor Adjustments'!$G47+'R&amp;C Load Factor Adjustments'!$F47</f>
        <v>14.474166740999367</v>
      </c>
      <c r="AE45" s="25">
        <f>AE13+(AE23-'R&amp;C Load Factor Adjustments'!$G47)*'R&amp;C Load Factor Adjustments'!$H47+'R&amp;C Load Factor Adjustments'!$G47+'R&amp;C Load Factor Adjustments'!$F47</f>
        <v>14.474166740999367</v>
      </c>
      <c r="AF45" s="25">
        <f>AF13+(AF23-'R&amp;C Load Factor Adjustments'!$G47)*'R&amp;C Load Factor Adjustments'!$H47+'R&amp;C Load Factor Adjustments'!$G47+'R&amp;C Load Factor Adjustments'!$F47</f>
        <v>14.474166740999367</v>
      </c>
      <c r="AG45" s="25">
        <f>AG13+(AG23-'R&amp;C Load Factor Adjustments'!$G47)*'R&amp;C Load Factor Adjustments'!$H47+'R&amp;C Load Factor Adjustments'!$G47+'R&amp;C Load Factor Adjustments'!$F47</f>
        <v>14.474166740999365</v>
      </c>
      <c r="AH45" s="25">
        <f>AH13+(AH23-'R&amp;C Load Factor Adjustments'!$G47)*'R&amp;C Load Factor Adjustments'!$H47+'R&amp;C Load Factor Adjustments'!$G47+'R&amp;C Load Factor Adjustments'!$F47</f>
        <v>14.474166740999365</v>
      </c>
      <c r="AI45" s="25">
        <f>AI13+(AI23-'R&amp;C Load Factor Adjustments'!$G47)*'R&amp;C Load Factor Adjustments'!$H47+'R&amp;C Load Factor Adjustments'!$G47+'R&amp;C Load Factor Adjustments'!$F47</f>
        <v>14.474166740999365</v>
      </c>
      <c r="AJ45" s="25">
        <f>AJ13+(AJ23-'R&amp;C Load Factor Adjustments'!$G47)*'R&amp;C Load Factor Adjustments'!$H47+'R&amp;C Load Factor Adjustments'!$G47+'R&amp;C Load Factor Adjustments'!$F47</f>
        <v>14.474166740999365</v>
      </c>
      <c r="AK45" s="25">
        <f>AK13+(AK23-'R&amp;C Load Factor Adjustments'!$G47)*'R&amp;C Load Factor Adjustments'!$H47+'R&amp;C Load Factor Adjustments'!$G47+'R&amp;C Load Factor Adjustments'!$F47</f>
        <v>14.474166740999365</v>
      </c>
    </row>
    <row r="46" spans="1:37">
      <c r="B46" s="1"/>
    </row>
    <row r="48" spans="1:37">
      <c r="B48" s="2" t="s">
        <v>79</v>
      </c>
      <c r="D48" s="3" t="s">
        <v>80</v>
      </c>
      <c r="I48" s="10">
        <v>0.75</v>
      </c>
    </row>
    <row r="49" spans="1:37">
      <c r="C49">
        <f>C38</f>
        <v>2019</v>
      </c>
      <c r="D49">
        <f t="shared" ref="D49:AH49" si="29">D38</f>
        <v>2020</v>
      </c>
      <c r="E49">
        <f t="shared" si="29"/>
        <v>2021</v>
      </c>
      <c r="F49">
        <f t="shared" si="29"/>
        <v>2022</v>
      </c>
      <c r="G49">
        <f t="shared" si="29"/>
        <v>2023</v>
      </c>
      <c r="H49">
        <f t="shared" si="29"/>
        <v>2024</v>
      </c>
      <c r="I49">
        <f t="shared" si="29"/>
        <v>2025</v>
      </c>
      <c r="J49">
        <f t="shared" si="29"/>
        <v>2026</v>
      </c>
      <c r="K49">
        <f t="shared" si="29"/>
        <v>2027</v>
      </c>
      <c r="L49">
        <f t="shared" si="29"/>
        <v>2028</v>
      </c>
      <c r="M49">
        <f t="shared" si="29"/>
        <v>2029</v>
      </c>
      <c r="N49">
        <f t="shared" si="29"/>
        <v>2030</v>
      </c>
      <c r="O49">
        <f t="shared" si="29"/>
        <v>2031</v>
      </c>
      <c r="P49">
        <f t="shared" si="29"/>
        <v>2032</v>
      </c>
      <c r="Q49">
        <f t="shared" si="29"/>
        <v>2033</v>
      </c>
      <c r="R49">
        <f t="shared" si="29"/>
        <v>2034</v>
      </c>
      <c r="S49">
        <f t="shared" si="29"/>
        <v>2035</v>
      </c>
      <c r="T49">
        <f t="shared" si="29"/>
        <v>2036</v>
      </c>
      <c r="U49">
        <f t="shared" si="29"/>
        <v>2037</v>
      </c>
      <c r="V49">
        <f t="shared" si="29"/>
        <v>2038</v>
      </c>
      <c r="W49">
        <f t="shared" si="29"/>
        <v>2039</v>
      </c>
      <c r="X49">
        <f t="shared" si="29"/>
        <v>2040</v>
      </c>
      <c r="Y49">
        <f t="shared" si="29"/>
        <v>2041</v>
      </c>
      <c r="Z49">
        <f t="shared" si="29"/>
        <v>2042</v>
      </c>
      <c r="AA49">
        <f t="shared" si="29"/>
        <v>2043</v>
      </c>
      <c r="AB49">
        <f t="shared" si="29"/>
        <v>2044</v>
      </c>
      <c r="AC49">
        <f t="shared" si="29"/>
        <v>2045</v>
      </c>
      <c r="AD49">
        <f t="shared" si="29"/>
        <v>2046</v>
      </c>
      <c r="AE49">
        <f t="shared" si="29"/>
        <v>2047</v>
      </c>
      <c r="AF49">
        <f t="shared" si="29"/>
        <v>2048</v>
      </c>
      <c r="AG49">
        <f t="shared" si="29"/>
        <v>2049</v>
      </c>
      <c r="AH49">
        <f t="shared" si="29"/>
        <v>2050</v>
      </c>
      <c r="AI49">
        <f t="shared" ref="AI49:AJ49" si="30">AI38</f>
        <v>2051</v>
      </c>
      <c r="AJ49">
        <f t="shared" si="30"/>
        <v>2052</v>
      </c>
      <c r="AK49">
        <f t="shared" ref="AK49" si="31">AK38</f>
        <v>2053</v>
      </c>
    </row>
    <row r="50" spans="1:37">
      <c r="A50" t="s">
        <v>81</v>
      </c>
      <c r="B50" s="1" t="s">
        <v>82</v>
      </c>
      <c r="C50" s="6">
        <f>SUMIF('Oil Price Projections'!$C$5:$C$9,'2023 STEP CHANGE'!$I$48,'Oil Price Projections'!D5:D9)</f>
        <v>64.37</v>
      </c>
      <c r="D50" s="6">
        <f>SUMIF('Oil Price Projections'!$C$5:$C$9,'2023 STEP CHANGE'!$I$48,'Oil Price Projections'!E5:E9)</f>
        <v>41.76</v>
      </c>
      <c r="E50" s="6">
        <f>SUMIF('Oil Price Projections'!$C$5:$C$9,'2023 STEP CHANGE'!$I$48,'Oil Price Projections'!F5:F9)</f>
        <v>71.599999999999994</v>
      </c>
      <c r="F50" s="6">
        <f>SUMIF('Oil Price Projections'!$C$5:$C$9,'2023 STEP CHANGE'!$I$48,'Oil Price Projections'!G5:G9)</f>
        <v>105.1</v>
      </c>
      <c r="G50" s="6">
        <f>SUMIF('Oil Price Projections'!$C$5:$C$9,'2023 STEP CHANGE'!$I$48,'Oil Price Projections'!H5:H9)</f>
        <v>105.8</v>
      </c>
      <c r="H50" s="6">
        <f>SUMIF('Oil Price Projections'!$C$5:$C$9,'2023 STEP CHANGE'!$I$48,'Oil Price Projections'!I5:I9)</f>
        <v>93.876672788565998</v>
      </c>
      <c r="I50" s="6">
        <f>SUMIF('Oil Price Projections'!$C$5:$C$9,'2023 STEP CHANGE'!$I$48,'Oil Price Projections'!J5:J9)</f>
        <v>81.94818774351225</v>
      </c>
      <c r="J50" s="6">
        <f>SUMIF('Oil Price Projections'!$C$5:$C$9,'2023 STEP CHANGE'!$I$48,'Oil Price Projections'!K5:K9)</f>
        <v>70.015270327807158</v>
      </c>
      <c r="K50" s="6">
        <f>SUMIF('Oil Price Projections'!$C$5:$C$9,'2023 STEP CHANGE'!$I$48,'Oil Price Projections'!L5:L9)</f>
        <v>58.078520293228507</v>
      </c>
      <c r="L50" s="6">
        <f>SUMIF('Oil Price Projections'!$C$5:$C$9,'2023 STEP CHANGE'!$I$48,'Oil Price Projections'!M5:M9)</f>
        <v>58.046871871875382</v>
      </c>
      <c r="M50" s="6">
        <f>SUMIF('Oil Price Projections'!$C$5:$C$9,'2023 STEP CHANGE'!$I$48,'Oil Price Projections'!N5:N9)</f>
        <v>58.012308462679187</v>
      </c>
      <c r="N50" s="6">
        <f>SUMIF('Oil Price Projections'!$C$5:$C$9,'2023 STEP CHANGE'!$I$48,'Oil Price Projections'!O5:O9)</f>
        <v>57.975182861560469</v>
      </c>
      <c r="O50" s="6">
        <f>SUMIF('Oil Price Projections'!$C$5:$C$9,'2023 STEP CHANGE'!$I$48,'Oil Price Projections'!P5:P9)</f>
        <v>57.935794353060672</v>
      </c>
      <c r="P50" s="6">
        <f>SUMIF('Oil Price Projections'!$C$5:$C$9,'2023 STEP CHANGE'!$I$48,'Oil Price Projections'!Q5:Q9)</f>
        <v>57.894398268842977</v>
      </c>
      <c r="Q50" s="6">
        <f>SUMIF('Oil Price Projections'!$C$5:$C$9,'2023 STEP CHANGE'!$I$48,'Oil Price Projections'!R5:R9)</f>
        <v>57.851213612849364</v>
      </c>
      <c r="R50" s="6">
        <f>SUMIF('Oil Price Projections'!$C$5:$C$9,'2023 STEP CHANGE'!$I$48,'Oil Price Projections'!S5:S9)</f>
        <v>57.806429184205058</v>
      </c>
      <c r="S50" s="6">
        <f>SUMIF('Oil Price Projections'!$C$5:$C$9,'2023 STEP CHANGE'!$I$48,'Oil Price Projections'!T5:T9)</f>
        <v>57.760208524606369</v>
      </c>
      <c r="T50" s="6">
        <f>SUMIF('Oil Price Projections'!$C$5:$C$9,'2023 STEP CHANGE'!$I$48,'Oil Price Projections'!U5:U9)</f>
        <v>57.713987865007681</v>
      </c>
      <c r="U50" s="6">
        <f>SUMIF('Oil Price Projections'!$C$5:$C$9,'2023 STEP CHANGE'!$I$48,'Oil Price Projections'!V5:V9)</f>
        <v>57.667767205408992</v>
      </c>
      <c r="V50" s="6">
        <f>SUMIF('Oil Price Projections'!$C$5:$C$9,'2023 STEP CHANGE'!$I$48,'Oil Price Projections'!W5:W9)</f>
        <v>57.621546545810304</v>
      </c>
      <c r="W50" s="6">
        <f>SUMIF('Oil Price Projections'!$C$5:$C$9,'2023 STEP CHANGE'!$I$48,'Oil Price Projections'!X5:X9)</f>
        <v>57.575325886211616</v>
      </c>
      <c r="X50" s="6">
        <f>SUMIF('Oil Price Projections'!$C$5:$C$9,'2023 STEP CHANGE'!$I$48,'Oil Price Projections'!Y5:Y9)</f>
        <v>57.529105226612927</v>
      </c>
      <c r="Y50" s="6">
        <f>SUMIF('Oil Price Projections'!$C$5:$C$9,'2023 STEP CHANGE'!$I$48,'Oil Price Projections'!Z5:Z9)</f>
        <v>57.482884567014239</v>
      </c>
      <c r="Z50" s="6">
        <f>SUMIF('Oil Price Projections'!$C$5:$C$9,'2023 STEP CHANGE'!$I$48,'Oil Price Projections'!AA5:AA9)</f>
        <v>57.43666390741555</v>
      </c>
      <c r="AA50" s="6">
        <f>SUMIF('Oil Price Projections'!$C$5:$C$9,'2023 STEP CHANGE'!$I$48,'Oil Price Projections'!AB5:AB9)</f>
        <v>57.390443247816862</v>
      </c>
      <c r="AB50" s="6">
        <f>SUMIF('Oil Price Projections'!$C$5:$C$9,'2023 STEP CHANGE'!$I$48,'Oil Price Projections'!AC5:AC9)</f>
        <v>57.344222588218173</v>
      </c>
      <c r="AC50" s="6">
        <f>SUMIF('Oil Price Projections'!$C$5:$C$9,'2023 STEP CHANGE'!$I$48,'Oil Price Projections'!AD5:AD9)</f>
        <v>57.298001928619485</v>
      </c>
      <c r="AD50" s="6">
        <f>SUMIF('Oil Price Projections'!$C$5:$C$9,'2023 STEP CHANGE'!$I$48,'Oil Price Projections'!AE5:AE9)</f>
        <v>57.251781269020796</v>
      </c>
      <c r="AE50" s="6">
        <f>SUMIF('Oil Price Projections'!$C$5:$C$9,'2023 STEP CHANGE'!$I$48,'Oil Price Projections'!AF5:AF9)</f>
        <v>57.205560609422108</v>
      </c>
      <c r="AF50" s="6">
        <f>SUMIF('Oil Price Projections'!$C$5:$C$9,'2023 STEP CHANGE'!$I$48,'Oil Price Projections'!AG5:AG9)</f>
        <v>57.159339949823419</v>
      </c>
      <c r="AG50" s="6">
        <f>SUMIF('Oil Price Projections'!$C$5:$C$9,'2023 STEP CHANGE'!$I$48,'Oil Price Projections'!AH5:AH9)</f>
        <v>57.113119290224731</v>
      </c>
      <c r="AH50" s="6">
        <f>SUMIF('Oil Price Projections'!$C$5:$C$9,'2023 STEP CHANGE'!$I$48,'Oil Price Projections'!AI5:AI9)</f>
        <v>57.066898630626042</v>
      </c>
      <c r="AI50" s="6">
        <f>SUMIF('Oil Price Projections'!$C$5:$C$9,'2023 STEP CHANGE'!$I$48,'Oil Price Projections'!AJ5:AJ9)</f>
        <v>57.020677971027354</v>
      </c>
      <c r="AJ50" s="6">
        <f>SUMIF('Oil Price Projections'!$C$5:$C$9,'2023 STEP CHANGE'!$I$48,'Oil Price Projections'!AK5:AK9)</f>
        <v>56.974457311428665</v>
      </c>
      <c r="AK50" s="6">
        <f>SUMIF('Oil Price Projections'!$C$5:$C$9,'2023 STEP CHANGE'!$I$48,'Oil Price Projections'!AL5:AL9)</f>
        <v>56.928236651829977</v>
      </c>
    </row>
    <row r="51" spans="1:37">
      <c r="A51" t="s">
        <v>83</v>
      </c>
      <c r="B51" s="1" t="s">
        <v>84</v>
      </c>
      <c r="C51" s="5">
        <v>1.3985539999999999</v>
      </c>
      <c r="D51" s="5">
        <f>SUMIF('Exch Rate Projections'!$C$4:$C$9,'2023 STEP CHANGE'!$B$3,'Exch Rate Projections'!D4:D9)</f>
        <v>1.4926649999999999</v>
      </c>
      <c r="E51" s="5">
        <f>SUMIF('Exch Rate Projections'!$C$4:$C$9,'2023 STEP CHANGE'!$B$3,'Exch Rate Projections'!E4:E9)</f>
        <v>1.3400417499999999</v>
      </c>
      <c r="F51" s="5">
        <f>SUMIF('Exch Rate Projections'!$C$4:$C$9,'2023 STEP CHANGE'!$B$3,'Exch Rate Projections'!F4:F9)</f>
        <v>1.3687147500000001</v>
      </c>
      <c r="G51" s="5">
        <f>SUMIF('Exch Rate Projections'!$C$4:$C$9,'2023 STEP CHANGE'!$B$3,'Exch Rate Projections'!G4:G9)</f>
        <v>1.3680177499999999</v>
      </c>
      <c r="H51" s="5">
        <f>SUMIF('Exch Rate Projections'!$C$4:$C$9,'2023 STEP CHANGE'!$B$3,'Exch Rate Projections'!H4:H9)</f>
        <v>1.31537975</v>
      </c>
      <c r="I51" s="5">
        <f>SUMIF('Exch Rate Projections'!$C$4:$C$9,'2023 STEP CHANGE'!$B$3,'Exch Rate Projections'!I4:I9)</f>
        <v>1.2880247499999999</v>
      </c>
      <c r="J51" s="5">
        <f>SUMIF('Exch Rate Projections'!$C$4:$C$9,'2023 STEP CHANGE'!$B$3,'Exch Rate Projections'!J4:J9)</f>
        <v>1.26052925</v>
      </c>
      <c r="K51" s="5">
        <f>SUMIF('Exch Rate Projections'!$C$4:$C$9,'2023 STEP CHANGE'!$B$3,'Exch Rate Projections'!K4:K9)</f>
        <v>1.245009</v>
      </c>
      <c r="L51" s="5">
        <f>SUMIF('Exch Rate Projections'!$C$4:$C$9,'2023 STEP CHANGE'!$B$3,'Exch Rate Projections'!L4:L9)</f>
        <v>1.2434395</v>
      </c>
      <c r="M51" s="5">
        <f>SUMIF('Exch Rate Projections'!$C$4:$C$9,'2023 STEP CHANGE'!$B$3,'Exch Rate Projections'!M4:M9)</f>
        <v>1.243376</v>
      </c>
      <c r="N51" s="5">
        <f>SUMIF('Exch Rate Projections'!$C$4:$C$9,'2023 STEP CHANGE'!$B$3,'Exch Rate Projections'!N4:N9)</f>
        <v>1.243382</v>
      </c>
      <c r="O51" s="5">
        <f>SUMIF('Exch Rate Projections'!$C$4:$C$9,'2023 STEP CHANGE'!$B$3,'Exch Rate Projections'!O4:O9)</f>
        <v>1.2433857500000001</v>
      </c>
      <c r="P51" s="5">
        <f>SUMIF('Exch Rate Projections'!$C$4:$C$9,'2023 STEP CHANGE'!$B$3,'Exch Rate Projections'!P4:P9)</f>
        <v>1.24338375</v>
      </c>
      <c r="Q51" s="5">
        <f>SUMIF('Exch Rate Projections'!$C$4:$C$9,'2023 STEP CHANGE'!$B$3,'Exch Rate Projections'!Q4:Q9)</f>
        <v>1.2433812500000001</v>
      </c>
      <c r="R51" s="5">
        <f>SUMIF('Exch Rate Projections'!$C$4:$C$9,'2023 STEP CHANGE'!$B$3,'Exch Rate Projections'!R4:R9)</f>
        <v>1.2433872500000001</v>
      </c>
      <c r="S51" s="5">
        <f>SUMIF('Exch Rate Projections'!$C$4:$C$9,'2023 STEP CHANGE'!$B$3,'Exch Rate Projections'!S4:S9)</f>
        <v>1.24337575</v>
      </c>
      <c r="T51" s="5">
        <f>SUMIF('Exch Rate Projections'!$C$4:$C$9,'2023 STEP CHANGE'!$B$3,'Exch Rate Projections'!T4:T9)</f>
        <v>1.2433860000000001</v>
      </c>
      <c r="U51" s="5">
        <f>SUMIF('Exch Rate Projections'!$C$4:$C$9,'2023 STEP CHANGE'!$B$3,'Exch Rate Projections'!U4:U9)</f>
        <v>1.24338175</v>
      </c>
      <c r="V51" s="5">
        <f>SUMIF('Exch Rate Projections'!$C$4:$C$9,'2023 STEP CHANGE'!$B$3,'Exch Rate Projections'!V4:V9)</f>
        <v>1.2433829999999999</v>
      </c>
      <c r="W51" s="5">
        <f>SUMIF('Exch Rate Projections'!$C$4:$C$9,'2023 STEP CHANGE'!$B$3,'Exch Rate Projections'!W4:W9)</f>
        <v>1.24338875</v>
      </c>
      <c r="X51" s="5">
        <f>SUMIF('Exch Rate Projections'!$C$4:$C$9,'2023 STEP CHANGE'!$B$3,'Exch Rate Projections'!X4:X9)</f>
        <v>1.2433857500000001</v>
      </c>
      <c r="Y51" s="5">
        <f>SUMIF('Exch Rate Projections'!$C$4:$C$9,'2023 STEP CHANGE'!$B$3,'Exch Rate Projections'!Y4:Y9)</f>
        <v>1.2433775</v>
      </c>
      <c r="Z51" s="5">
        <f>SUMIF('Exch Rate Projections'!$C$4:$C$9,'2023 STEP CHANGE'!$B$3,'Exch Rate Projections'!Z4:Z9)</f>
        <v>1.243382</v>
      </c>
      <c r="AA51" s="5">
        <f>SUMIF('Exch Rate Projections'!$C$4:$C$9,'2023 STEP CHANGE'!$B$3,'Exch Rate Projections'!AA4:AA9)</f>
        <v>1.2433805</v>
      </c>
      <c r="AB51" s="5">
        <f>SUMIF('Exch Rate Projections'!$C$4:$C$9,'2023 STEP CHANGE'!$B$3,'Exch Rate Projections'!AB4:AB9)</f>
        <v>1.2433829999999999</v>
      </c>
      <c r="AC51" s="5">
        <f>SUMIF('Exch Rate Projections'!$C$4:$C$9,'2023 STEP CHANGE'!$B$3,'Exch Rate Projections'!AC4:AC9)</f>
        <v>1.24338025</v>
      </c>
      <c r="AD51" s="5">
        <f>SUMIF('Exch Rate Projections'!$C$4:$C$9,'2023 STEP CHANGE'!$B$3,'Exch Rate Projections'!AD4:AD9)</f>
        <v>1.2433784999999999</v>
      </c>
      <c r="AE51" s="5">
        <f>SUMIF('Exch Rate Projections'!$C$4:$C$9,'2023 STEP CHANGE'!$B$3,'Exch Rate Projections'!AE4:AE9)</f>
        <v>1.2433717500000001</v>
      </c>
      <c r="AF51" s="5">
        <f>SUMIF('Exch Rate Projections'!$C$4:$C$9,'2023 STEP CHANGE'!$B$3,'Exch Rate Projections'!AF4:AF9)</f>
        <v>1.2433752499999999</v>
      </c>
      <c r="AG51" s="5">
        <f>SUMIF('Exch Rate Projections'!$C$4:$C$9,'2023 STEP CHANGE'!$B$3,'Exch Rate Projections'!AG4:AG9)</f>
        <v>1.24336775</v>
      </c>
      <c r="AH51" s="5">
        <f>SUMIF('Exch Rate Projections'!$C$4:$C$9,'2023 STEP CHANGE'!$B$3,'Exch Rate Projections'!AH4:AH9)</f>
        <v>1.24336925</v>
      </c>
      <c r="AI51" s="5">
        <f>SUMIF('Exch Rate Projections'!$C$4:$C$9,'2023 STEP CHANGE'!$B$3,'Exch Rate Projections'!AI4:AI9)</f>
        <v>1.2433652500000001</v>
      </c>
      <c r="AJ51" s="5">
        <f>SUMIF('Exch Rate Projections'!$C$4:$C$9,'2023 STEP CHANGE'!$B$3,'Exch Rate Projections'!AJ4:AJ9)</f>
        <v>1.2433639999999999</v>
      </c>
      <c r="AK51" s="5">
        <f>SUMIF('Exch Rate Projections'!$C$4:$C$9,'2023 STEP CHANGE'!$B$3,'Exch Rate Projections'!AK4:AK9)</f>
        <v>1.2433639999999999</v>
      </c>
    </row>
    <row r="52" spans="1:37">
      <c r="A52" t="s">
        <v>85</v>
      </c>
      <c r="B52" s="1" t="s">
        <v>82</v>
      </c>
      <c r="C52" s="6">
        <f>C50*C51</f>
        <v>90.02492097999999</v>
      </c>
      <c r="D52" s="6">
        <f t="shared" ref="D52:AH52" si="32">D50*D51</f>
        <v>62.333690399999995</v>
      </c>
      <c r="E52" s="6">
        <f t="shared" si="32"/>
        <v>95.946989299999984</v>
      </c>
      <c r="F52" s="6">
        <f t="shared" si="32"/>
        <v>143.85192022500001</v>
      </c>
      <c r="G52" s="6">
        <f t="shared" si="32"/>
        <v>144.73627794999999</v>
      </c>
      <c r="H52" s="6">
        <f t="shared" si="32"/>
        <v>123.48347438345574</v>
      </c>
      <c r="I52" s="6">
        <f t="shared" si="32"/>
        <v>105.55129403129042</v>
      </c>
      <c r="J52" s="6">
        <f t="shared" si="32"/>
        <v>88.25629619485801</v>
      </c>
      <c r="K52" s="6">
        <f t="shared" si="32"/>
        <v>72.308280471752127</v>
      </c>
      <c r="L52" s="6">
        <f t="shared" si="32"/>
        <v>72.177773336928794</v>
      </c>
      <c r="M52" s="6">
        <f t="shared" si="32"/>
        <v>72.131112047092202</v>
      </c>
      <c r="N52" s="6">
        <f t="shared" si="32"/>
        <v>72.085298816772777</v>
      </c>
      <c r="O52" s="6">
        <f t="shared" si="32"/>
        <v>72.036541113526113</v>
      </c>
      <c r="P52" s="6">
        <f t="shared" si="32"/>
        <v>71.984954023507484</v>
      </c>
      <c r="Q52" s="6">
        <f t="shared" si="32"/>
        <v>71.931114295961663</v>
      </c>
      <c r="R52" s="6">
        <f t="shared" si="32"/>
        <v>71.875777015668476</v>
      </c>
      <c r="S52" s="6">
        <f t="shared" si="32"/>
        <v>71.817642594438837</v>
      </c>
      <c r="T52" s="6">
        <f t="shared" si="32"/>
        <v>71.760764515520449</v>
      </c>
      <c r="U52" s="6">
        <f t="shared" si="32"/>
        <v>71.703049306454034</v>
      </c>
      <c r="V52" s="6">
        <f t="shared" si="32"/>
        <v>71.645651408769254</v>
      </c>
      <c r="W52" s="6">
        <f t="shared" si="32"/>
        <v>71.588512484499304</v>
      </c>
      <c r="X52" s="6">
        <f t="shared" si="32"/>
        <v>71.530869649021042</v>
      </c>
      <c r="Y52" s="6">
        <f t="shared" si="32"/>
        <v>71.472925305722754</v>
      </c>
      <c r="Z52" s="6">
        <f t="shared" si="32"/>
        <v>71.415714042530155</v>
      </c>
      <c r="AA52" s="6">
        <f t="shared" si="32"/>
        <v>71.358158020692159</v>
      </c>
      <c r="AB52" s="6">
        <f t="shared" si="32"/>
        <v>71.300831514406468</v>
      </c>
      <c r="AC52" s="6">
        <f t="shared" si="32"/>
        <v>71.24320396250738</v>
      </c>
      <c r="AD52" s="6">
        <f t="shared" si="32"/>
        <v>71.185633916603166</v>
      </c>
      <c r="AE52" s="6">
        <f t="shared" si="32"/>
        <v>71.127778004668244</v>
      </c>
      <c r="AF52" s="6">
        <f t="shared" si="32"/>
        <v>71.070508599946677</v>
      </c>
      <c r="AG52" s="6">
        <f t="shared" si="32"/>
        <v>71.012610627368318</v>
      </c>
      <c r="AH52" s="6">
        <f t="shared" si="32"/>
        <v>70.955226950187523</v>
      </c>
      <c r="AI52" s="6">
        <f t="shared" ref="AI52:AJ52" si="33">AI50*AI51</f>
        <v>70.897529520615919</v>
      </c>
      <c r="AJ52" s="6">
        <f t="shared" si="33"/>
        <v>70.839989140567184</v>
      </c>
      <c r="AK52" s="6">
        <f t="shared" ref="AK52" si="34">AK50*AK51</f>
        <v>70.782520036365923</v>
      </c>
    </row>
    <row r="53" spans="1:37">
      <c r="B53" s="1" t="s">
        <v>86</v>
      </c>
      <c r="E53" s="4">
        <f>7.52*E52/86</f>
        <v>8.3897832504186027</v>
      </c>
    </row>
    <row r="54" spans="1:37">
      <c r="B54" s="1"/>
      <c r="E54" s="4"/>
    </row>
    <row r="55" spans="1:37">
      <c r="A55" s="36"/>
      <c r="B55" s="37" t="s">
        <v>87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>
      <c r="A56" s="36"/>
      <c r="B56" s="38" t="s">
        <v>77</v>
      </c>
      <c r="C56" s="36">
        <f>C49</f>
        <v>2019</v>
      </c>
      <c r="D56" s="36">
        <f t="shared" ref="D56:AH56" si="35">D49</f>
        <v>2020</v>
      </c>
      <c r="E56" s="36">
        <f t="shared" si="35"/>
        <v>2021</v>
      </c>
      <c r="F56" s="36">
        <f t="shared" si="35"/>
        <v>2022</v>
      </c>
      <c r="G56" s="36">
        <f t="shared" si="35"/>
        <v>2023</v>
      </c>
      <c r="H56" s="36">
        <f t="shared" si="35"/>
        <v>2024</v>
      </c>
      <c r="I56" s="36">
        <f t="shared" si="35"/>
        <v>2025</v>
      </c>
      <c r="J56" s="36">
        <f t="shared" si="35"/>
        <v>2026</v>
      </c>
      <c r="K56" s="36">
        <f t="shared" si="35"/>
        <v>2027</v>
      </c>
      <c r="L56" s="36">
        <f t="shared" si="35"/>
        <v>2028</v>
      </c>
      <c r="M56" s="36">
        <f t="shared" si="35"/>
        <v>2029</v>
      </c>
      <c r="N56" s="36">
        <f t="shared" si="35"/>
        <v>2030</v>
      </c>
      <c r="O56" s="36">
        <f t="shared" si="35"/>
        <v>2031</v>
      </c>
      <c r="P56" s="36">
        <f t="shared" si="35"/>
        <v>2032</v>
      </c>
      <c r="Q56" s="36">
        <f t="shared" si="35"/>
        <v>2033</v>
      </c>
      <c r="R56" s="36">
        <f t="shared" si="35"/>
        <v>2034</v>
      </c>
      <c r="S56" s="36">
        <f t="shared" si="35"/>
        <v>2035</v>
      </c>
      <c r="T56" s="36">
        <f t="shared" si="35"/>
        <v>2036</v>
      </c>
      <c r="U56" s="36">
        <f t="shared" si="35"/>
        <v>2037</v>
      </c>
      <c r="V56" s="36">
        <f t="shared" si="35"/>
        <v>2038</v>
      </c>
      <c r="W56" s="36">
        <f t="shared" si="35"/>
        <v>2039</v>
      </c>
      <c r="X56" s="36">
        <f t="shared" si="35"/>
        <v>2040</v>
      </c>
      <c r="Y56" s="36">
        <f t="shared" si="35"/>
        <v>2041</v>
      </c>
      <c r="Z56" s="36">
        <f t="shared" si="35"/>
        <v>2042</v>
      </c>
      <c r="AA56" s="36">
        <f t="shared" si="35"/>
        <v>2043</v>
      </c>
      <c r="AB56" s="36">
        <f t="shared" si="35"/>
        <v>2044</v>
      </c>
      <c r="AC56" s="36">
        <f t="shared" si="35"/>
        <v>2045</v>
      </c>
      <c r="AD56" s="36">
        <f t="shared" si="35"/>
        <v>2046</v>
      </c>
      <c r="AE56" s="36">
        <f t="shared" si="35"/>
        <v>2047</v>
      </c>
      <c r="AF56" s="36">
        <f t="shared" si="35"/>
        <v>2048</v>
      </c>
      <c r="AG56" s="36">
        <f t="shared" si="35"/>
        <v>2049</v>
      </c>
      <c r="AH56" s="36">
        <f t="shared" si="35"/>
        <v>2050</v>
      </c>
      <c r="AI56" s="36">
        <f t="shared" ref="AI56:AJ56" si="36">AI49</f>
        <v>2051</v>
      </c>
      <c r="AJ56" s="36">
        <f t="shared" si="36"/>
        <v>2052</v>
      </c>
      <c r="AK56" s="36">
        <f t="shared" ref="AK56" si="37">AK49</f>
        <v>2053</v>
      </c>
    </row>
    <row r="57" spans="1:37">
      <c r="A57" s="36"/>
      <c r="B57" s="39" t="str">
        <f t="shared" ref="B57:B63" si="38">B30</f>
        <v>Melbourne</v>
      </c>
      <c r="C57" s="40">
        <f t="shared" ref="C57:AH63" si="39">$E$53*C7/$E7*C$52/$E$52+C17</f>
        <v>0</v>
      </c>
      <c r="D57" s="40">
        <f t="shared" si="39"/>
        <v>5.6449230064462164</v>
      </c>
      <c r="E57" s="40">
        <f>$E$53*E7/$E7*E$52/$E$52+E17</f>
        <v>8.8857502983835985</v>
      </c>
      <c r="F57" s="40">
        <f t="shared" si="39"/>
        <v>15.036911664271848</v>
      </c>
      <c r="G57" s="40">
        <f t="shared" si="39"/>
        <v>18.176228222958031</v>
      </c>
      <c r="H57" s="40">
        <f t="shared" si="39"/>
        <v>17.107769197572498</v>
      </c>
      <c r="I57" s="40">
        <f t="shared" si="39"/>
        <v>14.133452118058367</v>
      </c>
      <c r="J57" s="40">
        <f t="shared" si="39"/>
        <v>10.315637205790594</v>
      </c>
      <c r="K57" s="40">
        <f t="shared" si="39"/>
        <v>7.2175978830975867</v>
      </c>
      <c r="L57" s="40">
        <f t="shared" si="39"/>
        <v>7.0250726152014176</v>
      </c>
      <c r="M57" s="40">
        <f t="shared" si="39"/>
        <v>7.4720578004434621</v>
      </c>
      <c r="N57" s="40">
        <f t="shared" si="39"/>
        <v>7.728009724818488</v>
      </c>
      <c r="O57" s="40">
        <f t="shared" si="39"/>
        <v>7.8760347328977653</v>
      </c>
      <c r="P57" s="40">
        <f t="shared" si="39"/>
        <v>7.8740491188615076</v>
      </c>
      <c r="Q57" s="40">
        <f t="shared" si="39"/>
        <v>7.6578991653268016</v>
      </c>
      <c r="R57" s="40">
        <f t="shared" si="39"/>
        <v>7.3765928919602386</v>
      </c>
      <c r="S57" s="40">
        <f t="shared" si="39"/>
        <v>7.3804694127450734</v>
      </c>
      <c r="T57" s="40">
        <f t="shared" si="39"/>
        <v>7.5699966029502708</v>
      </c>
      <c r="U57" s="40">
        <f t="shared" si="39"/>
        <v>7.7248509910359067</v>
      </c>
      <c r="V57" s="40">
        <f t="shared" si="39"/>
        <v>7.8491138435231953</v>
      </c>
      <c r="W57" s="40">
        <f t="shared" si="39"/>
        <v>7.9209166010519425</v>
      </c>
      <c r="X57" s="40">
        <f t="shared" si="39"/>
        <v>7.8947130314260558</v>
      </c>
      <c r="Y57" s="40">
        <f t="shared" si="39"/>
        <v>7.8292867447769376</v>
      </c>
      <c r="Z57" s="40">
        <f t="shared" si="39"/>
        <v>7.8367774139869226</v>
      </c>
      <c r="AA57" s="40">
        <f t="shared" si="39"/>
        <v>7.8795347624310139</v>
      </c>
      <c r="AB57" s="40">
        <f t="shared" si="39"/>
        <v>7.8410303652163407</v>
      </c>
      <c r="AC57" s="40">
        <f t="shared" si="39"/>
        <v>7.8159724331399794</v>
      </c>
      <c r="AD57" s="40">
        <f t="shared" si="39"/>
        <v>7.9283997957496082</v>
      </c>
      <c r="AE57" s="40">
        <f t="shared" si="39"/>
        <v>8.0065225120892691</v>
      </c>
      <c r="AF57" s="40">
        <f t="shared" si="39"/>
        <v>7.9794169293768018</v>
      </c>
      <c r="AG57" s="40">
        <f t="shared" si="39"/>
        <v>7.9440071253601792</v>
      </c>
      <c r="AH57" s="40">
        <f t="shared" si="39"/>
        <v>7.9026792597563382</v>
      </c>
      <c r="AI57" s="40">
        <f t="shared" ref="AI57:AJ57" si="40">$E$53*AI7/$E7*AI$52/$E$52+AI17</f>
        <v>7.9064783470481048</v>
      </c>
      <c r="AJ57" s="40">
        <f t="shared" si="40"/>
        <v>8.0026322079948518</v>
      </c>
      <c r="AK57" s="40">
        <f t="shared" ref="AK57" si="41">$E$53*AK7/$E7*AK$52/$E$52+AK17</f>
        <v>8.0896094379718431</v>
      </c>
    </row>
    <row r="58" spans="1:37">
      <c r="A58" s="36"/>
      <c r="B58" s="39" t="str">
        <f t="shared" si="38"/>
        <v>Sydney</v>
      </c>
      <c r="C58" s="40">
        <f t="shared" si="39"/>
        <v>0</v>
      </c>
      <c r="D58" s="40">
        <f t="shared" si="39"/>
        <v>6.8632230769470315</v>
      </c>
      <c r="E58" s="40">
        <f t="shared" si="39"/>
        <v>10.160990324568882</v>
      </c>
      <c r="F58" s="40">
        <f t="shared" si="39"/>
        <v>16.824988915615513</v>
      </c>
      <c r="G58" s="40">
        <f t="shared" si="39"/>
        <v>20.866236000061175</v>
      </c>
      <c r="H58" s="40">
        <f t="shared" si="39"/>
        <v>19.964467667247206</v>
      </c>
      <c r="I58" s="40">
        <f t="shared" si="39"/>
        <v>16.507495100229285</v>
      </c>
      <c r="J58" s="40">
        <f t="shared" si="39"/>
        <v>12.326365760291178</v>
      </c>
      <c r="K58" s="40">
        <f t="shared" si="39"/>
        <v>8.8496080468678162</v>
      </c>
      <c r="L58" s="40">
        <f t="shared" si="39"/>
        <v>8.0399636496791125</v>
      </c>
      <c r="M58" s="40">
        <f t="shared" si="39"/>
        <v>8.084067096070223</v>
      </c>
      <c r="N58" s="40">
        <f t="shared" si="39"/>
        <v>8.1974896832095485</v>
      </c>
      <c r="O58" s="40">
        <f t="shared" si="39"/>
        <v>8.2636073692020382</v>
      </c>
      <c r="P58" s="40">
        <f t="shared" si="39"/>
        <v>8.2635003187479672</v>
      </c>
      <c r="Q58" s="40">
        <f t="shared" si="39"/>
        <v>8.0227497561785661</v>
      </c>
      <c r="R58" s="40">
        <f t="shared" si="39"/>
        <v>7.5653475356990967</v>
      </c>
      <c r="S58" s="40">
        <f t="shared" si="39"/>
        <v>7.3587226927316802</v>
      </c>
      <c r="T58" s="40">
        <f t="shared" si="39"/>
        <v>7.3994085043146507</v>
      </c>
      <c r="U58" s="40">
        <f t="shared" si="39"/>
        <v>7.3974039523740682</v>
      </c>
      <c r="V58" s="40">
        <f t="shared" si="39"/>
        <v>7.4001463020030913</v>
      </c>
      <c r="W58" s="40">
        <f t="shared" si="39"/>
        <v>7.4141857609166895</v>
      </c>
      <c r="X58" s="40">
        <f t="shared" si="39"/>
        <v>7.4242153515258904</v>
      </c>
      <c r="Y58" s="40">
        <f t="shared" si="39"/>
        <v>7.4563182688021303</v>
      </c>
      <c r="Z58" s="40">
        <f t="shared" si="39"/>
        <v>7.4552973451903624</v>
      </c>
      <c r="AA58" s="40">
        <f t="shared" si="39"/>
        <v>7.3971806062380585</v>
      </c>
      <c r="AB58" s="40">
        <f t="shared" si="39"/>
        <v>7.3600321827460551</v>
      </c>
      <c r="AC58" s="40">
        <f t="shared" si="39"/>
        <v>7.3653610372411027</v>
      </c>
      <c r="AD58" s="40">
        <f t="shared" si="39"/>
        <v>7.3801467199643724</v>
      </c>
      <c r="AE58" s="40">
        <f t="shared" si="39"/>
        <v>7.401346955728366</v>
      </c>
      <c r="AF58" s="40">
        <f t="shared" si="39"/>
        <v>7.4068702077014059</v>
      </c>
      <c r="AG58" s="40">
        <f t="shared" si="39"/>
        <v>7.3951380947678249</v>
      </c>
      <c r="AH58" s="40">
        <f t="shared" si="39"/>
        <v>7.4088214924141846</v>
      </c>
      <c r="AI58" s="40">
        <f t="shared" ref="AI58:AJ58" si="42">$E$53*AI8/$E8*AI$52/$E$52+AI18</f>
        <v>7.4248521704962354</v>
      </c>
      <c r="AJ58" s="40">
        <f t="shared" si="42"/>
        <v>7.4051355592558403</v>
      </c>
      <c r="AK58" s="40">
        <f t="shared" ref="AK58" si="43">$E$53*AK8/$E8*AK$52/$E$52+AK18</f>
        <v>7.3875278428112487</v>
      </c>
    </row>
    <row r="59" spans="1:37">
      <c r="A59" s="36"/>
      <c r="B59" s="39" t="str">
        <f t="shared" si="38"/>
        <v>Adelaide</v>
      </c>
      <c r="C59" s="40">
        <f t="shared" si="39"/>
        <v>0</v>
      </c>
      <c r="D59" s="40">
        <f t="shared" si="39"/>
        <v>7.1895217681518471</v>
      </c>
      <c r="E59" s="40">
        <f t="shared" si="39"/>
        <v>10.399348620167654</v>
      </c>
      <c r="F59" s="40">
        <f t="shared" si="39"/>
        <v>16.302827567525767</v>
      </c>
      <c r="G59" s="40">
        <f t="shared" si="39"/>
        <v>19.724132334402295</v>
      </c>
      <c r="H59" s="40">
        <f t="shared" si="39"/>
        <v>19.073543614332337</v>
      </c>
      <c r="I59" s="40">
        <f t="shared" si="39"/>
        <v>16.162751355233603</v>
      </c>
      <c r="J59" s="40">
        <f t="shared" si="39"/>
        <v>12.195000150692138</v>
      </c>
      <c r="K59" s="40">
        <f t="shared" si="39"/>
        <v>8.5845059454480435</v>
      </c>
      <c r="L59" s="40">
        <f t="shared" si="39"/>
        <v>7.7297352612454677</v>
      </c>
      <c r="M59" s="40">
        <f t="shared" si="39"/>
        <v>7.831159570729489</v>
      </c>
      <c r="N59" s="40">
        <f t="shared" si="39"/>
        <v>7.9719814900384574</v>
      </c>
      <c r="O59" s="40">
        <f t="shared" si="39"/>
        <v>8.087089589781133</v>
      </c>
      <c r="P59" s="40">
        <f t="shared" si="39"/>
        <v>8.1236602983382351</v>
      </c>
      <c r="Q59" s="40">
        <f t="shared" si="39"/>
        <v>7.9028804051406247</v>
      </c>
      <c r="R59" s="40">
        <f t="shared" si="39"/>
        <v>7.4808371529470925</v>
      </c>
      <c r="S59" s="40">
        <f t="shared" si="39"/>
        <v>7.311115945049079</v>
      </c>
      <c r="T59" s="40">
        <f t="shared" si="39"/>
        <v>7.3391510915964275</v>
      </c>
      <c r="U59" s="40">
        <f t="shared" si="39"/>
        <v>7.3114723095489982</v>
      </c>
      <c r="V59" s="40">
        <f t="shared" si="39"/>
        <v>7.2771030149059781</v>
      </c>
      <c r="W59" s="40">
        <f t="shared" si="39"/>
        <v>7.2509077838096303</v>
      </c>
      <c r="X59" s="40">
        <f t="shared" si="39"/>
        <v>7.2999930268156712</v>
      </c>
      <c r="Y59" s="40">
        <f t="shared" si="39"/>
        <v>7.4005078827147166</v>
      </c>
      <c r="Z59" s="40">
        <f t="shared" si="39"/>
        <v>7.3679292487100501</v>
      </c>
      <c r="AA59" s="40">
        <f t="shared" si="39"/>
        <v>7.2240182251518528</v>
      </c>
      <c r="AB59" s="40">
        <f t="shared" si="39"/>
        <v>7.1660929644450242</v>
      </c>
      <c r="AC59" s="40">
        <f t="shared" si="39"/>
        <v>7.1404350333462068</v>
      </c>
      <c r="AD59" s="40">
        <f t="shared" si="39"/>
        <v>7.0785426152748361</v>
      </c>
      <c r="AE59" s="40">
        <f t="shared" si="39"/>
        <v>7.0734900949830326</v>
      </c>
      <c r="AF59" s="40">
        <f t="shared" si="39"/>
        <v>7.0839018553670066</v>
      </c>
      <c r="AG59" s="40">
        <f t="shared" si="39"/>
        <v>7.0773658391094347</v>
      </c>
      <c r="AH59" s="40">
        <f t="shared" si="39"/>
        <v>7.1157891761579464</v>
      </c>
      <c r="AI59" s="40">
        <f t="shared" ref="AI59:AJ59" si="44">$E$53*AI9/$E9*AI$52/$E$52+AI19</f>
        <v>7.1482234913096558</v>
      </c>
      <c r="AJ59" s="40">
        <f t="shared" si="44"/>
        <v>7.1088069843691262</v>
      </c>
      <c r="AK59" s="40">
        <f t="shared" ref="AK59" si="45">$E$53*AK9/$E9*AK$52/$E$52+AK19</f>
        <v>7.0672257503636331</v>
      </c>
    </row>
    <row r="60" spans="1:37">
      <c r="A60" s="36"/>
      <c r="B60" s="39" t="str">
        <f t="shared" si="38"/>
        <v>Brisbane</v>
      </c>
      <c r="C60" s="40">
        <f t="shared" si="39"/>
        <v>0</v>
      </c>
      <c r="D60" s="40">
        <f t="shared" si="39"/>
        <v>6.3561723448723182</v>
      </c>
      <c r="E60" s="40">
        <f t="shared" si="39"/>
        <v>9.4654919588008362</v>
      </c>
      <c r="F60" s="40">
        <f t="shared" si="39"/>
        <v>14.727966204470059</v>
      </c>
      <c r="G60" s="40">
        <f t="shared" si="39"/>
        <v>17.919432174136386</v>
      </c>
      <c r="H60" s="40">
        <f t="shared" si="39"/>
        <v>18.172917765169679</v>
      </c>
      <c r="I60" s="40">
        <f t="shared" si="39"/>
        <v>15.795658966765831</v>
      </c>
      <c r="J60" s="40">
        <f t="shared" si="39"/>
        <v>11.617878436324284</v>
      </c>
      <c r="K60" s="40">
        <f t="shared" si="39"/>
        <v>7.8545685748492762</v>
      </c>
      <c r="L60" s="40">
        <f t="shared" si="39"/>
        <v>6.7903856347611553</v>
      </c>
      <c r="M60" s="40">
        <f t="shared" si="39"/>
        <v>6.6504577014915807</v>
      </c>
      <c r="N60" s="40">
        <f t="shared" si="39"/>
        <v>6.7093423860813033</v>
      </c>
      <c r="O60" s="40">
        <f t="shared" si="39"/>
        <v>6.7984051345140593</v>
      </c>
      <c r="P60" s="40">
        <f t="shared" si="39"/>
        <v>6.8270772204128427</v>
      </c>
      <c r="Q60" s="40">
        <f t="shared" si="39"/>
        <v>6.674033301251229</v>
      </c>
      <c r="R60" s="40">
        <f t="shared" si="39"/>
        <v>6.3606432101321753</v>
      </c>
      <c r="S60" s="40">
        <f t="shared" si="39"/>
        <v>6.1555879947121896</v>
      </c>
      <c r="T60" s="40">
        <f t="shared" si="39"/>
        <v>6.1482560659278578</v>
      </c>
      <c r="U60" s="40">
        <f t="shared" si="39"/>
        <v>6.1785342040835909</v>
      </c>
      <c r="V60" s="40">
        <f t="shared" si="39"/>
        <v>6.2032045183951361</v>
      </c>
      <c r="W60" s="40">
        <f t="shared" si="39"/>
        <v>6.1420463496807018</v>
      </c>
      <c r="X60" s="40">
        <f t="shared" si="39"/>
        <v>6.0017107271595025</v>
      </c>
      <c r="Y60" s="40">
        <f t="shared" si="39"/>
        <v>5.9620733765804399</v>
      </c>
      <c r="Z60" s="40">
        <f t="shared" si="39"/>
        <v>6.2147212861564816</v>
      </c>
      <c r="AA60" s="40">
        <f t="shared" si="39"/>
        <v>6.685428220234833</v>
      </c>
      <c r="AB60" s="40">
        <f t="shared" si="39"/>
        <v>6.7551028610239072</v>
      </c>
      <c r="AC60" s="40">
        <f t="shared" si="39"/>
        <v>6.2819414200299164</v>
      </c>
      <c r="AD60" s="40">
        <f t="shared" si="39"/>
        <v>5.9426862635564444</v>
      </c>
      <c r="AE60" s="40">
        <f t="shared" si="39"/>
        <v>5.9277925287365694</v>
      </c>
      <c r="AF60" s="40">
        <f t="shared" si="39"/>
        <v>5.9145349707187806</v>
      </c>
      <c r="AG60" s="40">
        <f t="shared" si="39"/>
        <v>5.9797974175863597</v>
      </c>
      <c r="AH60" s="40">
        <f t="shared" si="39"/>
        <v>6.1340744639455096</v>
      </c>
      <c r="AI60" s="40">
        <f t="shared" ref="AI60:AJ60" si="46">$E$53*AI10/$E10*AI$52/$E$52+AI20</f>
        <v>6.1313372112114441</v>
      </c>
      <c r="AJ60" s="40">
        <f t="shared" si="46"/>
        <v>6.0546021393546763</v>
      </c>
      <c r="AK60" s="40">
        <f t="shared" ref="AK60" si="47">$E$53*AK10/$E10*AK$52/$E$52+AK20</f>
        <v>6.0185462901019537</v>
      </c>
    </row>
    <row r="61" spans="1:37">
      <c r="A61" s="36"/>
      <c r="B61" s="39" t="str">
        <f t="shared" si="38"/>
        <v>Canberra</v>
      </c>
      <c r="C61" s="40">
        <f t="shared" si="39"/>
        <v>0</v>
      </c>
      <c r="D61" s="40">
        <f t="shared" si="39"/>
        <v>6.8632230769470315</v>
      </c>
      <c r="E61" s="40">
        <f t="shared" si="39"/>
        <v>10.160990324568882</v>
      </c>
      <c r="F61" s="40">
        <f t="shared" si="39"/>
        <v>16.824988915615513</v>
      </c>
      <c r="G61" s="40">
        <f t="shared" si="39"/>
        <v>20.866236000061175</v>
      </c>
      <c r="H61" s="40">
        <f t="shared" si="39"/>
        <v>19.964467667247206</v>
      </c>
      <c r="I61" s="40">
        <f t="shared" si="39"/>
        <v>16.507495100229285</v>
      </c>
      <c r="J61" s="40">
        <f t="shared" si="39"/>
        <v>12.326365760291178</v>
      </c>
      <c r="K61" s="40">
        <f t="shared" si="39"/>
        <v>8.8496080468678162</v>
      </c>
      <c r="L61" s="40">
        <f t="shared" si="39"/>
        <v>8.0399636496791125</v>
      </c>
      <c r="M61" s="40">
        <f t="shared" si="39"/>
        <v>8.084067096070223</v>
      </c>
      <c r="N61" s="40">
        <f t="shared" si="39"/>
        <v>8.1974896832095485</v>
      </c>
      <c r="O61" s="40">
        <f t="shared" si="39"/>
        <v>8.2636073692020382</v>
      </c>
      <c r="P61" s="40">
        <f t="shared" si="39"/>
        <v>8.2635003187479672</v>
      </c>
      <c r="Q61" s="40">
        <f t="shared" si="39"/>
        <v>8.0227497561785661</v>
      </c>
      <c r="R61" s="40">
        <f t="shared" si="39"/>
        <v>7.5653475356990967</v>
      </c>
      <c r="S61" s="40">
        <f t="shared" si="39"/>
        <v>7.3587226927316802</v>
      </c>
      <c r="T61" s="40">
        <f t="shared" si="39"/>
        <v>7.3994085043146507</v>
      </c>
      <c r="U61" s="40">
        <f t="shared" si="39"/>
        <v>7.3974039523740682</v>
      </c>
      <c r="V61" s="40">
        <f t="shared" si="39"/>
        <v>7.4001463020030913</v>
      </c>
      <c r="W61" s="40">
        <f t="shared" si="39"/>
        <v>7.4141857609166895</v>
      </c>
      <c r="X61" s="40">
        <f t="shared" si="39"/>
        <v>7.4242153515258904</v>
      </c>
      <c r="Y61" s="40">
        <f t="shared" si="39"/>
        <v>7.4563182688021303</v>
      </c>
      <c r="Z61" s="40">
        <f t="shared" si="39"/>
        <v>7.4552973451903624</v>
      </c>
      <c r="AA61" s="40">
        <f t="shared" si="39"/>
        <v>7.3971806062380585</v>
      </c>
      <c r="AB61" s="40">
        <f t="shared" si="39"/>
        <v>7.3600321827460551</v>
      </c>
      <c r="AC61" s="40">
        <f t="shared" si="39"/>
        <v>7.3653610372411027</v>
      </c>
      <c r="AD61" s="40">
        <f t="shared" si="39"/>
        <v>7.3801467199643724</v>
      </c>
      <c r="AE61" s="40">
        <f t="shared" si="39"/>
        <v>7.401346955728366</v>
      </c>
      <c r="AF61" s="40">
        <f t="shared" si="39"/>
        <v>7.4068702077014059</v>
      </c>
      <c r="AG61" s="40">
        <f t="shared" si="39"/>
        <v>7.3951380947678249</v>
      </c>
      <c r="AH61" s="40">
        <f t="shared" si="39"/>
        <v>7.4088214924141846</v>
      </c>
      <c r="AI61" s="40">
        <f t="shared" ref="AI61:AJ61" si="48">$E$53*AI11/$E11*AI$52/$E$52+AI21</f>
        <v>7.4248521704962354</v>
      </c>
      <c r="AJ61" s="40">
        <f t="shared" si="48"/>
        <v>7.4051355592558403</v>
      </c>
      <c r="AK61" s="40">
        <f t="shared" ref="AK61" si="49">$E$53*AK11/$E11*AK$52/$E$52+AK21</f>
        <v>7.3875278428112487</v>
      </c>
    </row>
    <row r="62" spans="1:37">
      <c r="A62" s="36"/>
      <c r="B62" s="39" t="str">
        <f t="shared" si="38"/>
        <v>Hobart</v>
      </c>
      <c r="C62" s="40">
        <f t="shared" si="39"/>
        <v>0</v>
      </c>
      <c r="D62" s="40">
        <f t="shared" si="39"/>
        <v>7.5149109802046645</v>
      </c>
      <c r="E62" s="40">
        <f t="shared" si="39"/>
        <v>10.840646157394721</v>
      </c>
      <c r="F62" s="40">
        <f t="shared" si="39"/>
        <v>16.921010826568256</v>
      </c>
      <c r="G62" s="40">
        <f t="shared" si="39"/>
        <v>20.11094082915427</v>
      </c>
      <c r="H62" s="40">
        <f t="shared" si="39"/>
        <v>19.202596284652358</v>
      </c>
      <c r="I62" s="40">
        <f t="shared" si="39"/>
        <v>16.361867621772618</v>
      </c>
      <c r="J62" s="40">
        <f t="shared" si="39"/>
        <v>12.640953498354172</v>
      </c>
      <c r="K62" s="40">
        <f t="shared" si="39"/>
        <v>9.6288279396206082</v>
      </c>
      <c r="L62" s="40">
        <f t="shared" si="39"/>
        <v>9.5337109517447693</v>
      </c>
      <c r="M62" s="40">
        <f t="shared" si="39"/>
        <v>9.9606725012142476</v>
      </c>
      <c r="N62" s="40">
        <f t="shared" si="39"/>
        <v>10.193514651060436</v>
      </c>
      <c r="O62" s="40">
        <f t="shared" si="39"/>
        <v>10.453740297493024</v>
      </c>
      <c r="P62" s="40">
        <f t="shared" si="39"/>
        <v>10.492258825857247</v>
      </c>
      <c r="Q62" s="40">
        <f t="shared" si="39"/>
        <v>10.187288499647737</v>
      </c>
      <c r="R62" s="40">
        <f t="shared" si="39"/>
        <v>9.8586639805886378</v>
      </c>
      <c r="S62" s="40">
        <f t="shared" si="39"/>
        <v>9.8798427973772078</v>
      </c>
      <c r="T62" s="40">
        <f t="shared" si="39"/>
        <v>10.141111301189632</v>
      </c>
      <c r="U62" s="40">
        <f t="shared" si="39"/>
        <v>10.471274601364438</v>
      </c>
      <c r="V62" s="40">
        <f t="shared" si="39"/>
        <v>10.746338119255912</v>
      </c>
      <c r="W62" s="40">
        <f t="shared" si="39"/>
        <v>10.878422980379669</v>
      </c>
      <c r="X62" s="40">
        <f t="shared" si="39"/>
        <v>10.852231108463997</v>
      </c>
      <c r="Y62" s="40">
        <f t="shared" si="39"/>
        <v>10.841432721654641</v>
      </c>
      <c r="Z62" s="40">
        <f t="shared" si="39"/>
        <v>11.072385749562484</v>
      </c>
      <c r="AA62" s="40">
        <f t="shared" si="39"/>
        <v>11.417372455152778</v>
      </c>
      <c r="AB62" s="40">
        <f t="shared" si="39"/>
        <v>11.397157296038436</v>
      </c>
      <c r="AC62" s="40">
        <f t="shared" si="39"/>
        <v>11.354771310173081</v>
      </c>
      <c r="AD62" s="40">
        <f t="shared" si="39"/>
        <v>11.59702326656309</v>
      </c>
      <c r="AE62" s="40">
        <f t="shared" si="39"/>
        <v>11.803975216728858</v>
      </c>
      <c r="AF62" s="40">
        <f t="shared" si="39"/>
        <v>11.822802709084911</v>
      </c>
      <c r="AG62" s="40">
        <f t="shared" si="39"/>
        <v>11.830777012755648</v>
      </c>
      <c r="AH62" s="40">
        <f t="shared" si="39"/>
        <v>11.873007176921238</v>
      </c>
      <c r="AI62" s="40">
        <f t="shared" ref="AI62:AJ62" si="50">$E$53*AI12/$E12*AI$52/$E$52+AI22</f>
        <v>11.964024344060054</v>
      </c>
      <c r="AJ62" s="40">
        <f t="shared" si="50"/>
        <v>12.151308276862824</v>
      </c>
      <c r="AK62" s="40">
        <f t="shared" ref="AK62" si="51">$E$53*AK12/$E12*AK$52/$E$52+AK22</f>
        <v>12.333606825294442</v>
      </c>
    </row>
    <row r="63" spans="1:37">
      <c r="A63" s="36"/>
      <c r="B63" s="39" t="str">
        <f t="shared" si="38"/>
        <v>Townsville</v>
      </c>
      <c r="C63" s="40">
        <f t="shared" si="39"/>
        <v>0</v>
      </c>
      <c r="D63" s="40">
        <f t="shared" si="39"/>
        <v>6.8506022196543208</v>
      </c>
      <c r="E63" s="40">
        <f t="shared" si="39"/>
        <v>9.7647832504186027</v>
      </c>
      <c r="F63" s="40">
        <f t="shared" si="39"/>
        <v>13.705307581618991</v>
      </c>
      <c r="G63" s="40">
        <f t="shared" si="39"/>
        <v>13.830339969534313</v>
      </c>
      <c r="H63" s="40">
        <f t="shared" si="39"/>
        <v>14.483716272101367</v>
      </c>
      <c r="I63" s="40">
        <f t="shared" si="39"/>
        <v>13.156508231936002</v>
      </c>
      <c r="J63" s="40">
        <f t="shared" si="39"/>
        <v>14.510533199283946</v>
      </c>
      <c r="K63" s="40">
        <f t="shared" si="39"/>
        <v>12.136927020173015</v>
      </c>
      <c r="L63" s="40">
        <f t="shared" si="39"/>
        <v>12.117503127758244</v>
      </c>
      <c r="M63" s="40">
        <f t="shared" si="39"/>
        <v>12.110558343666955</v>
      </c>
      <c r="N63" s="40">
        <f t="shared" si="39"/>
        <v>12.103739779623675</v>
      </c>
      <c r="O63" s="40">
        <f t="shared" si="39"/>
        <v>12.096482978043158</v>
      </c>
      <c r="P63" s="40">
        <f t="shared" si="39"/>
        <v>12.088805067652515</v>
      </c>
      <c r="Q63" s="40">
        <f t="shared" si="39"/>
        <v>12.080791888320165</v>
      </c>
      <c r="R63" s="40">
        <f t="shared" si="39"/>
        <v>12.072555822296676</v>
      </c>
      <c r="S63" s="40">
        <f t="shared" si="39"/>
        <v>12.063903446738145</v>
      </c>
      <c r="T63" s="40">
        <f t="shared" si="39"/>
        <v>12.055438057568692</v>
      </c>
      <c r="U63" s="40">
        <f t="shared" si="39"/>
        <v>12.046848075012413</v>
      </c>
      <c r="V63" s="40">
        <f t="shared" si="39"/>
        <v>12.038305319162532</v>
      </c>
      <c r="W63" s="40">
        <f t="shared" si="39"/>
        <v>12.029801107348996</v>
      </c>
      <c r="X63" s="40">
        <f t="shared" si="39"/>
        <v>12.021221896439737</v>
      </c>
      <c r="Y63" s="40">
        <f t="shared" si="39"/>
        <v>12.012597810930588</v>
      </c>
      <c r="Z63" s="40">
        <f t="shared" si="39"/>
        <v>12.004082832629432</v>
      </c>
      <c r="AA63" s="40">
        <f t="shared" si="39"/>
        <v>11.995516542537196</v>
      </c>
      <c r="AB63" s="40">
        <f t="shared" si="39"/>
        <v>11.986984412151257</v>
      </c>
      <c r="AC63" s="40">
        <f t="shared" si="39"/>
        <v>11.978407475957461</v>
      </c>
      <c r="AD63" s="40">
        <f t="shared" si="39"/>
        <v>11.969839098608048</v>
      </c>
      <c r="AE63" s="40">
        <f t="shared" si="39"/>
        <v>11.961228174688037</v>
      </c>
      <c r="AF63" s="40">
        <f t="shared" si="39"/>
        <v>11.952704542953452</v>
      </c>
      <c r="AG63" s="40">
        <f t="shared" si="39"/>
        <v>11.944087358981722</v>
      </c>
      <c r="AH63" s="40">
        <f t="shared" si="39"/>
        <v>11.935546719625625</v>
      </c>
      <c r="AI63" s="40">
        <f t="shared" ref="AI63:AJ63" si="52">$E$53*AI13/$E13*AI$52/$E$52+AI23</f>
        <v>11.926959383261794</v>
      </c>
      <c r="AJ63" s="40">
        <f t="shared" si="52"/>
        <v>11.91839542119884</v>
      </c>
      <c r="AK63" s="40">
        <f t="shared" ref="AK63" si="53">$E$53*AK13/$E13*AK$52/$E$52+AK23</f>
        <v>11.909842067401824</v>
      </c>
    </row>
    <row r="64" spans="1:37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</row>
    <row r="65" spans="1:37">
      <c r="A65" s="41"/>
      <c r="B65" s="43" t="s">
        <v>78</v>
      </c>
      <c r="C65" s="44">
        <f>C56</f>
        <v>2019</v>
      </c>
      <c r="D65" s="44">
        <f t="shared" ref="D65:AH65" si="54">D56</f>
        <v>2020</v>
      </c>
      <c r="E65" s="44">
        <f t="shared" si="54"/>
        <v>2021</v>
      </c>
      <c r="F65" s="44">
        <f t="shared" si="54"/>
        <v>2022</v>
      </c>
      <c r="G65" s="44">
        <f t="shared" si="54"/>
        <v>2023</v>
      </c>
      <c r="H65" s="44">
        <f t="shared" si="54"/>
        <v>2024</v>
      </c>
      <c r="I65" s="44">
        <f t="shared" si="54"/>
        <v>2025</v>
      </c>
      <c r="J65" s="44">
        <f t="shared" si="54"/>
        <v>2026</v>
      </c>
      <c r="K65" s="44">
        <f t="shared" si="54"/>
        <v>2027</v>
      </c>
      <c r="L65" s="44">
        <f t="shared" si="54"/>
        <v>2028</v>
      </c>
      <c r="M65" s="44">
        <f t="shared" si="54"/>
        <v>2029</v>
      </c>
      <c r="N65" s="44">
        <f t="shared" si="54"/>
        <v>2030</v>
      </c>
      <c r="O65" s="44">
        <f t="shared" si="54"/>
        <v>2031</v>
      </c>
      <c r="P65" s="44">
        <f t="shared" si="54"/>
        <v>2032</v>
      </c>
      <c r="Q65" s="44">
        <f t="shared" si="54"/>
        <v>2033</v>
      </c>
      <c r="R65" s="44">
        <f t="shared" si="54"/>
        <v>2034</v>
      </c>
      <c r="S65" s="44">
        <f t="shared" si="54"/>
        <v>2035</v>
      </c>
      <c r="T65" s="44">
        <f t="shared" si="54"/>
        <v>2036</v>
      </c>
      <c r="U65" s="44">
        <f t="shared" si="54"/>
        <v>2037</v>
      </c>
      <c r="V65" s="44">
        <f t="shared" si="54"/>
        <v>2038</v>
      </c>
      <c r="W65" s="44">
        <f t="shared" si="54"/>
        <v>2039</v>
      </c>
      <c r="X65" s="44">
        <f t="shared" si="54"/>
        <v>2040</v>
      </c>
      <c r="Y65" s="44">
        <f t="shared" si="54"/>
        <v>2041</v>
      </c>
      <c r="Z65" s="44">
        <f t="shared" si="54"/>
        <v>2042</v>
      </c>
      <c r="AA65" s="44">
        <f t="shared" si="54"/>
        <v>2043</v>
      </c>
      <c r="AB65" s="44">
        <f t="shared" si="54"/>
        <v>2044</v>
      </c>
      <c r="AC65" s="44">
        <f t="shared" si="54"/>
        <v>2045</v>
      </c>
      <c r="AD65" s="44">
        <f t="shared" si="54"/>
        <v>2046</v>
      </c>
      <c r="AE65" s="44">
        <f t="shared" si="54"/>
        <v>2047</v>
      </c>
      <c r="AF65" s="44">
        <f t="shared" si="54"/>
        <v>2048</v>
      </c>
      <c r="AG65" s="44">
        <f t="shared" si="54"/>
        <v>2049</v>
      </c>
      <c r="AH65" s="44">
        <f t="shared" si="54"/>
        <v>2050</v>
      </c>
      <c r="AI65" s="44">
        <f t="shared" ref="AI65:AJ65" si="55">AI56</f>
        <v>2051</v>
      </c>
      <c r="AJ65" s="44">
        <f t="shared" si="55"/>
        <v>2052</v>
      </c>
      <c r="AK65" s="44">
        <f t="shared" ref="AK65" si="56">AK56</f>
        <v>2053</v>
      </c>
    </row>
    <row r="66" spans="1:37">
      <c r="A66" s="41"/>
      <c r="B66" s="42" t="str">
        <f>B57</f>
        <v>Melbourne</v>
      </c>
      <c r="C66" s="45">
        <f>$E$53*C7/$E7*C$52/$E$52+('2023 STEP CHANGE'!C17-'R&amp;C Load Factor Adjustments'!$G41)*'R&amp;C Load Factor Adjustments'!$H41+'R&amp;C Load Factor Adjustments'!$G41+'R&amp;C Load Factor Adjustments'!$F41</f>
        <v>0.65893972756607821</v>
      </c>
      <c r="D66" s="45">
        <f>$E$53*D7/$E7*D$52/$E$52+('2023 STEP CHANGE'!D17-'R&amp;C Load Factor Adjustments'!$G41)*'R&amp;C Load Factor Adjustments'!$H41+'R&amp;C Load Factor Adjustments'!$G41+'R&amp;C Load Factor Adjustments'!$F41</f>
        <v>6.7999661290372879</v>
      </c>
      <c r="E66" s="45">
        <f>$E$53*E7/$E7*E$52/$E$52+('2023 STEP CHANGE'!E17-'R&amp;C Load Factor Adjustments'!$G41)*'R&amp;C Load Factor Adjustments'!$H41+'R&amp;C Load Factor Adjustments'!$G41+'R&amp;C Load Factor Adjustments'!$F41</f>
        <v>10.035474141987756</v>
      </c>
      <c r="F66" s="45">
        <f>$E$53*F7/$E7*F$52/$E$52+('2023 STEP CHANGE'!F17-'R&amp;C Load Factor Adjustments'!$G41)*'R&amp;C Load Factor Adjustments'!$H41+'R&amp;C Load Factor Adjustments'!$G41+'R&amp;C Load Factor Adjustments'!$F41</f>
        <v>16.173526606705405</v>
      </c>
      <c r="G66" s="45">
        <f>$E$53*G7/$E7*G$52/$E$52+('2023 STEP CHANGE'!G17-'R&amp;C Load Factor Adjustments'!$G41)*'R&amp;C Load Factor Adjustments'!$H41+'R&amp;C Load Factor Adjustments'!$G41+'R&amp;C Load Factor Adjustments'!$F41</f>
        <v>19.307845224852699</v>
      </c>
      <c r="H66" s="45">
        <f>$E$53*H7/$E7*H$52/$E$52+('2023 STEP CHANGE'!H17-'R&amp;C Load Factor Adjustments'!$G41)*'R&amp;C Load Factor Adjustments'!$H41+'R&amp;C Load Factor Adjustments'!$G41+'R&amp;C Load Factor Adjustments'!$F41</f>
        <v>18.258773131907923</v>
      </c>
      <c r="I66" s="45">
        <f>$E$53*I7/$E7*I$52/$E$52+('2023 STEP CHANGE'!I17-'R&amp;C Load Factor Adjustments'!$G41)*'R&amp;C Load Factor Adjustments'!$H41+'R&amp;C Load Factor Adjustments'!$G41+'R&amp;C Load Factor Adjustments'!$F41</f>
        <v>15.368866385723756</v>
      </c>
      <c r="J66" s="45">
        <f>$E$53*J7/$E7*J$52/$E$52+('2023 STEP CHANGE'!J17-'R&amp;C Load Factor Adjustments'!$G41)*'R&amp;C Load Factor Adjustments'!$H41+'R&amp;C Load Factor Adjustments'!$G41+'R&amp;C Load Factor Adjustments'!$F41</f>
        <v>11.639382149719349</v>
      </c>
      <c r="K66" s="45">
        <f>$E$53*K7/$E7*K$52/$E$52+('2023 STEP CHANGE'!K17-'R&amp;C Load Factor Adjustments'!$G41)*'R&amp;C Load Factor Adjustments'!$H41+'R&amp;C Load Factor Adjustments'!$G41+'R&amp;C Load Factor Adjustments'!$F41</f>
        <v>8.7423847582950618</v>
      </c>
      <c r="L66" s="45">
        <f>$E$53*L7/$E7*L$52/$E$52+('2023 STEP CHANGE'!L17-'R&amp;C Load Factor Adjustments'!$G41)*'R&amp;C Load Factor Adjustments'!$H41+'R&amp;C Load Factor Adjustments'!$G41+'R&amp;C Load Factor Adjustments'!$F41</f>
        <v>8.9820085337132198</v>
      </c>
      <c r="M66" s="45">
        <f>$E$53*M7/$E7*M$52/$E$52+('2023 STEP CHANGE'!M17-'R&amp;C Load Factor Adjustments'!$G41)*'R&amp;C Load Factor Adjustments'!$H41+'R&amp;C Load Factor Adjustments'!$G41+'R&amp;C Load Factor Adjustments'!$F41</f>
        <v>9.6966581270539933</v>
      </c>
      <c r="N66" s="45">
        <f>$E$53*N7/$E7*N$52/$E$52+('2023 STEP CHANGE'!N17-'R&amp;C Load Factor Adjustments'!$G41)*'R&amp;C Load Factor Adjustments'!$H41+'R&amp;C Load Factor Adjustments'!$G41+'R&amp;C Load Factor Adjustments'!$F41</f>
        <v>9.9399739651258763</v>
      </c>
      <c r="O66" s="45">
        <f>$E$53*O7/$E7*O$52/$E$52+('2023 STEP CHANGE'!O17-'R&amp;C Load Factor Adjustments'!$G41)*'R&amp;C Load Factor Adjustments'!$H41+'R&amp;C Load Factor Adjustments'!$G41+'R&amp;C Load Factor Adjustments'!$F41</f>
        <v>9.9832417001432265</v>
      </c>
      <c r="P66" s="45">
        <f>$E$53*P7/$E7*P$52/$E$52+('2023 STEP CHANGE'!P17-'R&amp;C Load Factor Adjustments'!$G41)*'R&amp;C Load Factor Adjustments'!$H41+'R&amp;C Load Factor Adjustments'!$G41+'R&amp;C Load Factor Adjustments'!$F41</f>
        <v>9.8322817883388574</v>
      </c>
      <c r="Q66" s="45">
        <f>$E$53*Q7/$E7*Q$52/$E$52+('2023 STEP CHANGE'!Q17-'R&amp;C Load Factor Adjustments'!$G41)*'R&amp;C Load Factor Adjustments'!$H41+'R&amp;C Load Factor Adjustments'!$G41+'R&amp;C Load Factor Adjustments'!$F41</f>
        <v>9.4870454380126841</v>
      </c>
      <c r="R66" s="45">
        <f>$E$53*R7/$E7*R$52/$E$52+('2023 STEP CHANGE'!R17-'R&amp;C Load Factor Adjustments'!$G41)*'R&amp;C Load Factor Adjustments'!$H41+'R&amp;C Load Factor Adjustments'!$G41+'R&amp;C Load Factor Adjustments'!$F41</f>
        <v>9.2491201908819605</v>
      </c>
      <c r="S66" s="45">
        <f>$E$53*S7/$E7*S$52/$E$52+('2023 STEP CHANGE'!S17-'R&amp;C Load Factor Adjustments'!$G41)*'R&amp;C Load Factor Adjustments'!$H41+'R&amp;C Load Factor Adjustments'!$G41+'R&amp;C Load Factor Adjustments'!$F41</f>
        <v>9.4992473915810809</v>
      </c>
      <c r="T66" s="45">
        <f>$E$53*T7/$E7*T$52/$E$52+('2023 STEP CHANGE'!T17-'R&amp;C Load Factor Adjustments'!$G41)*'R&amp;C Load Factor Adjustments'!$H41+'R&amp;C Load Factor Adjustments'!$G41+'R&amp;C Load Factor Adjustments'!$F41</f>
        <v>9.9095374619667957</v>
      </c>
      <c r="U66" s="45">
        <f>$E$53*U7/$E7*U$52/$E$52+('2023 STEP CHANGE'!U17-'R&amp;C Load Factor Adjustments'!$G41)*'R&amp;C Load Factor Adjustments'!$H41+'R&amp;C Load Factor Adjustments'!$G41+'R&amp;C Load Factor Adjustments'!$F41</f>
        <v>10.20786010899667</v>
      </c>
      <c r="V66" s="45">
        <f>$E$53*V7/$E7*V$52/$E$52+('2023 STEP CHANGE'!V17-'R&amp;C Load Factor Adjustments'!$G41)*'R&amp;C Load Factor Adjustments'!$H41+'R&amp;C Load Factor Adjustments'!$G41+'R&amp;C Load Factor Adjustments'!$F41</f>
        <v>10.512209323414925</v>
      </c>
      <c r="W66" s="45">
        <f>$E$53*W7/$E7*W$52/$E$52+('2023 STEP CHANGE'!W17-'R&amp;C Load Factor Adjustments'!$G41)*'R&amp;C Load Factor Adjustments'!$H41+'R&amp;C Load Factor Adjustments'!$G41+'R&amp;C Load Factor Adjustments'!$F41</f>
        <v>10.748890886556556</v>
      </c>
      <c r="X66" s="45">
        <f>$E$53*X7/$E7*X$52/$E$52+('2023 STEP CHANGE'!X17-'R&amp;C Load Factor Adjustments'!$G41)*'R&amp;C Load Factor Adjustments'!$H41+'R&amp;C Load Factor Adjustments'!$G41+'R&amp;C Load Factor Adjustments'!$F41</f>
        <v>10.636650013755935</v>
      </c>
      <c r="Y66" s="45">
        <f>$E$53*Y7/$E7*Y$52/$E$52+('2023 STEP CHANGE'!Y17-'R&amp;C Load Factor Adjustments'!$G41)*'R&amp;C Load Factor Adjustments'!$H41+'R&amp;C Load Factor Adjustments'!$G41+'R&amp;C Load Factor Adjustments'!$F41</f>
        <v>10.269802459001248</v>
      </c>
      <c r="Z66" s="45">
        <f>$E$53*Z7/$E7*Z$52/$E$52+('2023 STEP CHANGE'!Z17-'R&amp;C Load Factor Adjustments'!$G41)*'R&amp;C Load Factor Adjustments'!$H41+'R&amp;C Load Factor Adjustments'!$G41+'R&amp;C Load Factor Adjustments'!$F41</f>
        <v>10.040691363990186</v>
      </c>
      <c r="AA66" s="45">
        <f>$E$53*AA7/$E7*AA$52/$E$52+('2023 STEP CHANGE'!AA17-'R&amp;C Load Factor Adjustments'!$G41)*'R&amp;C Load Factor Adjustments'!$H41+'R&amp;C Load Factor Adjustments'!$G41+'R&amp;C Load Factor Adjustments'!$F41</f>
        <v>9.9942213282267751</v>
      </c>
      <c r="AB66" s="45">
        <f>$E$53*AB7/$E7*AB$52/$E$52+('2023 STEP CHANGE'!AB17-'R&amp;C Load Factor Adjustments'!$G41)*'R&amp;C Load Factor Adjustments'!$H41+'R&amp;C Load Factor Adjustments'!$G41+'R&amp;C Load Factor Adjustments'!$F41</f>
        <v>9.8768376235045423</v>
      </c>
      <c r="AC66" s="45">
        <f>$E$53*AC7/$E7*AC$52/$E$52+('2023 STEP CHANGE'!AC17-'R&amp;C Load Factor Adjustments'!$G41)*'R&amp;C Load Factor Adjustments'!$H41+'R&amp;C Load Factor Adjustments'!$G41+'R&amp;C Load Factor Adjustments'!$F41</f>
        <v>9.8423810334823063</v>
      </c>
      <c r="AD66" s="45">
        <f>$E$53*AD7/$E7*AD$52/$E$52+('2023 STEP CHANGE'!AD17-'R&amp;C Load Factor Adjustments'!$G41)*'R&amp;C Load Factor Adjustments'!$H41+'R&amp;C Load Factor Adjustments'!$G41+'R&amp;C Load Factor Adjustments'!$F41</f>
        <v>10.112468955368183</v>
      </c>
      <c r="AE66" s="45">
        <f>$E$53*AE7/$E7*AE$52/$E$52+('2023 STEP CHANGE'!AE17-'R&amp;C Load Factor Adjustments'!$G41)*'R&amp;C Load Factor Adjustments'!$H41+'R&amp;C Load Factor Adjustments'!$G41+'R&amp;C Load Factor Adjustments'!$F41</f>
        <v>10.218240816158133</v>
      </c>
      <c r="AF66" s="45">
        <f>$E$53*AF7/$E7*AF$52/$E$52+('2023 STEP CHANGE'!AF17-'R&amp;C Load Factor Adjustments'!$G41)*'R&amp;C Load Factor Adjustments'!$H41+'R&amp;C Load Factor Adjustments'!$G41+'R&amp;C Load Factor Adjustments'!$F41</f>
        <v>10.036929053388498</v>
      </c>
      <c r="AG66" s="45">
        <f>$E$53*AG7/$E7*AG$52/$E$52+('2023 STEP CHANGE'!AG17-'R&amp;C Load Factor Adjustments'!$G41)*'R&amp;C Load Factor Adjustments'!$H41+'R&amp;C Load Factor Adjustments'!$G41+'R&amp;C Load Factor Adjustments'!$F41</f>
        <v>9.8521052358814636</v>
      </c>
      <c r="AH66" s="45">
        <f>$E$53*AH7/$E7*AH$52/$E$52+('2023 STEP CHANGE'!AH17-'R&amp;C Load Factor Adjustments'!$G41)*'R&amp;C Load Factor Adjustments'!$H41+'R&amp;C Load Factor Adjustments'!$G41+'R&amp;C Load Factor Adjustments'!$F41</f>
        <v>9.6878563456730848</v>
      </c>
      <c r="AI66" s="45">
        <f>$E$53*AI7/$E7*AI$52/$E$52+('2023 STEP CHANGE'!AI17-'R&amp;C Load Factor Adjustments'!$G41)*'R&amp;C Load Factor Adjustments'!$H41+'R&amp;C Load Factor Adjustments'!$G41+'R&amp;C Load Factor Adjustments'!$F41</f>
        <v>9.678913424247467</v>
      </c>
      <c r="AJ66" s="45">
        <f>$E$53*AJ7/$E7*AJ$52/$E$52+('2023 STEP CHANGE'!AJ17-'R&amp;C Load Factor Adjustments'!$G41)*'R&amp;C Load Factor Adjustments'!$H41+'R&amp;C Load Factor Adjustments'!$G41+'R&amp;C Load Factor Adjustments'!$F41</f>
        <v>9.8931583767646263</v>
      </c>
      <c r="AK66" s="45">
        <f>$E$53*AK7/$E7*AK$52/$E$52+('2023 STEP CHANGE'!AK17-'R&amp;C Load Factor Adjustments'!$G41)*'R&amp;C Load Factor Adjustments'!$H41+'R&amp;C Load Factor Adjustments'!$G41+'R&amp;C Load Factor Adjustments'!$F41</f>
        <v>10.076205912774103</v>
      </c>
    </row>
    <row r="67" spans="1:37">
      <c r="A67" s="41"/>
      <c r="B67" s="42" t="str">
        <f t="shared" ref="B67:B72" si="57">B58</f>
        <v>Sydney</v>
      </c>
      <c r="C67" s="45">
        <f>$E$53*C8/$E8*C$52/$E$52+('2023 STEP CHANGE'!C18-'R&amp;C Load Factor Adjustments'!$G42)*'R&amp;C Load Factor Adjustments'!$H42+'R&amp;C Load Factor Adjustments'!$G42+'R&amp;C Load Factor Adjustments'!$F42</f>
        <v>0.54107990406652562</v>
      </c>
      <c r="D67" s="45">
        <f>$E$53*D8/$E8*D$52/$E$52+('2023 STEP CHANGE'!D18-'R&amp;C Load Factor Adjustments'!$G42)*'R&amp;C Load Factor Adjustments'!$H42+'R&amp;C Load Factor Adjustments'!$G42+'R&amp;C Load Factor Adjustments'!$F42</f>
        <v>8.3662376581981306</v>
      </c>
      <c r="E67" s="45">
        <f>$E$53*E8/$E8*E$52/$E$52+('2023 STEP CHANGE'!E18-'R&amp;C Load Factor Adjustments'!$G42)*'R&amp;C Load Factor Adjustments'!$H42+'R&amp;C Load Factor Adjustments'!$G42+'R&amp;C Load Factor Adjustments'!$F42</f>
        <v>11.654815046646906</v>
      </c>
      <c r="F67" s="45">
        <f>$E$53*F8/$E8*F$52/$E$52+('2023 STEP CHANGE'!F18-'R&amp;C Load Factor Adjustments'!$G42)*'R&amp;C Load Factor Adjustments'!$H42+'R&amp;C Load Factor Adjustments'!$G42+'R&amp;C Load Factor Adjustments'!$F42</f>
        <v>18.3070897048121</v>
      </c>
      <c r="G67" s="45">
        <f>$E$53*G8/$E8*G$52/$E$52+('2023 STEP CHANGE'!G18-'R&amp;C Load Factor Adjustments'!$G42)*'R&amp;C Load Factor Adjustments'!$H42+'R&amp;C Load Factor Adjustments'!$G42+'R&amp;C Load Factor Adjustments'!$F42</f>
        <v>22.356807424734111</v>
      </c>
      <c r="H67" s="45">
        <f>$E$53*H8/$E8*H$52/$E$52+('2023 STEP CHANGE'!H18-'R&amp;C Load Factor Adjustments'!$G42)*'R&amp;C Load Factor Adjustments'!$H42+'R&amp;C Load Factor Adjustments'!$G42+'R&amp;C Load Factor Adjustments'!$F42</f>
        <v>21.497449501240961</v>
      </c>
      <c r="I67" s="45">
        <f>$E$53*I8/$E8*I$52/$E$52+('2023 STEP CHANGE'!I18-'R&amp;C Load Factor Adjustments'!$G42)*'R&amp;C Load Factor Adjustments'!$H42+'R&amp;C Load Factor Adjustments'!$G42+'R&amp;C Load Factor Adjustments'!$F42</f>
        <v>18.14805927715074</v>
      </c>
      <c r="J67" s="45">
        <f>$E$53*J8/$E8*J$52/$E$52+('2023 STEP CHANGE'!J18-'R&amp;C Load Factor Adjustments'!$G42)*'R&amp;C Load Factor Adjustments'!$H42+'R&amp;C Load Factor Adjustments'!$G42+'R&amp;C Load Factor Adjustments'!$F42</f>
        <v>14.101402379575159</v>
      </c>
      <c r="K67" s="45">
        <f>$E$53*K8/$E8*K$52/$E$52+('2023 STEP CHANGE'!K18-'R&amp;C Load Factor Adjustments'!$G42)*'R&amp;C Load Factor Adjustments'!$H42+'R&amp;C Load Factor Adjustments'!$G42+'R&amp;C Load Factor Adjustments'!$F42</f>
        <v>10.766869809251807</v>
      </c>
      <c r="L67" s="45">
        <f>$E$53*L8/$E8*L$52/$E$52+('2023 STEP CHANGE'!L18-'R&amp;C Load Factor Adjustments'!$G42)*'R&amp;C Load Factor Adjustments'!$H42+'R&amp;C Load Factor Adjustments'!$G42+'R&amp;C Load Factor Adjustments'!$F42</f>
        <v>10.124636549166301</v>
      </c>
      <c r="M67" s="45">
        <f>$E$53*M8/$E8*M$52/$E$52+('2023 STEP CHANGE'!M18-'R&amp;C Load Factor Adjustments'!$G42)*'R&amp;C Load Factor Adjustments'!$H42+'R&amp;C Load Factor Adjustments'!$G42+'R&amp;C Load Factor Adjustments'!$F42</f>
        <v>10.268486866138218</v>
      </c>
      <c r="N67" s="45">
        <f>$E$53*N8/$E8*N$52/$E$52+('2023 STEP CHANGE'!N18-'R&amp;C Load Factor Adjustments'!$G42)*'R&amp;C Load Factor Adjustments'!$H42+'R&amp;C Load Factor Adjustments'!$G42+'R&amp;C Load Factor Adjustments'!$F42</f>
        <v>10.408593545795094</v>
      </c>
      <c r="O67" s="45">
        <f>$E$53*O8/$E8*O$52/$E$52+('2023 STEP CHANGE'!O18-'R&amp;C Load Factor Adjustments'!$G42)*'R&amp;C Load Factor Adjustments'!$H42+'R&amp;C Load Factor Adjustments'!$G42+'R&amp;C Load Factor Adjustments'!$F42</f>
        <v>10.477093350314023</v>
      </c>
      <c r="P67" s="45">
        <f>$E$53*P8/$E8*P$52/$E$52+('2023 STEP CHANGE'!P18-'R&amp;C Load Factor Adjustments'!$G42)*'R&amp;C Load Factor Adjustments'!$H42+'R&amp;C Load Factor Adjustments'!$G42+'R&amp;C Load Factor Adjustments'!$F42</f>
        <v>10.448351254111534</v>
      </c>
      <c r="Q67" s="45">
        <f>$E$53*Q8/$E8*Q$52/$E$52+('2023 STEP CHANGE'!Q18-'R&amp;C Load Factor Adjustments'!$G42)*'R&amp;C Load Factor Adjustments'!$H42+'R&amp;C Load Factor Adjustments'!$G42+'R&amp;C Load Factor Adjustments'!$F42</f>
        <v>10.17073497696701</v>
      </c>
      <c r="R67" s="45">
        <f>$E$53*R8/$E8*R$52/$E$52+('2023 STEP CHANGE'!R18-'R&amp;C Load Factor Adjustments'!$G42)*'R&amp;C Load Factor Adjustments'!$H42+'R&amp;C Load Factor Adjustments'!$G42+'R&amp;C Load Factor Adjustments'!$F42</f>
        <v>9.7031702534476292</v>
      </c>
      <c r="S67" s="45">
        <f>$E$53*S8/$E8*S$52/$E$52+('2023 STEP CHANGE'!S18-'R&amp;C Load Factor Adjustments'!$G42)*'R&amp;C Load Factor Adjustments'!$H42+'R&amp;C Load Factor Adjustments'!$G42+'R&amp;C Load Factor Adjustments'!$F42</f>
        <v>9.5208814599226397</v>
      </c>
      <c r="T67" s="45">
        <f>$E$53*T8/$E8*T$52/$E$52+('2023 STEP CHANGE'!T18-'R&amp;C Load Factor Adjustments'!$G42)*'R&amp;C Load Factor Adjustments'!$H42+'R&amp;C Load Factor Adjustments'!$G42+'R&amp;C Load Factor Adjustments'!$F42</f>
        <v>9.5936182946378441</v>
      </c>
      <c r="U67" s="45">
        <f>$E$53*U8/$E8*U$52/$E$52+('2023 STEP CHANGE'!U18-'R&amp;C Load Factor Adjustments'!$G42)*'R&amp;C Load Factor Adjustments'!$H42+'R&amp;C Load Factor Adjustments'!$G42+'R&amp;C Load Factor Adjustments'!$F42</f>
        <v>9.6276457761673537</v>
      </c>
      <c r="V67" s="45">
        <f>$E$53*V8/$E8*V$52/$E$52+('2023 STEP CHANGE'!V18-'R&amp;C Load Factor Adjustments'!$G42)*'R&amp;C Load Factor Adjustments'!$H42+'R&amp;C Load Factor Adjustments'!$G42+'R&amp;C Load Factor Adjustments'!$F42</f>
        <v>9.6619322390445053</v>
      </c>
      <c r="W67" s="45">
        <f>$E$53*W8/$E8*W$52/$E$52+('2023 STEP CHANGE'!W18-'R&amp;C Load Factor Adjustments'!$G42)*'R&amp;C Load Factor Adjustments'!$H42+'R&amp;C Load Factor Adjustments'!$G42+'R&amp;C Load Factor Adjustments'!$F42</f>
        <v>9.6722855057094854</v>
      </c>
      <c r="X67" s="45">
        <f>$E$53*X8/$E8*X$52/$E$52+('2023 STEP CHANGE'!X18-'R&amp;C Load Factor Adjustments'!$G42)*'R&amp;C Load Factor Adjustments'!$H42+'R&amp;C Load Factor Adjustments'!$G42+'R&amp;C Load Factor Adjustments'!$F42</f>
        <v>9.6673210399888223</v>
      </c>
      <c r="Y67" s="45">
        <f>$E$53*Y8/$E8*Y$52/$E$52+('2023 STEP CHANGE'!Y18-'R&amp;C Load Factor Adjustments'!$G42)*'R&amp;C Load Factor Adjustments'!$H42+'R&amp;C Load Factor Adjustments'!$G42+'R&amp;C Load Factor Adjustments'!$F42</f>
        <v>9.7047408857987403</v>
      </c>
      <c r="Z67" s="45">
        <f>$E$53*Z8/$E8*Z$52/$E$52+('2023 STEP CHANGE'!Z18-'R&amp;C Load Factor Adjustments'!$G42)*'R&amp;C Load Factor Adjustments'!$H42+'R&amp;C Load Factor Adjustments'!$G42+'R&amp;C Load Factor Adjustments'!$F42</f>
        <v>9.7037075308592957</v>
      </c>
      <c r="AA67" s="45">
        <f>$E$53*AA8/$E8*AA$52/$E$52+('2023 STEP CHANGE'!AA18-'R&amp;C Load Factor Adjustments'!$G42)*'R&amp;C Load Factor Adjustments'!$H42+'R&amp;C Load Factor Adjustments'!$G42+'R&amp;C Load Factor Adjustments'!$F42</f>
        <v>9.6190713840935604</v>
      </c>
      <c r="AB67" s="45">
        <f>$E$53*AB8/$E8*AB$52/$E$52+('2023 STEP CHANGE'!AB18-'R&amp;C Load Factor Adjustments'!$G42)*'R&amp;C Load Factor Adjustments'!$H42+'R&amp;C Load Factor Adjustments'!$G42+'R&amp;C Load Factor Adjustments'!$F42</f>
        <v>9.5573189557132014</v>
      </c>
      <c r="AC67" s="45">
        <f>$E$53*AC8/$E8*AC$52/$E$52+('2023 STEP CHANGE'!AC18-'R&amp;C Load Factor Adjustments'!$G42)*'R&amp;C Load Factor Adjustments'!$H42+'R&amp;C Load Factor Adjustments'!$G42+'R&amp;C Load Factor Adjustments'!$F42</f>
        <v>9.5674573428069163</v>
      </c>
      <c r="AD67" s="45">
        <f>$E$53*AD8/$E8*AD$52/$E$52+('2023 STEP CHANGE'!AD18-'R&amp;C Load Factor Adjustments'!$G42)*'R&amp;C Load Factor Adjustments'!$H42+'R&amp;C Load Factor Adjustments'!$G42+'R&amp;C Load Factor Adjustments'!$F42</f>
        <v>9.5979212862249561</v>
      </c>
      <c r="AE67" s="45">
        <f>$E$53*AE8/$E8*AE$52/$E$52+('2023 STEP CHANGE'!AE18-'R&amp;C Load Factor Adjustments'!$G42)*'R&amp;C Load Factor Adjustments'!$H42+'R&amp;C Load Factor Adjustments'!$G42+'R&amp;C Load Factor Adjustments'!$F42</f>
        <v>9.6192824239903469</v>
      </c>
      <c r="AF67" s="45">
        <f>$E$53*AF8/$E8*AF$52/$E$52+('2023 STEP CHANGE'!AF18-'R&amp;C Load Factor Adjustments'!$G42)*'R&amp;C Load Factor Adjustments'!$H42+'R&amp;C Load Factor Adjustments'!$G42+'R&amp;C Load Factor Adjustments'!$F42</f>
        <v>9.6163252049308969</v>
      </c>
      <c r="AG67" s="45">
        <f>$E$53*AG8/$E8*AG$52/$E$52+('2023 STEP CHANGE'!AG18-'R&amp;C Load Factor Adjustments'!$G42)*'R&amp;C Load Factor Adjustments'!$H42+'R&amp;C Load Factor Adjustments'!$G42+'R&amp;C Load Factor Adjustments'!$F42</f>
        <v>9.6029125277584715</v>
      </c>
      <c r="AH67" s="45">
        <f>$E$53*AH8/$E8*AH$52/$E$52+('2023 STEP CHANGE'!AH18-'R&amp;C Load Factor Adjustments'!$G42)*'R&amp;C Load Factor Adjustments'!$H42+'R&amp;C Load Factor Adjustments'!$G42+'R&amp;C Load Factor Adjustments'!$F42</f>
        <v>9.6191778229411238</v>
      </c>
      <c r="AI67" s="45">
        <f>$E$53*AI8/$E8*AI$52/$E$52+('2023 STEP CHANGE'!AI18-'R&amp;C Load Factor Adjustments'!$G42)*'R&amp;C Load Factor Adjustments'!$H42+'R&amp;C Load Factor Adjustments'!$G42+'R&amp;C Load Factor Adjustments'!$F42</f>
        <v>9.6371042457962108</v>
      </c>
      <c r="AJ67" s="45">
        <f>$E$53*AJ8/$E8*AJ$52/$E$52+('2023 STEP CHANGE'!AJ18-'R&amp;C Load Factor Adjustments'!$G42)*'R&amp;C Load Factor Adjustments'!$H42+'R&amp;C Load Factor Adjustments'!$G42+'R&amp;C Load Factor Adjustments'!$F42</f>
        <v>9.619286136715214</v>
      </c>
      <c r="AK67" s="45">
        <f>$E$53*AK8/$E8*AK$52/$E$52+('2023 STEP CHANGE'!AK18-'R&amp;C Load Factor Adjustments'!$G42)*'R&amp;C Load Factor Adjustments'!$H42+'R&amp;C Load Factor Adjustments'!$G42+'R&amp;C Load Factor Adjustments'!$F42</f>
        <v>9.6025635300822803</v>
      </c>
    </row>
    <row r="68" spans="1:37">
      <c r="A68" s="41"/>
      <c r="B68" s="42" t="str">
        <f t="shared" si="57"/>
        <v>Adelaide</v>
      </c>
      <c r="C68" s="45">
        <f>$E$53*C9/$E9*C$52/$E$52+('2023 STEP CHANGE'!C19-'R&amp;C Load Factor Adjustments'!$G43)*'R&amp;C Load Factor Adjustments'!$H43+'R&amp;C Load Factor Adjustments'!$G43+'R&amp;C Load Factor Adjustments'!$F43</f>
        <v>0.9629275734522027</v>
      </c>
      <c r="D68" s="45">
        <f>$E$53*D9/$E9*D$52/$E$52+('2023 STEP CHANGE'!D19-'R&amp;C Load Factor Adjustments'!$G43)*'R&amp;C Load Factor Adjustments'!$H43+'R&amp;C Load Factor Adjustments'!$G43+'R&amp;C Load Factor Adjustments'!$F43</f>
        <v>10.06986814248631</v>
      </c>
      <c r="E68" s="45">
        <f>$E$53*E9/$E9*E$52/$E$52+('2023 STEP CHANGE'!E19-'R&amp;C Load Factor Adjustments'!$G43)*'R&amp;C Load Factor Adjustments'!$H43+'R&amp;C Load Factor Adjustments'!$G43+'R&amp;C Load Factor Adjustments'!$F43</f>
        <v>13.285995102502088</v>
      </c>
      <c r="F68" s="45">
        <f>$E$53*F9/$E9*F$52/$E$52+('2023 STEP CHANGE'!F19-'R&amp;C Load Factor Adjustments'!$G43)*'R&amp;C Load Factor Adjustments'!$H43+'R&amp;C Load Factor Adjustments'!$G43+'R&amp;C Load Factor Adjustments'!$F43</f>
        <v>19.150278798879711</v>
      </c>
      <c r="G68" s="45">
        <f>$E$53*G9/$E9*G$52/$E$52+('2023 STEP CHANGE'!G19-'R&amp;C Load Factor Adjustments'!$G43)*'R&amp;C Load Factor Adjustments'!$H43+'R&amp;C Load Factor Adjustments'!$G43+'R&amp;C Load Factor Adjustments'!$F43</f>
        <v>22.539472556808924</v>
      </c>
      <c r="H68" s="45">
        <f>$E$53*H9/$E9*H$52/$E$52+('2023 STEP CHANGE'!H19-'R&amp;C Load Factor Adjustments'!$G43)*'R&amp;C Load Factor Adjustments'!$H43+'R&amp;C Load Factor Adjustments'!$G43+'R&amp;C Load Factor Adjustments'!$F43</f>
        <v>21.940727457896305</v>
      </c>
      <c r="I68" s="45">
        <f>$E$53*I9/$E9*I$52/$E$52+('2023 STEP CHANGE'!I19-'R&amp;C Load Factor Adjustments'!$G43)*'R&amp;C Load Factor Adjustments'!$H43+'R&amp;C Load Factor Adjustments'!$G43+'R&amp;C Load Factor Adjustments'!$F43</f>
        <v>19.188877808789083</v>
      </c>
      <c r="J68" s="45">
        <f>$E$53*J9/$E9*J$52/$E$52+('2023 STEP CHANGE'!J19-'R&amp;C Load Factor Adjustments'!$G43)*'R&amp;C Load Factor Adjustments'!$H43+'R&amp;C Load Factor Adjustments'!$G43+'R&amp;C Load Factor Adjustments'!$F43</f>
        <v>15.406680304196115</v>
      </c>
      <c r="K68" s="45">
        <f>$E$53*K9/$E9*K$52/$E$52+('2023 STEP CHANGE'!K19-'R&amp;C Load Factor Adjustments'!$G43)*'R&amp;C Load Factor Adjustments'!$H43+'R&amp;C Load Factor Adjustments'!$G43+'R&amp;C Load Factor Adjustments'!$F43</f>
        <v>12.012560156358319</v>
      </c>
      <c r="L68" s="45">
        <f>$E$53*L9/$E9*L$52/$E$52+('2023 STEP CHANGE'!L19-'R&amp;C Load Factor Adjustments'!$G43)*'R&amp;C Load Factor Adjustments'!$H43+'R&amp;C Load Factor Adjustments'!$G43+'R&amp;C Load Factor Adjustments'!$F43</f>
        <v>11.391144609376433</v>
      </c>
      <c r="M68" s="45">
        <f>$E$53*M9/$E9*M$52/$E$52+('2023 STEP CHANGE'!M19-'R&amp;C Load Factor Adjustments'!$G43)*'R&amp;C Load Factor Adjustments'!$H43+'R&amp;C Load Factor Adjustments'!$G43+'R&amp;C Load Factor Adjustments'!$F43</f>
        <v>11.579897865678383</v>
      </c>
      <c r="N68" s="45">
        <f>$E$53*N9/$E9*N$52/$E$52+('2023 STEP CHANGE'!N19-'R&amp;C Load Factor Adjustments'!$G43)*'R&amp;C Load Factor Adjustments'!$H43+'R&amp;C Load Factor Adjustments'!$G43+'R&amp;C Load Factor Adjustments'!$F43</f>
        <v>11.75813120174378</v>
      </c>
      <c r="O68" s="45">
        <f>$E$53*O9/$E9*O$52/$E$52+('2023 STEP CHANGE'!O19-'R&amp;C Load Factor Adjustments'!$G43)*'R&amp;C Load Factor Adjustments'!$H43+'R&amp;C Load Factor Adjustments'!$G43+'R&amp;C Load Factor Adjustments'!$F43</f>
        <v>11.926137358258735</v>
      </c>
      <c r="P68" s="45">
        <f>$E$53*P9/$E9*P$52/$E$52+('2023 STEP CHANGE'!P19-'R&amp;C Load Factor Adjustments'!$G43)*'R&amp;C Load Factor Adjustments'!$H43+'R&amp;C Load Factor Adjustments'!$G43+'R&amp;C Load Factor Adjustments'!$F43</f>
        <v>11.937517081477129</v>
      </c>
      <c r="Q68" s="45">
        <f>$E$53*Q9/$E9*Q$52/$E$52+('2023 STEP CHANGE'!Q19-'R&amp;C Load Factor Adjustments'!$G43)*'R&amp;C Load Factor Adjustments'!$H43+'R&amp;C Load Factor Adjustments'!$G43+'R&amp;C Load Factor Adjustments'!$F43</f>
        <v>11.630044328433922</v>
      </c>
      <c r="R68" s="45">
        <f>$E$53*R9/$E9*R$52/$E$52+('2023 STEP CHANGE'!R19-'R&amp;C Load Factor Adjustments'!$G43)*'R&amp;C Load Factor Adjustments'!$H43+'R&amp;C Load Factor Adjustments'!$G43+'R&amp;C Load Factor Adjustments'!$F43</f>
        <v>11.151262152981033</v>
      </c>
      <c r="S68" s="45">
        <f>$E$53*S9/$E9*S$52/$E$52+('2023 STEP CHANGE'!S19-'R&amp;C Load Factor Adjustments'!$G43)*'R&amp;C Load Factor Adjustments'!$H43+'R&amp;C Load Factor Adjustments'!$G43+'R&amp;C Load Factor Adjustments'!$F43</f>
        <v>11.062535255536257</v>
      </c>
      <c r="T68" s="45">
        <f>$E$53*T9/$E9*T$52/$E$52+('2023 STEP CHANGE'!T19-'R&amp;C Load Factor Adjustments'!$G43)*'R&amp;C Load Factor Adjustments'!$H43+'R&amp;C Load Factor Adjustments'!$G43+'R&amp;C Load Factor Adjustments'!$F43</f>
        <v>11.247892851487574</v>
      </c>
      <c r="U68" s="45">
        <f>$E$53*U9/$E9*U$52/$E$52+('2023 STEP CHANGE'!U19-'R&amp;C Load Factor Adjustments'!$G43)*'R&amp;C Load Factor Adjustments'!$H43+'R&amp;C Load Factor Adjustments'!$G43+'R&amp;C Load Factor Adjustments'!$F43</f>
        <v>11.318680575421137</v>
      </c>
      <c r="V68" s="45">
        <f>$E$53*V9/$E9*V$52/$E$52+('2023 STEP CHANGE'!V19-'R&amp;C Load Factor Adjustments'!$G43)*'R&amp;C Load Factor Adjustments'!$H43+'R&amp;C Load Factor Adjustments'!$G43+'R&amp;C Load Factor Adjustments'!$F43</f>
        <v>11.315905753989497</v>
      </c>
      <c r="W68" s="45">
        <f>$E$53*W9/$E9*W$52/$E$52+('2023 STEP CHANGE'!W19-'R&amp;C Load Factor Adjustments'!$G43)*'R&amp;C Load Factor Adjustments'!$H43+'R&amp;C Load Factor Adjustments'!$G43+'R&amp;C Load Factor Adjustments'!$F43</f>
        <v>11.284355991805594</v>
      </c>
      <c r="X68" s="45">
        <f>$E$53*X9/$E9*X$52/$E$52+('2023 STEP CHANGE'!X19-'R&amp;C Load Factor Adjustments'!$G43)*'R&amp;C Load Factor Adjustments'!$H43+'R&amp;C Load Factor Adjustments'!$G43+'R&amp;C Load Factor Adjustments'!$F43</f>
        <v>11.325859128597706</v>
      </c>
      <c r="Y68" s="45">
        <f>$E$53*Y9/$E9*Y$52/$E$52+('2023 STEP CHANGE'!Y19-'R&amp;C Load Factor Adjustments'!$G43)*'R&amp;C Load Factor Adjustments'!$H43+'R&amp;C Load Factor Adjustments'!$G43+'R&amp;C Load Factor Adjustments'!$F43</f>
        <v>11.445754184197639</v>
      </c>
      <c r="Z68" s="45">
        <f>$E$53*Z9/$E9*Z$52/$E$52+('2023 STEP CHANGE'!Z19-'R&amp;C Load Factor Adjustments'!$G43)*'R&amp;C Load Factor Adjustments'!$H43+'R&amp;C Load Factor Adjustments'!$G43+'R&amp;C Load Factor Adjustments'!$F43</f>
        <v>11.393493304407521</v>
      </c>
      <c r="AA68" s="45">
        <f>$E$53*AA9/$E9*AA$52/$E$52+('2023 STEP CHANGE'!AA19-'R&amp;C Load Factor Adjustments'!$G43)*'R&amp;C Load Factor Adjustments'!$H43+'R&amp;C Load Factor Adjustments'!$G43+'R&amp;C Load Factor Adjustments'!$F43</f>
        <v>11.167767277481051</v>
      </c>
      <c r="AB68" s="45">
        <f>$E$53*AB9/$E9*AB$52/$E$52+('2023 STEP CHANGE'!AB19-'R&amp;C Load Factor Adjustments'!$G43)*'R&amp;C Load Factor Adjustments'!$H43+'R&amp;C Load Factor Adjustments'!$G43+'R&amp;C Load Factor Adjustments'!$F43</f>
        <v>11.06804395221921</v>
      </c>
      <c r="AC68" s="45">
        <f>$E$53*AC9/$E9*AC$52/$E$52+('2023 STEP CHANGE'!AC19-'R&amp;C Load Factor Adjustments'!$G43)*'R&amp;C Load Factor Adjustments'!$H43+'R&amp;C Load Factor Adjustments'!$G43+'R&amp;C Load Factor Adjustments'!$F43</f>
        <v>11.059154201245782</v>
      </c>
      <c r="AD68" s="45">
        <f>$E$53*AD9/$E9*AD$52/$E$52+('2023 STEP CHANGE'!AD19-'R&amp;C Load Factor Adjustments'!$G43)*'R&amp;C Load Factor Adjustments'!$H43+'R&amp;C Load Factor Adjustments'!$G43+'R&amp;C Load Factor Adjustments'!$F43</f>
        <v>11.018651101644931</v>
      </c>
      <c r="AE68" s="45">
        <f>$E$53*AE9/$E9*AE$52/$E$52+('2023 STEP CHANGE'!AE19-'R&amp;C Load Factor Adjustments'!$G43)*'R&amp;C Load Factor Adjustments'!$H43+'R&amp;C Load Factor Adjustments'!$G43+'R&amp;C Load Factor Adjustments'!$F43</f>
        <v>11.01428155049674</v>
      </c>
      <c r="AF68" s="45">
        <f>$E$53*AF9/$E9*AF$52/$E$52+('2023 STEP CHANGE'!AF19-'R&amp;C Load Factor Adjustments'!$G43)*'R&amp;C Load Factor Adjustments'!$H43+'R&amp;C Load Factor Adjustments'!$G43+'R&amp;C Load Factor Adjustments'!$F43</f>
        <v>11.02766728105281</v>
      </c>
      <c r="AG68" s="45">
        <f>$E$53*AG9/$E9*AG$52/$E$52+('2023 STEP CHANGE'!AG19-'R&amp;C Load Factor Adjustments'!$G43)*'R&amp;C Load Factor Adjustments'!$H43+'R&amp;C Load Factor Adjustments'!$G43+'R&amp;C Load Factor Adjustments'!$F43</f>
        <v>11.045609845207281</v>
      </c>
      <c r="AH68" s="45">
        <f>$E$53*AH9/$E9*AH$52/$E$52+('2023 STEP CHANGE'!AH19-'R&amp;C Load Factor Adjustments'!$G43)*'R&amp;C Load Factor Adjustments'!$H43+'R&amp;C Load Factor Adjustments'!$G43+'R&amp;C Load Factor Adjustments'!$F43</f>
        <v>11.088336028216002</v>
      </c>
      <c r="AI68" s="45">
        <f>$E$53*AI9/$E9*AI$52/$E$52+('2023 STEP CHANGE'!AI19-'R&amp;C Load Factor Adjustments'!$G43)*'R&amp;C Load Factor Adjustments'!$H43+'R&amp;C Load Factor Adjustments'!$G43+'R&amp;C Load Factor Adjustments'!$F43</f>
        <v>11.111008642394509</v>
      </c>
      <c r="AJ68" s="45">
        <f>$E$53*AJ9/$E9*AJ$52/$E$52+('2023 STEP CHANGE'!AJ19-'R&amp;C Load Factor Adjustments'!$G43)*'R&amp;C Load Factor Adjustments'!$H43+'R&amp;C Load Factor Adjustments'!$G43+'R&amp;C Load Factor Adjustments'!$F43</f>
        <v>11.072569272108041</v>
      </c>
      <c r="AK68" s="45">
        <f>$E$53*AK9/$E9*AK$52/$E$52+('2023 STEP CHANGE'!AK19-'R&amp;C Load Factor Adjustments'!$G43)*'R&amp;C Load Factor Adjustments'!$H43+'R&amp;C Load Factor Adjustments'!$G43+'R&amp;C Load Factor Adjustments'!$F43</f>
        <v>11.027549935368924</v>
      </c>
    </row>
    <row r="69" spans="1:37">
      <c r="A69" s="41"/>
      <c r="B69" s="42" t="str">
        <f t="shared" si="57"/>
        <v>Brisbane</v>
      </c>
      <c r="C69" s="45">
        <f>$E$53*C10/$E10*C$52/$E$52+('2023 STEP CHANGE'!C20-'R&amp;C Load Factor Adjustments'!$G44)*'R&amp;C Load Factor Adjustments'!$H44+'R&amp;C Load Factor Adjustments'!$G44+'R&amp;C Load Factor Adjustments'!$F44</f>
        <v>0.57575227003333673</v>
      </c>
      <c r="D69" s="45">
        <f>$E$53*D10/$E10*D$52/$E$52+('2023 STEP CHANGE'!D20-'R&amp;C Load Factor Adjustments'!$G44)*'R&amp;C Load Factor Adjustments'!$H44+'R&amp;C Load Factor Adjustments'!$G44+'R&amp;C Load Factor Adjustments'!$F44</f>
        <v>7.4845804787166932</v>
      </c>
      <c r="E69" s="45">
        <f>$E$53*E10/$E10*E$52/$E$52+('2023 STEP CHANGE'!E20-'R&amp;C Load Factor Adjustments'!$G44)*'R&amp;C Load Factor Adjustments'!$H44+'R&amp;C Load Factor Adjustments'!$G44+'R&amp;C Load Factor Adjustments'!$F44</f>
        <v>10.656954213337677</v>
      </c>
      <c r="F69" s="45">
        <f>$E$53*F10/$E10*F$52/$E$52+('2023 STEP CHANGE'!F20-'R&amp;C Load Factor Adjustments'!$G44)*'R&amp;C Load Factor Adjustments'!$H44+'R&amp;C Load Factor Adjustments'!$G44+'R&amp;C Load Factor Adjustments'!$F44</f>
        <v>15.966260438229622</v>
      </c>
      <c r="G69" s="45">
        <f>$E$53*G10/$E10*G$52/$E$52+('2023 STEP CHANGE'!G20-'R&amp;C Load Factor Adjustments'!$G44)*'R&amp;C Load Factor Adjustments'!$H44+'R&amp;C Load Factor Adjustments'!$G44+'R&amp;C Load Factor Adjustments'!$F44</f>
        <v>19.214282041318576</v>
      </c>
      <c r="H69" s="45">
        <f>$E$53*H10/$E10*H$52/$E$52+('2023 STEP CHANGE'!H20-'R&amp;C Load Factor Adjustments'!$G44)*'R&amp;C Load Factor Adjustments'!$H44+'R&amp;C Load Factor Adjustments'!$G44+'R&amp;C Load Factor Adjustments'!$F44</f>
        <v>19.586033682358238</v>
      </c>
      <c r="I69" s="45">
        <f>$E$53*I10/$E10*I$52/$E$52+('2023 STEP CHANGE'!I20-'R&amp;C Load Factor Adjustments'!$G44)*'R&amp;C Load Factor Adjustments'!$H44+'R&amp;C Load Factor Adjustments'!$G44+'R&amp;C Load Factor Adjustments'!$F44</f>
        <v>17.330602496671833</v>
      </c>
      <c r="J69" s="45">
        <f>$E$53*J10/$E10*J$52/$E$52+('2023 STEP CHANGE'!J20-'R&amp;C Load Factor Adjustments'!$G44)*'R&amp;C Load Factor Adjustments'!$H44+'R&amp;C Load Factor Adjustments'!$G44+'R&amp;C Load Factor Adjustments'!$F44</f>
        <v>13.185401390836827</v>
      </c>
      <c r="K69" s="45">
        <f>$E$53*K10/$E10*K$52/$E$52+('2023 STEP CHANGE'!K20-'R&amp;C Load Factor Adjustments'!$G44)*'R&amp;C Load Factor Adjustments'!$H44+'R&amp;C Load Factor Adjustments'!$G44+'R&amp;C Load Factor Adjustments'!$F44</f>
        <v>9.3332374075613878</v>
      </c>
      <c r="L69" s="45">
        <f>$E$53*L10/$E10*L$52/$E$52+('2023 STEP CHANGE'!L20-'R&amp;C Load Factor Adjustments'!$G44)*'R&amp;C Load Factor Adjustments'!$H44+'R&amp;C Load Factor Adjustments'!$G44+'R&amp;C Load Factor Adjustments'!$F44</f>
        <v>8.1382598944686091</v>
      </c>
      <c r="M69" s="45">
        <f>$E$53*M10/$E10*M$52/$E$52+('2023 STEP CHANGE'!M20-'R&amp;C Load Factor Adjustments'!$G44)*'R&amp;C Load Factor Adjustments'!$H44+'R&amp;C Load Factor Adjustments'!$G44+'R&amp;C Load Factor Adjustments'!$F44</f>
        <v>7.9327546973576579</v>
      </c>
      <c r="N69" s="45">
        <f>$E$53*N10/$E10*N$52/$E$52+('2023 STEP CHANGE'!N20-'R&amp;C Load Factor Adjustments'!$G44)*'R&amp;C Load Factor Adjustments'!$H44+'R&amp;C Load Factor Adjustments'!$G44+'R&amp;C Load Factor Adjustments'!$F44</f>
        <v>7.9862929069989894</v>
      </c>
      <c r="O69" s="45">
        <f>$E$53*O10/$E10*O$52/$E$52+('2023 STEP CHANGE'!O20-'R&amp;C Load Factor Adjustments'!$G44)*'R&amp;C Load Factor Adjustments'!$H44+'R&amp;C Load Factor Adjustments'!$G44+'R&amp;C Load Factor Adjustments'!$F44</f>
        <v>8.088619226259004</v>
      </c>
      <c r="P69" s="45">
        <f>$E$53*P10/$E10*P$52/$E$52+('2023 STEP CHANGE'!P20-'R&amp;C Load Factor Adjustments'!$G44)*'R&amp;C Load Factor Adjustments'!$H44+'R&amp;C Load Factor Adjustments'!$G44+'R&amp;C Load Factor Adjustments'!$F44</f>
        <v>8.1228103253811135</v>
      </c>
      <c r="Q69" s="45">
        <f>$E$53*Q10/$E10*Q$52/$E$52+('2023 STEP CHANGE'!Q20-'R&amp;C Load Factor Adjustments'!$G44)*'R&amp;C Load Factor Adjustments'!$H44+'R&amp;C Load Factor Adjustments'!$G44+'R&amp;C Load Factor Adjustments'!$F44</f>
        <v>7.9504604012337845</v>
      </c>
      <c r="R69" s="45">
        <f>$E$53*R10/$E10*R$52/$E$52+('2023 STEP CHANGE'!R20-'R&amp;C Load Factor Adjustments'!$G44)*'R&amp;C Load Factor Adjustments'!$H44+'R&amp;C Load Factor Adjustments'!$G44+'R&amp;C Load Factor Adjustments'!$F44</f>
        <v>7.6196538278324857</v>
      </c>
      <c r="S69" s="45">
        <f>$E$53*S10/$E10*S$52/$E$52+('2023 STEP CHANGE'!S20-'R&amp;C Load Factor Adjustments'!$G44)*'R&amp;C Load Factor Adjustments'!$H44+'R&amp;C Load Factor Adjustments'!$G44+'R&amp;C Load Factor Adjustments'!$F44</f>
        <v>7.4140332037083789</v>
      </c>
      <c r="T69" s="45">
        <f>$E$53*T10/$E10*T$52/$E$52+('2023 STEP CHANGE'!T20-'R&amp;C Load Factor Adjustments'!$G44)*'R&amp;C Load Factor Adjustments'!$H44+'R&amp;C Load Factor Adjustments'!$G44+'R&amp;C Load Factor Adjustments'!$F44</f>
        <v>7.4312561831266617</v>
      </c>
      <c r="U69" s="45">
        <f>$E$53*U10/$E10*U$52/$E$52+('2023 STEP CHANGE'!U20-'R&amp;C Load Factor Adjustments'!$G44)*'R&amp;C Load Factor Adjustments'!$H44+'R&amp;C Load Factor Adjustments'!$G44+'R&amp;C Load Factor Adjustments'!$F44</f>
        <v>7.5205691560873733</v>
      </c>
      <c r="V69" s="45">
        <f>$E$53*V10/$E10*V$52/$E$52+('2023 STEP CHANGE'!V20-'R&amp;C Load Factor Adjustments'!$G44)*'R&amp;C Load Factor Adjustments'!$H44+'R&amp;C Load Factor Adjustments'!$G44+'R&amp;C Load Factor Adjustments'!$F44</f>
        <v>7.6119824365232871</v>
      </c>
      <c r="W69" s="45">
        <f>$E$53*W10/$E10*W$52/$E$52+('2023 STEP CHANGE'!W20-'R&amp;C Load Factor Adjustments'!$G44)*'R&amp;C Load Factor Adjustments'!$H44+'R&amp;C Load Factor Adjustments'!$G44+'R&amp;C Load Factor Adjustments'!$F44</f>
        <v>7.5802049521389909</v>
      </c>
      <c r="X69" s="45">
        <f>$E$53*X10/$E10*X$52/$E$52+('2023 STEP CHANGE'!X20-'R&amp;C Load Factor Adjustments'!$G44)*'R&amp;C Load Factor Adjustments'!$H44+'R&amp;C Load Factor Adjustments'!$G44+'R&amp;C Load Factor Adjustments'!$F44</f>
        <v>7.4410856277208408</v>
      </c>
      <c r="Y69" s="45">
        <f>$E$53*Y10/$E10*Y$52/$E$52+('2023 STEP CHANGE'!Y20-'R&amp;C Load Factor Adjustments'!$G44)*'R&amp;C Load Factor Adjustments'!$H44+'R&amp;C Load Factor Adjustments'!$G44+'R&amp;C Load Factor Adjustments'!$F44</f>
        <v>7.4373451121913883</v>
      </c>
      <c r="Z69" s="45">
        <f>$E$53*Z10/$E10*Z$52/$E$52+('2023 STEP CHANGE'!Z20-'R&amp;C Load Factor Adjustments'!$G44)*'R&amp;C Load Factor Adjustments'!$H44+'R&amp;C Load Factor Adjustments'!$G44+'R&amp;C Load Factor Adjustments'!$F44</f>
        <v>7.73997161778522</v>
      </c>
      <c r="AA69" s="45">
        <f>$E$53*AA10/$E10*AA$52/$E$52+('2023 STEP CHANGE'!AA20-'R&amp;C Load Factor Adjustments'!$G44)*'R&amp;C Load Factor Adjustments'!$H44+'R&amp;C Load Factor Adjustments'!$G44+'R&amp;C Load Factor Adjustments'!$F44</f>
        <v>8.2174450337253564</v>
      </c>
      <c r="AB69" s="45">
        <f>$E$53*AB10/$E10*AB$52/$E$52+('2023 STEP CHANGE'!AB20-'R&amp;C Load Factor Adjustments'!$G44)*'R&amp;C Load Factor Adjustments'!$H44+'R&amp;C Load Factor Adjustments'!$G44+'R&amp;C Load Factor Adjustments'!$F44</f>
        <v>8.3006949559949952</v>
      </c>
      <c r="AC69" s="45">
        <f>$E$53*AC10/$E10*AC$52/$E$52+('2023 STEP CHANGE'!AC20-'R&amp;C Load Factor Adjustments'!$G44)*'R&amp;C Load Factor Adjustments'!$H44+'R&amp;C Load Factor Adjustments'!$G44+'R&amp;C Load Factor Adjustments'!$F44</f>
        <v>7.8682741131646177</v>
      </c>
      <c r="AD69" s="45">
        <f>$E$53*AD10/$E10*AD$52/$E$52+('2023 STEP CHANGE'!AD20-'R&amp;C Load Factor Adjustments'!$G44)*'R&amp;C Load Factor Adjustments'!$H44+'R&amp;C Load Factor Adjustments'!$G44+'R&amp;C Load Factor Adjustments'!$F44</f>
        <v>7.5392790296250336</v>
      </c>
      <c r="AE69" s="45">
        <f>$E$53*AE10/$E10*AE$52/$E$52+('2023 STEP CHANGE'!AE20-'R&amp;C Load Factor Adjustments'!$G44)*'R&amp;C Load Factor Adjustments'!$H44+'R&amp;C Load Factor Adjustments'!$G44+'R&amp;C Load Factor Adjustments'!$F44</f>
        <v>7.5159494498920294</v>
      </c>
      <c r="AF69" s="45">
        <f>$E$53*AF10/$E10*AF$52/$E$52+('2023 STEP CHANGE'!AF20-'R&amp;C Load Factor Adjustments'!$G44)*'R&amp;C Load Factor Adjustments'!$H44+'R&amp;C Load Factor Adjustments'!$G44+'R&amp;C Load Factor Adjustments'!$F44</f>
        <v>7.5101787654394307</v>
      </c>
      <c r="AG69" s="45">
        <f>$E$53*AG10/$E10*AG$52/$E$52+('2023 STEP CHANGE'!AG20-'R&amp;C Load Factor Adjustments'!$G44)*'R&amp;C Load Factor Adjustments'!$H44+'R&amp;C Load Factor Adjustments'!$G44+'R&amp;C Load Factor Adjustments'!$F44</f>
        <v>7.5911825458313729</v>
      </c>
      <c r="AH69" s="45">
        <f>$E$53*AH10/$E10*AH$52/$E$52+('2023 STEP CHANGE'!AH20-'R&amp;C Load Factor Adjustments'!$G44)*'R&amp;C Load Factor Adjustments'!$H44+'R&amp;C Load Factor Adjustments'!$G44+'R&amp;C Load Factor Adjustments'!$F44</f>
        <v>7.7639571576920376</v>
      </c>
      <c r="AI69" s="45">
        <f>$E$53*AI10/$E10*AI$52/$E$52+('2023 STEP CHANGE'!AI20-'R&amp;C Load Factor Adjustments'!$G44)*'R&amp;C Load Factor Adjustments'!$H44+'R&amp;C Load Factor Adjustments'!$G44+'R&amp;C Load Factor Adjustments'!$F44</f>
        <v>7.7732884351529128</v>
      </c>
      <c r="AJ69" s="45">
        <f>$E$53*AJ10/$E10*AJ$52/$E$52+('2023 STEP CHANGE'!AJ20-'R&amp;C Load Factor Adjustments'!$G44)*'R&amp;C Load Factor Adjustments'!$H44+'R&amp;C Load Factor Adjustments'!$G44+'R&amp;C Load Factor Adjustments'!$F44</f>
        <v>7.7005688378395698</v>
      </c>
      <c r="AK69" s="45">
        <f>$E$53*AK10/$E10*AK$52/$E$52+('2023 STEP CHANGE'!AK20-'R&amp;C Load Factor Adjustments'!$G44)*'R&amp;C Load Factor Adjustments'!$H44+'R&amp;C Load Factor Adjustments'!$G44+'R&amp;C Load Factor Adjustments'!$F44</f>
        <v>7.6703320765420786</v>
      </c>
    </row>
    <row r="70" spans="1:37">
      <c r="A70" s="41"/>
      <c r="B70" s="42" t="str">
        <f t="shared" si="57"/>
        <v>Canberra</v>
      </c>
      <c r="C70" s="45">
        <f>$E$53*C11/$E11*C$52/$E$52+('2023 STEP CHANGE'!C21-'R&amp;C Load Factor Adjustments'!$G45)*'R&amp;C Load Factor Adjustments'!$H45+'R&amp;C Load Factor Adjustments'!$G45+'R&amp;C Load Factor Adjustments'!$F45</f>
        <v>0.54107990406652562</v>
      </c>
      <c r="D70" s="45">
        <f>$E$53*D11/$E11*D$52/$E$52+('2023 STEP CHANGE'!D21-'R&amp;C Load Factor Adjustments'!$G45)*'R&amp;C Load Factor Adjustments'!$H45+'R&amp;C Load Factor Adjustments'!$G45+'R&amp;C Load Factor Adjustments'!$F45</f>
        <v>8.3662376581981306</v>
      </c>
      <c r="E70" s="45">
        <f>$E$53*E11/$E11*E$52/$E$52+('2023 STEP CHANGE'!E21-'R&amp;C Load Factor Adjustments'!$G45)*'R&amp;C Load Factor Adjustments'!$H45+'R&amp;C Load Factor Adjustments'!$G45+'R&amp;C Load Factor Adjustments'!$F45</f>
        <v>11.654815046646906</v>
      </c>
      <c r="F70" s="45">
        <f>$E$53*F11/$E11*F$52/$E$52+('2023 STEP CHANGE'!F21-'R&amp;C Load Factor Adjustments'!$G45)*'R&amp;C Load Factor Adjustments'!$H45+'R&amp;C Load Factor Adjustments'!$G45+'R&amp;C Load Factor Adjustments'!$F45</f>
        <v>18.3070897048121</v>
      </c>
      <c r="G70" s="45">
        <f>$E$53*G11/$E11*G$52/$E$52+('2023 STEP CHANGE'!G21-'R&amp;C Load Factor Adjustments'!$G45)*'R&amp;C Load Factor Adjustments'!$H45+'R&amp;C Load Factor Adjustments'!$G45+'R&amp;C Load Factor Adjustments'!$F45</f>
        <v>22.356807424734111</v>
      </c>
      <c r="H70" s="45">
        <f>$E$53*H11/$E11*H$52/$E$52+('2023 STEP CHANGE'!H21-'R&amp;C Load Factor Adjustments'!$G45)*'R&amp;C Load Factor Adjustments'!$H45+'R&amp;C Load Factor Adjustments'!$G45+'R&amp;C Load Factor Adjustments'!$F45</f>
        <v>21.497449501240961</v>
      </c>
      <c r="I70" s="45">
        <f>$E$53*I11/$E11*I$52/$E$52+('2023 STEP CHANGE'!I21-'R&amp;C Load Factor Adjustments'!$G45)*'R&amp;C Load Factor Adjustments'!$H45+'R&amp;C Load Factor Adjustments'!$G45+'R&amp;C Load Factor Adjustments'!$F45</f>
        <v>18.14805927715074</v>
      </c>
      <c r="J70" s="45">
        <f>$E$53*J11/$E11*J$52/$E$52+('2023 STEP CHANGE'!J21-'R&amp;C Load Factor Adjustments'!$G45)*'R&amp;C Load Factor Adjustments'!$H45+'R&amp;C Load Factor Adjustments'!$G45+'R&amp;C Load Factor Adjustments'!$F45</f>
        <v>14.101402379575159</v>
      </c>
      <c r="K70" s="45">
        <f>$E$53*K11/$E11*K$52/$E$52+('2023 STEP CHANGE'!K21-'R&amp;C Load Factor Adjustments'!$G45)*'R&amp;C Load Factor Adjustments'!$H45+'R&amp;C Load Factor Adjustments'!$G45+'R&amp;C Load Factor Adjustments'!$F45</f>
        <v>10.766869809251807</v>
      </c>
      <c r="L70" s="45">
        <f>$E$53*L11/$E11*L$52/$E$52+('2023 STEP CHANGE'!L21-'R&amp;C Load Factor Adjustments'!$G45)*'R&amp;C Load Factor Adjustments'!$H45+'R&amp;C Load Factor Adjustments'!$G45+'R&amp;C Load Factor Adjustments'!$F45</f>
        <v>10.124636549166301</v>
      </c>
      <c r="M70" s="45">
        <f>$E$53*M11/$E11*M$52/$E$52+('2023 STEP CHANGE'!M21-'R&amp;C Load Factor Adjustments'!$G45)*'R&amp;C Load Factor Adjustments'!$H45+'R&amp;C Load Factor Adjustments'!$G45+'R&amp;C Load Factor Adjustments'!$F45</f>
        <v>10.268486866138218</v>
      </c>
      <c r="N70" s="45">
        <f>$E$53*N11/$E11*N$52/$E$52+('2023 STEP CHANGE'!N21-'R&amp;C Load Factor Adjustments'!$G45)*'R&amp;C Load Factor Adjustments'!$H45+'R&amp;C Load Factor Adjustments'!$G45+'R&amp;C Load Factor Adjustments'!$F45</f>
        <v>10.408593545795094</v>
      </c>
      <c r="O70" s="45">
        <f>$E$53*O11/$E11*O$52/$E$52+('2023 STEP CHANGE'!O21-'R&amp;C Load Factor Adjustments'!$G45)*'R&amp;C Load Factor Adjustments'!$H45+'R&amp;C Load Factor Adjustments'!$G45+'R&amp;C Load Factor Adjustments'!$F45</f>
        <v>10.477093350314023</v>
      </c>
      <c r="P70" s="45">
        <f>$E$53*P11/$E11*P$52/$E$52+('2023 STEP CHANGE'!P21-'R&amp;C Load Factor Adjustments'!$G45)*'R&amp;C Load Factor Adjustments'!$H45+'R&amp;C Load Factor Adjustments'!$G45+'R&amp;C Load Factor Adjustments'!$F45</f>
        <v>10.448351254111534</v>
      </c>
      <c r="Q70" s="45">
        <f>$E$53*Q11/$E11*Q$52/$E$52+('2023 STEP CHANGE'!Q21-'R&amp;C Load Factor Adjustments'!$G45)*'R&amp;C Load Factor Adjustments'!$H45+'R&amp;C Load Factor Adjustments'!$G45+'R&amp;C Load Factor Adjustments'!$F45</f>
        <v>10.17073497696701</v>
      </c>
      <c r="R70" s="45">
        <f>$E$53*R11/$E11*R$52/$E$52+('2023 STEP CHANGE'!R21-'R&amp;C Load Factor Adjustments'!$G45)*'R&amp;C Load Factor Adjustments'!$H45+'R&amp;C Load Factor Adjustments'!$G45+'R&amp;C Load Factor Adjustments'!$F45</f>
        <v>9.7031702534476292</v>
      </c>
      <c r="S70" s="45">
        <f>$E$53*S11/$E11*S$52/$E$52+('2023 STEP CHANGE'!S21-'R&amp;C Load Factor Adjustments'!$G45)*'R&amp;C Load Factor Adjustments'!$H45+'R&amp;C Load Factor Adjustments'!$G45+'R&amp;C Load Factor Adjustments'!$F45</f>
        <v>9.5208814599226397</v>
      </c>
      <c r="T70" s="45">
        <f>$E$53*T11/$E11*T$52/$E$52+('2023 STEP CHANGE'!T21-'R&amp;C Load Factor Adjustments'!$G45)*'R&amp;C Load Factor Adjustments'!$H45+'R&amp;C Load Factor Adjustments'!$G45+'R&amp;C Load Factor Adjustments'!$F45</f>
        <v>9.5936182946378441</v>
      </c>
      <c r="U70" s="45">
        <f>$E$53*U11/$E11*U$52/$E$52+('2023 STEP CHANGE'!U21-'R&amp;C Load Factor Adjustments'!$G45)*'R&amp;C Load Factor Adjustments'!$H45+'R&amp;C Load Factor Adjustments'!$G45+'R&amp;C Load Factor Adjustments'!$F45</f>
        <v>9.6276457761673537</v>
      </c>
      <c r="V70" s="45">
        <f>$E$53*V11/$E11*V$52/$E$52+('2023 STEP CHANGE'!V21-'R&amp;C Load Factor Adjustments'!$G45)*'R&amp;C Load Factor Adjustments'!$H45+'R&amp;C Load Factor Adjustments'!$G45+'R&amp;C Load Factor Adjustments'!$F45</f>
        <v>9.6619322390445053</v>
      </c>
      <c r="W70" s="45">
        <f>$E$53*W11/$E11*W$52/$E$52+('2023 STEP CHANGE'!W21-'R&amp;C Load Factor Adjustments'!$G45)*'R&amp;C Load Factor Adjustments'!$H45+'R&amp;C Load Factor Adjustments'!$G45+'R&amp;C Load Factor Adjustments'!$F45</f>
        <v>9.6722855057094854</v>
      </c>
      <c r="X70" s="45">
        <f>$E$53*X11/$E11*X$52/$E$52+('2023 STEP CHANGE'!X21-'R&amp;C Load Factor Adjustments'!$G45)*'R&amp;C Load Factor Adjustments'!$H45+'R&amp;C Load Factor Adjustments'!$G45+'R&amp;C Load Factor Adjustments'!$F45</f>
        <v>9.6673210399888223</v>
      </c>
      <c r="Y70" s="45">
        <f>$E$53*Y11/$E11*Y$52/$E$52+('2023 STEP CHANGE'!Y21-'R&amp;C Load Factor Adjustments'!$G45)*'R&amp;C Load Factor Adjustments'!$H45+'R&amp;C Load Factor Adjustments'!$G45+'R&amp;C Load Factor Adjustments'!$F45</f>
        <v>9.7047408857987403</v>
      </c>
      <c r="Z70" s="45">
        <f>$E$53*Z11/$E11*Z$52/$E$52+('2023 STEP CHANGE'!Z21-'R&amp;C Load Factor Adjustments'!$G45)*'R&amp;C Load Factor Adjustments'!$H45+'R&amp;C Load Factor Adjustments'!$G45+'R&amp;C Load Factor Adjustments'!$F45</f>
        <v>9.7037075308592957</v>
      </c>
      <c r="AA70" s="45">
        <f>$E$53*AA11/$E11*AA$52/$E$52+('2023 STEP CHANGE'!AA21-'R&amp;C Load Factor Adjustments'!$G45)*'R&amp;C Load Factor Adjustments'!$H45+'R&amp;C Load Factor Adjustments'!$G45+'R&amp;C Load Factor Adjustments'!$F45</f>
        <v>9.6190713840935604</v>
      </c>
      <c r="AB70" s="45">
        <f>$E$53*AB11/$E11*AB$52/$E$52+('2023 STEP CHANGE'!AB21-'R&amp;C Load Factor Adjustments'!$G45)*'R&amp;C Load Factor Adjustments'!$H45+'R&amp;C Load Factor Adjustments'!$G45+'R&amp;C Load Factor Adjustments'!$F45</f>
        <v>9.5573189557132014</v>
      </c>
      <c r="AC70" s="45">
        <f>$E$53*AC11/$E11*AC$52/$E$52+('2023 STEP CHANGE'!AC21-'R&amp;C Load Factor Adjustments'!$G45)*'R&amp;C Load Factor Adjustments'!$H45+'R&amp;C Load Factor Adjustments'!$G45+'R&amp;C Load Factor Adjustments'!$F45</f>
        <v>9.5674573428069163</v>
      </c>
      <c r="AD70" s="45">
        <f>$E$53*AD11/$E11*AD$52/$E$52+('2023 STEP CHANGE'!AD21-'R&amp;C Load Factor Adjustments'!$G45)*'R&amp;C Load Factor Adjustments'!$H45+'R&amp;C Load Factor Adjustments'!$G45+'R&amp;C Load Factor Adjustments'!$F45</f>
        <v>9.5979212862249561</v>
      </c>
      <c r="AE70" s="45">
        <f>$E$53*AE11/$E11*AE$52/$E$52+('2023 STEP CHANGE'!AE21-'R&amp;C Load Factor Adjustments'!$G45)*'R&amp;C Load Factor Adjustments'!$H45+'R&amp;C Load Factor Adjustments'!$G45+'R&amp;C Load Factor Adjustments'!$F45</f>
        <v>9.6192824239903469</v>
      </c>
      <c r="AF70" s="45">
        <f>$E$53*AF11/$E11*AF$52/$E$52+('2023 STEP CHANGE'!AF21-'R&amp;C Load Factor Adjustments'!$G45)*'R&amp;C Load Factor Adjustments'!$H45+'R&amp;C Load Factor Adjustments'!$G45+'R&amp;C Load Factor Adjustments'!$F45</f>
        <v>9.6163252049308969</v>
      </c>
      <c r="AG70" s="45">
        <f>$E$53*AG11/$E11*AG$52/$E$52+('2023 STEP CHANGE'!AG21-'R&amp;C Load Factor Adjustments'!$G45)*'R&amp;C Load Factor Adjustments'!$H45+'R&amp;C Load Factor Adjustments'!$G45+'R&amp;C Load Factor Adjustments'!$F45</f>
        <v>9.6029125277584715</v>
      </c>
      <c r="AH70" s="45">
        <f>$E$53*AH11/$E11*AH$52/$E$52+('2023 STEP CHANGE'!AH21-'R&amp;C Load Factor Adjustments'!$G45)*'R&amp;C Load Factor Adjustments'!$H45+'R&amp;C Load Factor Adjustments'!$G45+'R&amp;C Load Factor Adjustments'!$F45</f>
        <v>9.6191778229411238</v>
      </c>
      <c r="AI70" s="45">
        <f>$E$53*AI11/$E11*AI$52/$E$52+('2023 STEP CHANGE'!AI21-'R&amp;C Load Factor Adjustments'!$G45)*'R&amp;C Load Factor Adjustments'!$H45+'R&amp;C Load Factor Adjustments'!$G45+'R&amp;C Load Factor Adjustments'!$F45</f>
        <v>9.6371042457962108</v>
      </c>
      <c r="AJ70" s="45">
        <f>$E$53*AJ11/$E11*AJ$52/$E$52+('2023 STEP CHANGE'!AJ21-'R&amp;C Load Factor Adjustments'!$G45)*'R&amp;C Load Factor Adjustments'!$H45+'R&amp;C Load Factor Adjustments'!$G45+'R&amp;C Load Factor Adjustments'!$F45</f>
        <v>9.619286136715214</v>
      </c>
      <c r="AK70" s="45">
        <f>$E$53*AK11/$E11*AK$52/$E$52+('2023 STEP CHANGE'!AK21-'R&amp;C Load Factor Adjustments'!$G45)*'R&amp;C Load Factor Adjustments'!$H45+'R&amp;C Load Factor Adjustments'!$G45+'R&amp;C Load Factor Adjustments'!$F45</f>
        <v>9.6025635300822803</v>
      </c>
    </row>
    <row r="71" spans="1:37">
      <c r="A71" s="41"/>
      <c r="B71" s="42" t="str">
        <f t="shared" si="57"/>
        <v>Hobart</v>
      </c>
      <c r="C71" s="45">
        <f>$E$53*C12/$E12*C$52/$E$52+('2023 STEP CHANGE'!C22-'R&amp;C Load Factor Adjustments'!$G46)*'R&amp;C Load Factor Adjustments'!$H46+'R&amp;C Load Factor Adjustments'!$G46+'R&amp;C Load Factor Adjustments'!$F46</f>
        <v>1.4463894103551533</v>
      </c>
      <c r="D71" s="45">
        <f>$E$53*D12/$E12*D$52/$E$52+('2023 STEP CHANGE'!D22-'R&amp;C Load Factor Adjustments'!$G46)*'R&amp;C Load Factor Adjustments'!$H46+'R&amp;C Load Factor Adjustments'!$G46+'R&amp;C Load Factor Adjustments'!$F46</f>
        <v>10.146971641192618</v>
      </c>
      <c r="E71" s="45">
        <f>$E$53*E12/$E12*E$52/$E$52+('2023 STEP CHANGE'!E22-'R&amp;C Load Factor Adjustments'!$G46)*'R&amp;C Load Factor Adjustments'!$H46+'R&amp;C Load Factor Adjustments'!$G46+'R&amp;C Load Factor Adjustments'!$F46</f>
        <v>13.512467021237931</v>
      </c>
      <c r="F71" s="45">
        <f>$E$53*F12/$E12*F$52/$E$52+('2023 STEP CHANGE'!F22-'R&amp;C Load Factor Adjustments'!$G46)*'R&amp;C Load Factor Adjustments'!$H46+'R&amp;C Load Factor Adjustments'!$G46+'R&amp;C Load Factor Adjustments'!$F46</f>
        <v>19.550601472954174</v>
      </c>
      <c r="G71" s="45">
        <f>$E$53*G12/$E12*G$52/$E$52+('2023 STEP CHANGE'!G22-'R&amp;C Load Factor Adjustments'!$G46)*'R&amp;C Load Factor Adjustments'!$H46+'R&amp;C Load Factor Adjustments'!$G46+'R&amp;C Load Factor Adjustments'!$F46</f>
        <v>22.763077989048817</v>
      </c>
      <c r="H71" s="45">
        <f>$E$53*H12/$E12*H$52/$E$52+('2023 STEP CHANGE'!H22-'R&amp;C Load Factor Adjustments'!$G46)*'R&amp;C Load Factor Adjustments'!$H46+'R&amp;C Load Factor Adjustments'!$G46+'R&amp;C Load Factor Adjustments'!$F46</f>
        <v>21.944597999222125</v>
      </c>
      <c r="I71" s="45">
        <f>$E$53*I12/$E12*I$52/$E$52+('2023 STEP CHANGE'!I22-'R&amp;C Load Factor Adjustments'!$G46)*'R&amp;C Load Factor Adjustments'!$H46+'R&amp;C Load Factor Adjustments'!$G46+'R&amp;C Load Factor Adjustments'!$F46</f>
        <v>19.213486574361045</v>
      </c>
      <c r="J71" s="45">
        <f>$E$53*J12/$E12*J$52/$E$52+('2023 STEP CHANGE'!J22-'R&amp;C Load Factor Adjustments'!$G46)*'R&amp;C Load Factor Adjustments'!$H46+'R&amp;C Load Factor Adjustments'!$G46+'R&amp;C Load Factor Adjustments'!$F46</f>
        <v>15.58587426560058</v>
      </c>
      <c r="K71" s="45">
        <f>$E$53*K12/$E12*K$52/$E$52+('2023 STEP CHANGE'!K22-'R&amp;C Load Factor Adjustments'!$G46)*'R&amp;C Load Factor Adjustments'!$H46+'R&amp;C Load Factor Adjustments'!$G46+'R&amp;C Load Factor Adjustments'!$F46</f>
        <v>12.718452481836401</v>
      </c>
      <c r="L71" s="45">
        <f>$E$53*L12/$E12*L$52/$E$52+('2023 STEP CHANGE'!L22-'R&amp;C Load Factor Adjustments'!$G46)*'R&amp;C Load Factor Adjustments'!$H46+'R&amp;C Load Factor Adjustments'!$G46+'R&amp;C Load Factor Adjustments'!$F46</f>
        <v>12.89047558617327</v>
      </c>
      <c r="M71" s="45">
        <f>$E$53*M12/$E12*M$52/$E$52+('2023 STEP CHANGE'!M22-'R&amp;C Load Factor Adjustments'!$G46)*'R&amp;C Load Factor Adjustments'!$H46+'R&amp;C Load Factor Adjustments'!$G46+'R&amp;C Load Factor Adjustments'!$F46</f>
        <v>13.442649773443453</v>
      </c>
      <c r="N71" s="45">
        <f>$E$53*N12/$E12*N$52/$E$52+('2023 STEP CHANGE'!N22-'R&amp;C Load Factor Adjustments'!$G46)*'R&amp;C Load Factor Adjustments'!$H46+'R&amp;C Load Factor Adjustments'!$G46+'R&amp;C Load Factor Adjustments'!$F46</f>
        <v>13.657522455282638</v>
      </c>
      <c r="O71" s="45">
        <f>$E$53*O12/$E12*O$52/$E$52+('2023 STEP CHANGE'!O22-'R&amp;C Load Factor Adjustments'!$G46)*'R&amp;C Load Factor Adjustments'!$H46+'R&amp;C Load Factor Adjustments'!$G46+'R&amp;C Load Factor Adjustments'!$F46</f>
        <v>13.920925392330336</v>
      </c>
      <c r="P71" s="45">
        <f>$E$53*P12/$E12*P$52/$E$52+('2023 STEP CHANGE'!P22-'R&amp;C Load Factor Adjustments'!$G46)*'R&amp;C Load Factor Adjustments'!$H46+'R&amp;C Load Factor Adjustments'!$G46+'R&amp;C Load Factor Adjustments'!$F46</f>
        <v>13.904420158297942</v>
      </c>
      <c r="Q71" s="45">
        <f>$E$53*Q12/$E12*Q$52/$E$52+('2023 STEP CHANGE'!Q22-'R&amp;C Load Factor Adjustments'!$G46)*'R&amp;C Load Factor Adjustments'!$H46+'R&amp;C Load Factor Adjustments'!$G46+'R&amp;C Load Factor Adjustments'!$F46</f>
        <v>13.489797172898538</v>
      </c>
      <c r="R71" s="45">
        <f>$E$53*R12/$E12*R$52/$E$52+('2023 STEP CHANGE'!R22-'R&amp;C Load Factor Adjustments'!$G46)*'R&amp;C Load Factor Adjustments'!$H46+'R&amp;C Load Factor Adjustments'!$G46+'R&amp;C Load Factor Adjustments'!$F46</f>
        <v>13.159447380568825</v>
      </c>
      <c r="S71" s="45">
        <f>$E$53*S12/$E12*S$52/$E$52+('2023 STEP CHANGE'!S22-'R&amp;C Load Factor Adjustments'!$G46)*'R&amp;C Load Factor Adjustments'!$H46+'R&amp;C Load Factor Adjustments'!$G46+'R&amp;C Load Factor Adjustments'!$F46</f>
        <v>13.313728125583467</v>
      </c>
      <c r="T71" s="45">
        <f>$E$53*T12/$E12*T$52/$E$52+('2023 STEP CHANGE'!T22-'R&amp;C Load Factor Adjustments'!$G46)*'R&amp;C Load Factor Adjustments'!$H46+'R&amp;C Load Factor Adjustments'!$G46+'R&amp;C Load Factor Adjustments'!$F46</f>
        <v>13.722436450290495</v>
      </c>
      <c r="U71" s="45">
        <f>$E$53*U12/$E12*U$52/$E$52+('2023 STEP CHANGE'!U22-'R&amp;C Load Factor Adjustments'!$G46)*'R&amp;C Load Factor Adjustments'!$H46+'R&amp;C Load Factor Adjustments'!$G46+'R&amp;C Load Factor Adjustments'!$F46</f>
        <v>14.212792598560178</v>
      </c>
      <c r="V71" s="45">
        <f>$E$53*V12/$E12*V$52/$E$52+('2023 STEP CHANGE'!V22-'R&amp;C Load Factor Adjustments'!$G46)*'R&amp;C Load Factor Adjustments'!$H46+'R&amp;C Load Factor Adjustments'!$G46+'R&amp;C Load Factor Adjustments'!$F46</f>
        <v>14.654296234876043</v>
      </c>
      <c r="W71" s="45">
        <f>$E$53*W12/$E12*W$52/$E$52+('2023 STEP CHANGE'!W22-'R&amp;C Load Factor Adjustments'!$G46)*'R&amp;C Load Factor Adjustments'!$H46+'R&amp;C Load Factor Adjustments'!$G46+'R&amp;C Load Factor Adjustments'!$F46</f>
        <v>14.899856157328117</v>
      </c>
      <c r="X71" s="45">
        <f>$E$53*X12/$E12*X$52/$E$52+('2023 STEP CHANGE'!X22-'R&amp;C Load Factor Adjustments'!$G46)*'R&amp;C Load Factor Adjustments'!$H46+'R&amp;C Load Factor Adjustments'!$G46+'R&amp;C Load Factor Adjustments'!$F46</f>
        <v>14.830191334805448</v>
      </c>
      <c r="Y71" s="45">
        <f>$E$53*Y12/$E12*Y$52/$E$52+('2023 STEP CHANGE'!Y22-'R&amp;C Load Factor Adjustments'!$G46)*'R&amp;C Load Factor Adjustments'!$H46+'R&amp;C Load Factor Adjustments'!$G46+'R&amp;C Load Factor Adjustments'!$F46</f>
        <v>14.694398502193952</v>
      </c>
      <c r="Z71" s="45">
        <f>$E$53*Z12/$E12*Z$52/$E$52+('2023 STEP CHANGE'!Z22-'R&amp;C Load Factor Adjustments'!$G46)*'R&amp;C Load Factor Adjustments'!$H46+'R&amp;C Load Factor Adjustments'!$G46+'R&amp;C Load Factor Adjustments'!$F46</f>
        <v>14.917571842436139</v>
      </c>
      <c r="AA71" s="45">
        <f>$E$53*AA12/$E12*AA$52/$E$52+('2023 STEP CHANGE'!AA22-'R&amp;C Load Factor Adjustments'!$G46)*'R&amp;C Load Factor Adjustments'!$H46+'R&amp;C Load Factor Adjustments'!$G46+'R&amp;C Load Factor Adjustments'!$F46</f>
        <v>15.368658870003117</v>
      </c>
      <c r="AB71" s="45">
        <f>$E$53*AB12/$E12*AB$52/$E$52+('2023 STEP CHANGE'!AB22-'R&amp;C Load Factor Adjustments'!$G46)*'R&amp;C Load Factor Adjustments'!$H46+'R&amp;C Load Factor Adjustments'!$G46+'R&amp;C Load Factor Adjustments'!$F46</f>
        <v>15.317732862032969</v>
      </c>
      <c r="AC71" s="45">
        <f>$E$53*AC12/$E12*AC$52/$E$52+('2023 STEP CHANGE'!AC22-'R&amp;C Load Factor Adjustments'!$G46)*'R&amp;C Load Factor Adjustments'!$H46+'R&amp;C Load Factor Adjustments'!$G46+'R&amp;C Load Factor Adjustments'!$F46</f>
        <v>15.261929713597432</v>
      </c>
      <c r="AD71" s="45">
        <f>$E$53*AD12/$E12*AD$52/$E$52+('2023 STEP CHANGE'!AD22-'R&amp;C Load Factor Adjustments'!$G46)*'R&amp;C Load Factor Adjustments'!$H46+'R&amp;C Load Factor Adjustments'!$G46+'R&amp;C Load Factor Adjustments'!$F46</f>
        <v>15.648795351392469</v>
      </c>
      <c r="AE71" s="45">
        <f>$E$53*AE12/$E12*AE$52/$E$52+('2023 STEP CHANGE'!AE22-'R&amp;C Load Factor Adjustments'!$G46)*'R&amp;C Load Factor Adjustments'!$H46+'R&amp;C Load Factor Adjustments'!$G46+'R&amp;C Load Factor Adjustments'!$F46</f>
        <v>15.934162460009546</v>
      </c>
      <c r="AF71" s="45">
        <f>$E$53*AF12/$E12*AF$52/$E$52+('2023 STEP CHANGE'!AF22-'R&amp;C Load Factor Adjustments'!$G46)*'R&amp;C Load Factor Adjustments'!$H46+'R&amp;C Load Factor Adjustments'!$G46+'R&amp;C Load Factor Adjustments'!$F46</f>
        <v>15.898039798811496</v>
      </c>
      <c r="AG71" s="45">
        <f>$E$53*AG12/$E12*AG$52/$E$52+('2023 STEP CHANGE'!AG22-'R&amp;C Load Factor Adjustments'!$G46)*'R&amp;C Load Factor Adjustments'!$H46+'R&amp;C Load Factor Adjustments'!$G46+'R&amp;C Load Factor Adjustments'!$F46</f>
        <v>15.852211255180094</v>
      </c>
      <c r="AH71" s="45">
        <f>$E$53*AH12/$E12*AH$52/$E$52+('2023 STEP CHANGE'!AH22-'R&amp;C Load Factor Adjustments'!$G46)*'R&amp;C Load Factor Adjustments'!$H46+'R&amp;C Load Factor Adjustments'!$G46+'R&amp;C Load Factor Adjustments'!$F46</f>
        <v>15.874125617579399</v>
      </c>
      <c r="AI71" s="45">
        <f>$E$53*AI12/$E12*AI$52/$E$52+('2023 STEP CHANGE'!AI22-'R&amp;C Load Factor Adjustments'!$G46)*'R&amp;C Load Factor Adjustments'!$H46+'R&amp;C Load Factor Adjustments'!$G46+'R&amp;C Load Factor Adjustments'!$F46</f>
        <v>16.002334908939282</v>
      </c>
      <c r="AJ71" s="45">
        <f>$E$53*AJ12/$E12*AJ$52/$E$52+('2023 STEP CHANGE'!AJ22-'R&amp;C Load Factor Adjustments'!$G46)*'R&amp;C Load Factor Adjustments'!$H46+'R&amp;C Load Factor Adjustments'!$G46+'R&amp;C Load Factor Adjustments'!$F46</f>
        <v>16.294878781151901</v>
      </c>
      <c r="AK71" s="45">
        <f>$E$53*AK12/$E12*AK$52/$E$52+('2023 STEP CHANGE'!AK22-'R&amp;C Load Factor Adjustments'!$G46)*'R&amp;C Load Factor Adjustments'!$H46+'R&amp;C Load Factor Adjustments'!$G46+'R&amp;C Load Factor Adjustments'!$F46</f>
        <v>16.573406201642431</v>
      </c>
    </row>
    <row r="72" spans="1:37">
      <c r="A72" s="41"/>
      <c r="B72" s="42" t="str">
        <f t="shared" si="57"/>
        <v>Townsville</v>
      </c>
      <c r="C72" s="45">
        <f>$E$53*C13/$E13*C$52/$E$52+('2023 STEP CHANGE'!C23-'R&amp;C Load Factor Adjustments'!$G47)*'R&amp;C Load Factor Adjustments'!$H47+'R&amp;C Load Factor Adjustments'!$G47+'R&amp;C Load Factor Adjustments'!$F47</f>
        <v>0</v>
      </c>
      <c r="D72" s="45">
        <f>$E$53*D13/$E13*D$52/$E$52+('2023 STEP CHANGE'!D23-'R&amp;C Load Factor Adjustments'!$G47)*'R&amp;C Load Factor Adjustments'!$H47+'R&amp;C Load Factor Adjustments'!$G47+'R&amp;C Load Factor Adjustments'!$F47</f>
        <v>6.8506022196543208</v>
      </c>
      <c r="E72" s="45">
        <f>$E$53*E13/$E13*E$52/$E$52+('2023 STEP CHANGE'!E23-'R&amp;C Load Factor Adjustments'!$G47)*'R&amp;C Load Factor Adjustments'!$H47+'R&amp;C Load Factor Adjustments'!$G47+'R&amp;C Load Factor Adjustments'!$F47</f>
        <v>9.7647832504186027</v>
      </c>
      <c r="F72" s="45">
        <f>$E$53*F13/$E13*F$52/$E$52+('2023 STEP CHANGE'!F23-'R&amp;C Load Factor Adjustments'!$G47)*'R&amp;C Load Factor Adjustments'!$H47+'R&amp;C Load Factor Adjustments'!$G47+'R&amp;C Load Factor Adjustments'!$F47</f>
        <v>13.705307581618991</v>
      </c>
      <c r="G72" s="45">
        <f>$E$53*G13/$E13*G$52/$E$52+('2023 STEP CHANGE'!G23-'R&amp;C Load Factor Adjustments'!$G47)*'R&amp;C Load Factor Adjustments'!$H47+'R&amp;C Load Factor Adjustments'!$G47+'R&amp;C Load Factor Adjustments'!$F47</f>
        <v>13.830339969534313</v>
      </c>
      <c r="H72" s="45">
        <f>$E$53*H13/$E13*H$52/$E$52+('2023 STEP CHANGE'!H23-'R&amp;C Load Factor Adjustments'!$G47)*'R&amp;C Load Factor Adjustments'!$H47+'R&amp;C Load Factor Adjustments'!$G47+'R&amp;C Load Factor Adjustments'!$F47</f>
        <v>14.483716272101367</v>
      </c>
      <c r="I72" s="45">
        <f>$E$53*I13/$E13*I$52/$E$52+('2023 STEP CHANGE'!I23-'R&amp;C Load Factor Adjustments'!$G47)*'R&amp;C Load Factor Adjustments'!$H47+'R&amp;C Load Factor Adjustments'!$G47+'R&amp;C Load Factor Adjustments'!$F47</f>
        <v>13.156508231936002</v>
      </c>
      <c r="J72" s="45">
        <f>$E$53*J13/$E13*J$52/$E$52+('2023 STEP CHANGE'!J23-'R&amp;C Load Factor Adjustments'!$G47)*'R&amp;C Load Factor Adjustments'!$H47+'R&amp;C Load Factor Adjustments'!$G47+'R&amp;C Load Factor Adjustments'!$F47</f>
        <v>14.510533199283946</v>
      </c>
      <c r="K72" s="45">
        <f>$E$53*K13/$E13*K$52/$E$52+('2023 STEP CHANGE'!K23-'R&amp;C Load Factor Adjustments'!$G47)*'R&amp;C Load Factor Adjustments'!$H47+'R&amp;C Load Factor Adjustments'!$G47+'R&amp;C Load Factor Adjustments'!$F47</f>
        <v>12.136927020173015</v>
      </c>
      <c r="L72" s="45">
        <f>$E$53*L13/$E13*L$52/$E$52+('2023 STEP CHANGE'!L23-'R&amp;C Load Factor Adjustments'!$G47)*'R&amp;C Load Factor Adjustments'!$H47+'R&amp;C Load Factor Adjustments'!$G47+'R&amp;C Load Factor Adjustments'!$F47</f>
        <v>12.117503127758244</v>
      </c>
      <c r="M72" s="45">
        <f>$E$53*M13/$E13*M$52/$E$52+('2023 STEP CHANGE'!M23-'R&amp;C Load Factor Adjustments'!$G47)*'R&amp;C Load Factor Adjustments'!$H47+'R&amp;C Load Factor Adjustments'!$G47+'R&amp;C Load Factor Adjustments'!$F47</f>
        <v>12.110558343666955</v>
      </c>
      <c r="N72" s="45">
        <f>$E$53*N13/$E13*N$52/$E$52+('2023 STEP CHANGE'!N23-'R&amp;C Load Factor Adjustments'!$G47)*'R&amp;C Load Factor Adjustments'!$H47+'R&amp;C Load Factor Adjustments'!$G47+'R&amp;C Load Factor Adjustments'!$F47</f>
        <v>12.103739779623675</v>
      </c>
      <c r="O72" s="45">
        <f>$E$53*O13/$E13*O$52/$E$52+('2023 STEP CHANGE'!O23-'R&amp;C Load Factor Adjustments'!$G47)*'R&amp;C Load Factor Adjustments'!$H47+'R&amp;C Load Factor Adjustments'!$G47+'R&amp;C Load Factor Adjustments'!$F47</f>
        <v>12.096482978043158</v>
      </c>
      <c r="P72" s="45">
        <f>$E$53*P13/$E13*P$52/$E$52+('2023 STEP CHANGE'!P23-'R&amp;C Load Factor Adjustments'!$G47)*'R&amp;C Load Factor Adjustments'!$H47+'R&amp;C Load Factor Adjustments'!$G47+'R&amp;C Load Factor Adjustments'!$F47</f>
        <v>12.088805067652515</v>
      </c>
      <c r="Q72" s="45">
        <f>$E$53*Q13/$E13*Q$52/$E$52+('2023 STEP CHANGE'!Q23-'R&amp;C Load Factor Adjustments'!$G47)*'R&amp;C Load Factor Adjustments'!$H47+'R&amp;C Load Factor Adjustments'!$G47+'R&amp;C Load Factor Adjustments'!$F47</f>
        <v>12.080791888320165</v>
      </c>
      <c r="R72" s="45">
        <f>$E$53*R13/$E13*R$52/$E$52+('2023 STEP CHANGE'!R23-'R&amp;C Load Factor Adjustments'!$G47)*'R&amp;C Load Factor Adjustments'!$H47+'R&amp;C Load Factor Adjustments'!$G47+'R&amp;C Load Factor Adjustments'!$F47</f>
        <v>12.072555822296676</v>
      </c>
      <c r="S72" s="45">
        <f>$E$53*S13/$E13*S$52/$E$52+('2023 STEP CHANGE'!S23-'R&amp;C Load Factor Adjustments'!$G47)*'R&amp;C Load Factor Adjustments'!$H47+'R&amp;C Load Factor Adjustments'!$G47+'R&amp;C Load Factor Adjustments'!$F47</f>
        <v>12.063903446738145</v>
      </c>
      <c r="T72" s="45">
        <f>$E$53*T13/$E13*T$52/$E$52+('2023 STEP CHANGE'!T23-'R&amp;C Load Factor Adjustments'!$G47)*'R&amp;C Load Factor Adjustments'!$H47+'R&amp;C Load Factor Adjustments'!$G47+'R&amp;C Load Factor Adjustments'!$F47</f>
        <v>12.055438057568692</v>
      </c>
      <c r="U72" s="45">
        <f>$E$53*U13/$E13*U$52/$E$52+('2023 STEP CHANGE'!U23-'R&amp;C Load Factor Adjustments'!$G47)*'R&amp;C Load Factor Adjustments'!$H47+'R&amp;C Load Factor Adjustments'!$G47+'R&amp;C Load Factor Adjustments'!$F47</f>
        <v>12.046848075012413</v>
      </c>
      <c r="V72" s="45">
        <f>$E$53*V13/$E13*V$52/$E$52+('2023 STEP CHANGE'!V23-'R&amp;C Load Factor Adjustments'!$G47)*'R&amp;C Load Factor Adjustments'!$H47+'R&amp;C Load Factor Adjustments'!$G47+'R&amp;C Load Factor Adjustments'!$F47</f>
        <v>12.038305319162532</v>
      </c>
      <c r="W72" s="45">
        <f>$E$53*W13/$E13*W$52/$E$52+('2023 STEP CHANGE'!W23-'R&amp;C Load Factor Adjustments'!$G47)*'R&amp;C Load Factor Adjustments'!$H47+'R&amp;C Load Factor Adjustments'!$G47+'R&amp;C Load Factor Adjustments'!$F47</f>
        <v>12.029801107348996</v>
      </c>
      <c r="X72" s="45">
        <f>$E$53*X13/$E13*X$52/$E$52+('2023 STEP CHANGE'!X23-'R&amp;C Load Factor Adjustments'!$G47)*'R&amp;C Load Factor Adjustments'!$H47+'R&amp;C Load Factor Adjustments'!$G47+'R&amp;C Load Factor Adjustments'!$F47</f>
        <v>12.021221896439737</v>
      </c>
      <c r="Y72" s="45">
        <f>$E$53*Y13/$E13*Y$52/$E$52+('2023 STEP CHANGE'!Y23-'R&amp;C Load Factor Adjustments'!$G47)*'R&amp;C Load Factor Adjustments'!$H47+'R&amp;C Load Factor Adjustments'!$G47+'R&amp;C Load Factor Adjustments'!$F47</f>
        <v>12.012597810930588</v>
      </c>
      <c r="Z72" s="45">
        <f>$E$53*Z13/$E13*Z$52/$E$52+('2023 STEP CHANGE'!Z23-'R&amp;C Load Factor Adjustments'!$G47)*'R&amp;C Load Factor Adjustments'!$H47+'R&amp;C Load Factor Adjustments'!$G47+'R&amp;C Load Factor Adjustments'!$F47</f>
        <v>12.004082832629432</v>
      </c>
      <c r="AA72" s="45">
        <f>$E$53*AA13/$E13*AA$52/$E$52+('2023 STEP CHANGE'!AA23-'R&amp;C Load Factor Adjustments'!$G47)*'R&amp;C Load Factor Adjustments'!$H47+'R&amp;C Load Factor Adjustments'!$G47+'R&amp;C Load Factor Adjustments'!$F47</f>
        <v>11.995516542537196</v>
      </c>
      <c r="AB72" s="45">
        <f>$E$53*AB13/$E13*AB$52/$E$52+('2023 STEP CHANGE'!AB23-'R&amp;C Load Factor Adjustments'!$G47)*'R&amp;C Load Factor Adjustments'!$H47+'R&amp;C Load Factor Adjustments'!$G47+'R&amp;C Load Factor Adjustments'!$F47</f>
        <v>11.986984412151257</v>
      </c>
      <c r="AC72" s="45">
        <f>$E$53*AC13/$E13*AC$52/$E$52+('2023 STEP CHANGE'!AC23-'R&amp;C Load Factor Adjustments'!$G47)*'R&amp;C Load Factor Adjustments'!$H47+'R&amp;C Load Factor Adjustments'!$G47+'R&amp;C Load Factor Adjustments'!$F47</f>
        <v>11.978407475957461</v>
      </c>
      <c r="AD72" s="45">
        <f>$E$53*AD13/$E13*AD$52/$E$52+('2023 STEP CHANGE'!AD23-'R&amp;C Load Factor Adjustments'!$G47)*'R&amp;C Load Factor Adjustments'!$H47+'R&amp;C Load Factor Adjustments'!$G47+'R&amp;C Load Factor Adjustments'!$F47</f>
        <v>11.969839098608048</v>
      </c>
      <c r="AE72" s="45">
        <f>$E$53*AE13/$E13*AE$52/$E$52+('2023 STEP CHANGE'!AE23-'R&amp;C Load Factor Adjustments'!$G47)*'R&amp;C Load Factor Adjustments'!$H47+'R&amp;C Load Factor Adjustments'!$G47+'R&amp;C Load Factor Adjustments'!$F47</f>
        <v>11.961228174688037</v>
      </c>
      <c r="AF72" s="45">
        <f>$E$53*AF13/$E13*AF$52/$E$52+('2023 STEP CHANGE'!AF23-'R&amp;C Load Factor Adjustments'!$G47)*'R&amp;C Load Factor Adjustments'!$H47+'R&amp;C Load Factor Adjustments'!$G47+'R&amp;C Load Factor Adjustments'!$F47</f>
        <v>11.952704542953452</v>
      </c>
      <c r="AG72" s="45">
        <f>$E$53*AG13/$E13*AG$52/$E$52+('2023 STEP CHANGE'!AG23-'R&amp;C Load Factor Adjustments'!$G47)*'R&amp;C Load Factor Adjustments'!$H47+'R&amp;C Load Factor Adjustments'!$G47+'R&amp;C Load Factor Adjustments'!$F47</f>
        <v>11.944087358981722</v>
      </c>
      <c r="AH72" s="45">
        <f>$E$53*AH13/$E13*AH$52/$E$52+('2023 STEP CHANGE'!AH23-'R&amp;C Load Factor Adjustments'!$G47)*'R&amp;C Load Factor Adjustments'!$H47+'R&amp;C Load Factor Adjustments'!$G47+'R&amp;C Load Factor Adjustments'!$F47</f>
        <v>11.935546719625625</v>
      </c>
      <c r="AI72" s="45">
        <f>$E$53*AI13/$E13*AI$52/$E$52+('2023 STEP CHANGE'!AI23-'R&amp;C Load Factor Adjustments'!$G47)*'R&amp;C Load Factor Adjustments'!$H47+'R&amp;C Load Factor Adjustments'!$G47+'R&amp;C Load Factor Adjustments'!$F47</f>
        <v>11.926959383261794</v>
      </c>
      <c r="AJ72" s="45">
        <f>$E$53*AJ13/$E13*AJ$52/$E$52+('2023 STEP CHANGE'!AJ23-'R&amp;C Load Factor Adjustments'!$G47)*'R&amp;C Load Factor Adjustments'!$H47+'R&amp;C Load Factor Adjustments'!$G47+'R&amp;C Load Factor Adjustments'!$F47</f>
        <v>11.91839542119884</v>
      </c>
      <c r="AK72" s="45">
        <f>$E$53*AK13/$E13*AK$52/$E$52+('2023 STEP CHANGE'!AK23-'R&amp;C Load Factor Adjustments'!$G47)*'R&amp;C Load Factor Adjustments'!$H47+'R&amp;C Load Factor Adjustments'!$G47+'R&amp;C Load Factor Adjustments'!$F47</f>
        <v>11.909842067401824</v>
      </c>
    </row>
    <row r="73" spans="1:37">
      <c r="B73" s="1"/>
    </row>
    <row r="74" spans="1:37">
      <c r="B74" s="2" t="s">
        <v>57</v>
      </c>
    </row>
    <row r="75" spans="1:37">
      <c r="B75" s="1" t="s">
        <v>88</v>
      </c>
      <c r="C75" s="7">
        <f>D75</f>
        <v>0.55000000000000004</v>
      </c>
      <c r="D75" s="7">
        <f>'Oil Indexation'!D143</f>
        <v>0.55000000000000004</v>
      </c>
      <c r="E75" s="7">
        <f>'Oil Indexation'!E143</f>
        <v>0.55000000000000004</v>
      </c>
      <c r="F75" s="7">
        <f>'Oil Indexation'!F143</f>
        <v>0.47886183582470565</v>
      </c>
      <c r="G75" s="7">
        <f>'Oil Indexation'!G143</f>
        <v>0.42124323284830573</v>
      </c>
      <c r="H75" s="7">
        <f>'Oil Indexation'!H143</f>
        <v>0.30630453972982935</v>
      </c>
      <c r="I75" s="7">
        <f>'Oil Indexation'!I143</f>
        <v>0.27746905091146867</v>
      </c>
      <c r="J75" s="7">
        <f>'Oil Indexation'!J143</f>
        <v>0.14706003020023442</v>
      </c>
      <c r="K75" s="7">
        <f>'Oil Indexation'!K143</f>
        <v>0.15251445379341302</v>
      </c>
      <c r="L75" s="7">
        <f>'Oil Indexation'!L143</f>
        <v>8.7127601138097102E-2</v>
      </c>
      <c r="M75" s="7">
        <f>'Oil Indexation'!M143</f>
        <v>2.7506100892955569E-2</v>
      </c>
      <c r="N75" s="7">
        <f>'Oil Indexation'!N143</f>
        <v>2.72500523183348E-2</v>
      </c>
      <c r="O75" s="7">
        <f>'Oil Indexation'!O143</f>
        <v>1.7648270800753912E-2</v>
      </c>
      <c r="P75" s="7">
        <f>'Oil Indexation'!P143</f>
        <v>1.6431726175455855E-2</v>
      </c>
      <c r="Q75" s="7">
        <f>'Oil Indexation'!Q143</f>
        <v>1.4431037537293773E-2</v>
      </c>
      <c r="R75" s="7">
        <f>'Oil Indexation'!R143</f>
        <v>1.2745137488490065E-2</v>
      </c>
      <c r="S75" s="7">
        <f>'Oil Indexation'!S143</f>
        <v>1.1408204433715066E-2</v>
      </c>
      <c r="T75" s="7">
        <f>'Oil Indexation'!T143</f>
        <v>0</v>
      </c>
      <c r="U75" s="7">
        <f>'Oil Indexation'!U143</f>
        <v>0</v>
      </c>
      <c r="V75" s="7">
        <f>'Oil Indexation'!V143</f>
        <v>0</v>
      </c>
      <c r="W75" s="7">
        <f>'Oil Indexation'!W143</f>
        <v>0</v>
      </c>
      <c r="X75" s="7">
        <f>'Oil Indexation'!X143</f>
        <v>0</v>
      </c>
      <c r="Y75" s="7">
        <f>'Oil Indexation'!Y143</f>
        <v>0</v>
      </c>
      <c r="Z75" s="7">
        <f>'Oil Indexation'!Z143</f>
        <v>0</v>
      </c>
      <c r="AA75" s="7">
        <f>'Oil Indexation'!AA143</f>
        <v>0</v>
      </c>
      <c r="AB75" s="7">
        <f>'Oil Indexation'!AB143</f>
        <v>0</v>
      </c>
      <c r="AC75" s="7">
        <f>'Oil Indexation'!AC143</f>
        <v>0</v>
      </c>
      <c r="AD75" s="7">
        <f>'Oil Indexation'!AD143</f>
        <v>0</v>
      </c>
      <c r="AE75" s="7">
        <f>'Oil Indexation'!AE143</f>
        <v>0</v>
      </c>
      <c r="AF75" s="7">
        <f>'Oil Indexation'!AF143</f>
        <v>0</v>
      </c>
      <c r="AG75" s="7">
        <f>'Oil Indexation'!AG143</f>
        <v>0</v>
      </c>
      <c r="AH75" s="7">
        <f>'Oil Indexation'!AH143</f>
        <v>0</v>
      </c>
      <c r="AI75" s="7">
        <f>'Oil Indexation'!AI143</f>
        <v>0</v>
      </c>
      <c r="AJ75" s="7">
        <f>'Oil Indexation'!AJ143</f>
        <v>0</v>
      </c>
      <c r="AK75" s="7">
        <f>'Oil Indexation'!AK143</f>
        <v>0</v>
      </c>
    </row>
    <row r="76" spans="1:37">
      <c r="B76" s="1" t="s">
        <v>89</v>
      </c>
      <c r="C76" s="7">
        <f>D76</f>
        <v>0.85</v>
      </c>
      <c r="D76" s="7">
        <f>'Oil Indexation'!D144</f>
        <v>0.85</v>
      </c>
      <c r="E76" s="7">
        <f>'Oil Indexation'!E144</f>
        <v>0.85</v>
      </c>
      <c r="F76" s="7">
        <f>'Oil Indexation'!F144</f>
        <v>0.74005920081999954</v>
      </c>
      <c r="G76" s="7">
        <f>'Oil Indexation'!G144</f>
        <v>0.6510122689473814</v>
      </c>
      <c r="H76" s="7">
        <f>'Oil Indexation'!H144</f>
        <v>0.47337974321882714</v>
      </c>
      <c r="I76" s="7">
        <f>'Oil Indexation'!I144</f>
        <v>0.42881580595408791</v>
      </c>
      <c r="J76" s="7">
        <f>'Oil Indexation'!J144</f>
        <v>0.22727459212763496</v>
      </c>
      <c r="K76" s="7">
        <f>'Oil Indexation'!K144</f>
        <v>0.23570415586254737</v>
      </c>
      <c r="L76" s="7">
        <f>'Oil Indexation'!L144</f>
        <v>0.1346517472134228</v>
      </c>
      <c r="M76" s="7">
        <f>'Oil Indexation'!M144</f>
        <v>4.2509428652749509E-2</v>
      </c>
      <c r="N76" s="7">
        <f>'Oil Indexation'!N144</f>
        <v>4.2113717219244687E-2</v>
      </c>
      <c r="O76" s="7">
        <f>'Oil Indexation'!O144</f>
        <v>2.727460032843786E-2</v>
      </c>
      <c r="P76" s="7">
        <f>'Oil Indexation'!P144</f>
        <v>2.5394485907522687E-2</v>
      </c>
      <c r="Q76" s="7">
        <f>'Oil Indexation'!Q144</f>
        <v>2.2302512557635826E-2</v>
      </c>
      <c r="R76" s="7">
        <f>'Oil Indexation'!R144</f>
        <v>1.9697030664030103E-2</v>
      </c>
      <c r="S76" s="7">
        <f>'Oil Indexation'!S144</f>
        <v>1.7630861397559646E-2</v>
      </c>
      <c r="T76" s="7">
        <f>'Oil Indexation'!T144</f>
        <v>0</v>
      </c>
      <c r="U76" s="7">
        <f>'Oil Indexation'!U144</f>
        <v>0</v>
      </c>
      <c r="V76" s="7">
        <f>'Oil Indexation'!V144</f>
        <v>0</v>
      </c>
      <c r="W76" s="7">
        <f>'Oil Indexation'!W144</f>
        <v>0</v>
      </c>
      <c r="X76" s="7">
        <f>'Oil Indexation'!X144</f>
        <v>0</v>
      </c>
      <c r="Y76" s="7">
        <f>'Oil Indexation'!Y144</f>
        <v>0</v>
      </c>
      <c r="Z76" s="7">
        <f>'Oil Indexation'!Z144</f>
        <v>0</v>
      </c>
      <c r="AA76" s="7">
        <f>'Oil Indexation'!AA144</f>
        <v>0</v>
      </c>
      <c r="AB76" s="7">
        <f>'Oil Indexation'!AB144</f>
        <v>0</v>
      </c>
      <c r="AC76" s="7">
        <f>'Oil Indexation'!AC144</f>
        <v>0</v>
      </c>
      <c r="AD76" s="7">
        <f>'Oil Indexation'!AD144</f>
        <v>0</v>
      </c>
      <c r="AE76" s="7">
        <f>'Oil Indexation'!AE144</f>
        <v>0</v>
      </c>
      <c r="AF76" s="7">
        <f>'Oil Indexation'!AF144</f>
        <v>0</v>
      </c>
      <c r="AG76" s="7">
        <f>'Oil Indexation'!AG144</f>
        <v>0</v>
      </c>
      <c r="AH76" s="7">
        <f>'Oil Indexation'!AH144</f>
        <v>0</v>
      </c>
      <c r="AI76" s="7">
        <f>'Oil Indexation'!AI144</f>
        <v>0</v>
      </c>
      <c r="AJ76" s="7">
        <f>'Oil Indexation'!AJ144</f>
        <v>0</v>
      </c>
      <c r="AK76" s="7">
        <f>'Oil Indexation'!AK144</f>
        <v>0</v>
      </c>
    </row>
    <row r="77" spans="1:37">
      <c r="B77" s="1"/>
      <c r="E77" s="4">
        <f>(SUM(E79,E80,E81,E83,E84)+4*E82)/9</f>
        <v>10.054421361841321</v>
      </c>
      <c r="F77" s="4">
        <f>(SUM(F79,F80,F81,F83,F84)+4*F82)/9</f>
        <v>14.290685068099382</v>
      </c>
      <c r="G77" s="4">
        <f>F77-E77</f>
        <v>4.236263706258061</v>
      </c>
    </row>
    <row r="78" spans="1:37">
      <c r="A78" s="32"/>
      <c r="B78" s="33" t="s">
        <v>77</v>
      </c>
      <c r="C78" s="46">
        <f>C65</f>
        <v>2019</v>
      </c>
      <c r="D78" s="46">
        <f t="shared" ref="D78:AH78" si="58">D65</f>
        <v>2020</v>
      </c>
      <c r="E78" s="46">
        <f t="shared" si="58"/>
        <v>2021</v>
      </c>
      <c r="F78" s="46">
        <f t="shared" si="58"/>
        <v>2022</v>
      </c>
      <c r="G78" s="46">
        <f t="shared" si="58"/>
        <v>2023</v>
      </c>
      <c r="H78" s="46">
        <f t="shared" si="58"/>
        <v>2024</v>
      </c>
      <c r="I78" s="46">
        <f t="shared" si="58"/>
        <v>2025</v>
      </c>
      <c r="J78" s="46">
        <f t="shared" si="58"/>
        <v>2026</v>
      </c>
      <c r="K78" s="46">
        <f t="shared" si="58"/>
        <v>2027</v>
      </c>
      <c r="L78" s="46">
        <f t="shared" si="58"/>
        <v>2028</v>
      </c>
      <c r="M78" s="46">
        <f t="shared" si="58"/>
        <v>2029</v>
      </c>
      <c r="N78" s="46">
        <f t="shared" si="58"/>
        <v>2030</v>
      </c>
      <c r="O78" s="46">
        <f t="shared" si="58"/>
        <v>2031</v>
      </c>
      <c r="P78" s="46">
        <f t="shared" si="58"/>
        <v>2032</v>
      </c>
      <c r="Q78" s="46">
        <f t="shared" si="58"/>
        <v>2033</v>
      </c>
      <c r="R78" s="46">
        <f t="shared" si="58"/>
        <v>2034</v>
      </c>
      <c r="S78" s="46">
        <f t="shared" si="58"/>
        <v>2035</v>
      </c>
      <c r="T78" s="46">
        <f t="shared" si="58"/>
        <v>2036</v>
      </c>
      <c r="U78" s="46">
        <f t="shared" si="58"/>
        <v>2037</v>
      </c>
      <c r="V78" s="46">
        <f t="shared" si="58"/>
        <v>2038</v>
      </c>
      <c r="W78" s="46">
        <f t="shared" si="58"/>
        <v>2039</v>
      </c>
      <c r="X78" s="46">
        <f t="shared" si="58"/>
        <v>2040</v>
      </c>
      <c r="Y78" s="46">
        <f t="shared" si="58"/>
        <v>2041</v>
      </c>
      <c r="Z78" s="46">
        <f t="shared" si="58"/>
        <v>2042</v>
      </c>
      <c r="AA78" s="46">
        <f t="shared" si="58"/>
        <v>2043</v>
      </c>
      <c r="AB78" s="46">
        <f t="shared" si="58"/>
        <v>2044</v>
      </c>
      <c r="AC78" s="46">
        <f t="shared" si="58"/>
        <v>2045</v>
      </c>
      <c r="AD78" s="46">
        <f t="shared" si="58"/>
        <v>2046</v>
      </c>
      <c r="AE78" s="46">
        <f t="shared" si="58"/>
        <v>2047</v>
      </c>
      <c r="AF78" s="46">
        <f t="shared" si="58"/>
        <v>2048</v>
      </c>
      <c r="AG78" s="46">
        <f t="shared" si="58"/>
        <v>2049</v>
      </c>
      <c r="AH78" s="46">
        <f t="shared" si="58"/>
        <v>2050</v>
      </c>
      <c r="AI78" s="46">
        <f t="shared" ref="AI78:AJ78" si="59">AI65</f>
        <v>2051</v>
      </c>
      <c r="AJ78" s="46">
        <f t="shared" si="59"/>
        <v>2052</v>
      </c>
      <c r="AK78" s="46">
        <f t="shared" ref="AK78" si="60">AK65</f>
        <v>2053</v>
      </c>
    </row>
    <row r="79" spans="1:37">
      <c r="A79" s="32"/>
      <c r="B79" s="34" t="str">
        <f>B66</f>
        <v>Melbourne</v>
      </c>
      <c r="C79" s="35">
        <f t="shared" ref="C79:AH81" si="61">(1-C$76)*C30+C$76*C57</f>
        <v>0</v>
      </c>
      <c r="D79" s="35">
        <f t="shared" si="61"/>
        <v>6.2981444650381881</v>
      </c>
      <c r="E79" s="35">
        <f>(1-E$76)*E30+E$76*E57</f>
        <v>9.1370777122331788</v>
      </c>
      <c r="F79" s="35">
        <f t="shared" si="61"/>
        <v>14.280974523315766</v>
      </c>
      <c r="G79" s="35">
        <f t="shared" si="61"/>
        <v>16.911870114533922</v>
      </c>
      <c r="H79" s="35">
        <f t="shared" si="61"/>
        <v>16.51449378029065</v>
      </c>
      <c r="I79" s="35">
        <f t="shared" si="61"/>
        <v>14.834278284631493</v>
      </c>
      <c r="J79" s="35">
        <f t="shared" si="61"/>
        <v>12.582930763889305</v>
      </c>
      <c r="K79" s="35">
        <f t="shared" si="61"/>
        <v>10.086970975481529</v>
      </c>
      <c r="L79" s="35">
        <f t="shared" si="61"/>
        <v>9.9657522305436004</v>
      </c>
      <c r="M79" s="35">
        <f t="shared" si="61"/>
        <v>10.832193776805948</v>
      </c>
      <c r="N79" s="35">
        <f t="shared" si="61"/>
        <v>11.248884980947937</v>
      </c>
      <c r="O79" s="35">
        <f t="shared" si="61"/>
        <v>11.60559255168557</v>
      </c>
      <c r="P79" s="35">
        <f t="shared" si="61"/>
        <v>11.704710065841612</v>
      </c>
      <c r="Q79" s="35">
        <f t="shared" si="61"/>
        <v>11.458095505691597</v>
      </c>
      <c r="R79" s="35">
        <f t="shared" si="61"/>
        <v>11.003017032048888</v>
      </c>
      <c r="S79" s="35">
        <f t="shared" si="61"/>
        <v>10.877304861400681</v>
      </c>
      <c r="T79" s="35">
        <f t="shared" si="61"/>
        <v>11.116816162628524</v>
      </c>
      <c r="U79" s="35">
        <f t="shared" si="61"/>
        <v>11.285227088544435</v>
      </c>
      <c r="V79" s="35">
        <f t="shared" si="61"/>
        <v>11.382035932604204</v>
      </c>
      <c r="W79" s="35">
        <f t="shared" si="61"/>
        <v>11.40366568522807</v>
      </c>
      <c r="X79" s="35">
        <f t="shared" si="61"/>
        <v>11.421890422032238</v>
      </c>
      <c r="Y79" s="35">
        <f t="shared" si="61"/>
        <v>11.510040213776929</v>
      </c>
      <c r="Z79" s="35">
        <f t="shared" si="61"/>
        <v>11.676175888660772</v>
      </c>
      <c r="AA79" s="35">
        <f t="shared" si="61"/>
        <v>11.808590428638015</v>
      </c>
      <c r="AB79" s="35">
        <f t="shared" si="61"/>
        <v>11.803715832966857</v>
      </c>
      <c r="AC79" s="35">
        <f t="shared" si="61"/>
        <v>11.77749977381767</v>
      </c>
      <c r="AD79" s="35">
        <f t="shared" si="61"/>
        <v>11.869397341104651</v>
      </c>
      <c r="AE79" s="35">
        <f t="shared" si="61"/>
        <v>11.986950029222058</v>
      </c>
      <c r="AF79" s="35">
        <f t="shared" si="61"/>
        <v>12.048004606022909</v>
      </c>
      <c r="AG79" s="35">
        <f t="shared" si="61"/>
        <v>12.093037107227104</v>
      </c>
      <c r="AH79" s="35">
        <f t="shared" si="61"/>
        <v>12.112049031583231</v>
      </c>
      <c r="AI79" s="35">
        <f t="shared" ref="AI79:AJ79" si="62">(1-AI$76)*AI30+AI$76*AI57</f>
        <v>12.135177614710095</v>
      </c>
      <c r="AJ79" s="35">
        <f t="shared" si="62"/>
        <v>12.225786299858733</v>
      </c>
      <c r="AK79" s="35">
        <f t="shared" ref="AK79" si="63">(1-AK$76)*AK30+AK$76*AK57</f>
        <v>12.315349607522503</v>
      </c>
    </row>
    <row r="80" spans="1:37">
      <c r="A80" s="32"/>
      <c r="B80" s="34" t="str">
        <f t="shared" ref="B80:B85" si="64">B67</f>
        <v>Sydney</v>
      </c>
      <c r="C80" s="35">
        <f t="shared" si="61"/>
        <v>0</v>
      </c>
      <c r="D80" s="35">
        <f t="shared" si="61"/>
        <v>7.4807556327485027</v>
      </c>
      <c r="E80" s="35">
        <f t="shared" si="61"/>
        <v>10.383350732072058</v>
      </c>
      <c r="F80" s="35">
        <f t="shared" si="61"/>
        <v>15.981808815116363</v>
      </c>
      <c r="G80" s="35">
        <f t="shared" si="61"/>
        <v>19.39996949302877</v>
      </c>
      <c r="H80" s="35">
        <f t="shared" si="61"/>
        <v>19.146593737068738</v>
      </c>
      <c r="I80" s="35">
        <f t="shared" si="61"/>
        <v>17.082665550537147</v>
      </c>
      <c r="J80" s="35">
        <f t="shared" si="61"/>
        <v>14.491022244866116</v>
      </c>
      <c r="K80" s="35">
        <f t="shared" si="61"/>
        <v>11.548869172814676</v>
      </c>
      <c r="L80" s="35">
        <f t="shared" si="61"/>
        <v>10.564244768744253</v>
      </c>
      <c r="M80" s="35">
        <f t="shared" si="61"/>
        <v>10.805657379037497</v>
      </c>
      <c r="N80" s="35">
        <f t="shared" si="61"/>
        <v>10.959607268040479</v>
      </c>
      <c r="O80" s="35">
        <f t="shared" si="61"/>
        <v>11.10780527130939</v>
      </c>
      <c r="P80" s="35">
        <f t="shared" si="61"/>
        <v>11.148267631355553</v>
      </c>
      <c r="Q80" s="35">
        <f t="shared" si="61"/>
        <v>10.826747330171695</v>
      </c>
      <c r="R80" s="35">
        <f t="shared" si="61"/>
        <v>10.13742622504072</v>
      </c>
      <c r="S80" s="35">
        <f t="shared" si="61"/>
        <v>9.8004273609734494</v>
      </c>
      <c r="T80" s="35">
        <f t="shared" si="61"/>
        <v>9.8795147018181027</v>
      </c>
      <c r="U80" s="35">
        <f t="shared" si="61"/>
        <v>9.843350375530358</v>
      </c>
      <c r="V80" s="35">
        <f t="shared" si="61"/>
        <v>9.8192750133832281</v>
      </c>
      <c r="W80" s="35">
        <f t="shared" si="61"/>
        <v>9.8506548750824674</v>
      </c>
      <c r="X80" s="35">
        <f t="shared" si="61"/>
        <v>9.8879718945667143</v>
      </c>
      <c r="Y80" s="35">
        <f t="shared" si="61"/>
        <v>9.9384041548700051</v>
      </c>
      <c r="Z80" s="35">
        <f t="shared" si="61"/>
        <v>9.9422225557822195</v>
      </c>
      <c r="AA80" s="35">
        <f t="shared" si="61"/>
        <v>9.8844327937070968</v>
      </c>
      <c r="AB80" s="35">
        <f t="shared" si="61"/>
        <v>9.8577319820006153</v>
      </c>
      <c r="AC80" s="35">
        <f t="shared" si="61"/>
        <v>9.86643188259624</v>
      </c>
      <c r="AD80" s="35">
        <f t="shared" si="61"/>
        <v>9.8782840354009736</v>
      </c>
      <c r="AE80" s="35">
        <f t="shared" si="61"/>
        <v>9.9172587883270573</v>
      </c>
      <c r="AF80" s="35">
        <f t="shared" si="61"/>
        <v>9.9407913493969851</v>
      </c>
      <c r="AG80" s="35">
        <f t="shared" si="61"/>
        <v>9.9295579474944606</v>
      </c>
      <c r="AH80" s="35">
        <f t="shared" si="61"/>
        <v>9.9540172790948098</v>
      </c>
      <c r="AI80" s="35">
        <f t="shared" ref="AI80:AJ80" si="65">(1-AI$76)*AI31+AI$76*AI58</f>
        <v>9.9830324543036326</v>
      </c>
      <c r="AJ80" s="35">
        <f t="shared" si="65"/>
        <v>9.9550991886406379</v>
      </c>
      <c r="AK80" s="35">
        <f t="shared" ref="AK80" si="66">(1-AK$76)*AK31+AK$76*AK58</f>
        <v>9.9315926550567362</v>
      </c>
    </row>
    <row r="81" spans="1:37">
      <c r="A81" s="32"/>
      <c r="B81" s="34" t="str">
        <f t="shared" si="64"/>
        <v>Adelaide</v>
      </c>
      <c r="C81" s="35">
        <f t="shared" si="61"/>
        <v>0</v>
      </c>
      <c r="D81" s="35">
        <f t="shared" si="61"/>
        <v>7.7574610180310692</v>
      </c>
      <c r="E81" s="35">
        <f t="shared" si="61"/>
        <v>10.5553191069839</v>
      </c>
      <c r="F81" s="35">
        <f t="shared" si="61"/>
        <v>15.370006067847417</v>
      </c>
      <c r="G81" s="35">
        <f t="shared" si="61"/>
        <v>18.141472613925995</v>
      </c>
      <c r="H81" s="35">
        <f t="shared" si="61"/>
        <v>17.933648226848824</v>
      </c>
      <c r="I81" s="35">
        <f t="shared" si="61"/>
        <v>16.336112055616226</v>
      </c>
      <c r="J81" s="35">
        <f t="shared" si="61"/>
        <v>13.883080574366511</v>
      </c>
      <c r="K81" s="35">
        <f t="shared" si="61"/>
        <v>10.841335259873164</v>
      </c>
      <c r="L81" s="35">
        <f t="shared" si="61"/>
        <v>9.8293085870951877</v>
      </c>
      <c r="M81" s="35">
        <f t="shared" si="61"/>
        <v>10.163674005739793</v>
      </c>
      <c r="N81" s="35">
        <f t="shared" si="61"/>
        <v>10.358275381321036</v>
      </c>
      <c r="O81" s="35">
        <f t="shared" si="61"/>
        <v>10.544231517536268</v>
      </c>
      <c r="P81" s="35">
        <f t="shared" si="61"/>
        <v>10.62139168615011</v>
      </c>
      <c r="Q81" s="35">
        <f t="shared" si="61"/>
        <v>10.350623008446151</v>
      </c>
      <c r="R81" s="35">
        <f t="shared" si="61"/>
        <v>9.762841986897536</v>
      </c>
      <c r="S81" s="35">
        <f t="shared" si="61"/>
        <v>9.4781691361134666</v>
      </c>
      <c r="T81" s="35">
        <f t="shared" si="61"/>
        <v>9.481802967086578</v>
      </c>
      <c r="U81" s="35">
        <f t="shared" si="61"/>
        <v>9.3934929871651676</v>
      </c>
      <c r="V81" s="35">
        <f t="shared" si="61"/>
        <v>9.3300667738700884</v>
      </c>
      <c r="W81" s="35">
        <f t="shared" si="61"/>
        <v>9.2983218322471792</v>
      </c>
      <c r="X81" s="35">
        <f t="shared" si="61"/>
        <v>9.3812501353732589</v>
      </c>
      <c r="Y81" s="35">
        <f t="shared" si="61"/>
        <v>9.5276178303837558</v>
      </c>
      <c r="Z81" s="35">
        <f t="shared" si="61"/>
        <v>9.4939630289260357</v>
      </c>
      <c r="AA81" s="35">
        <f t="shared" si="61"/>
        <v>9.3252504963232319</v>
      </c>
      <c r="AB81" s="35">
        <f t="shared" si="61"/>
        <v>9.2650108468573578</v>
      </c>
      <c r="AC81" s="35">
        <f t="shared" si="61"/>
        <v>9.2221866392758951</v>
      </c>
      <c r="AD81" s="35">
        <f t="shared" si="61"/>
        <v>9.1218830364111696</v>
      </c>
      <c r="AE81" s="35">
        <f t="shared" si="61"/>
        <v>9.1187446595322221</v>
      </c>
      <c r="AF81" s="35">
        <f t="shared" si="61"/>
        <v>9.1377769589562465</v>
      </c>
      <c r="AG81" s="35">
        <f t="shared" si="61"/>
        <v>9.1195023224896801</v>
      </c>
      <c r="AH81" s="35">
        <f t="shared" si="61"/>
        <v>9.180398238155675</v>
      </c>
      <c r="AI81" s="35">
        <f t="shared" ref="AI81:AJ81" si="67">(1-AI$76)*AI32+AI$76*AI59</f>
        <v>9.2399581367499053</v>
      </c>
      <c r="AJ81" s="35">
        <f t="shared" si="67"/>
        <v>9.1843818686370859</v>
      </c>
      <c r="AK81" s="35">
        <f t="shared" ref="AK81" si="68">(1-AK$76)*AK32+AK$76*AK59</f>
        <v>9.1278241512887366</v>
      </c>
    </row>
    <row r="82" spans="1:37">
      <c r="A82" s="32"/>
      <c r="B82" s="34" t="str">
        <f t="shared" si="64"/>
        <v>Brisbane</v>
      </c>
      <c r="C82" s="35">
        <f t="shared" ref="C82:AH82" si="69">(1-C$75)*C33+C$75*C60</f>
        <v>0</v>
      </c>
      <c r="D82" s="35">
        <f t="shared" si="69"/>
        <v>7.9305607895731942</v>
      </c>
      <c r="E82" s="35">
        <f t="shared" si="69"/>
        <v>9.7347446692444137</v>
      </c>
      <c r="F82" s="35">
        <f t="shared" si="69"/>
        <v>12.709258303945157</v>
      </c>
      <c r="G82" s="35">
        <f t="shared" si="69"/>
        <v>15.124502531799273</v>
      </c>
      <c r="H82" s="35">
        <f t="shared" si="69"/>
        <v>16.23035499452255</v>
      </c>
      <c r="I82" s="35">
        <f t="shared" si="69"/>
        <v>15.528737868686832</v>
      </c>
      <c r="J82" s="35">
        <f t="shared" si="69"/>
        <v>13.006306888602097</v>
      </c>
      <c r="K82" s="35">
        <f t="shared" si="69"/>
        <v>10.097092821399825</v>
      </c>
      <c r="L82" s="35">
        <f t="shared" si="69"/>
        <v>8.8971144516056455</v>
      </c>
      <c r="M82" s="35">
        <f t="shared" si="69"/>
        <v>8.8891746137059862</v>
      </c>
      <c r="N82" s="35">
        <f t="shared" si="69"/>
        <v>8.9816886872180604</v>
      </c>
      <c r="O82" s="35">
        <f t="shared" si="69"/>
        <v>9.1260136114750718</v>
      </c>
      <c r="P82" s="35">
        <f t="shared" si="69"/>
        <v>9.1711600947169707</v>
      </c>
      <c r="Q82" s="35">
        <f t="shared" si="69"/>
        <v>8.9783033161228651</v>
      </c>
      <c r="R82" s="35">
        <f t="shared" si="69"/>
        <v>8.5546230579569045</v>
      </c>
      <c r="S82" s="35">
        <f t="shared" si="69"/>
        <v>8.2714499952150344</v>
      </c>
      <c r="T82" s="35">
        <f t="shared" si="69"/>
        <v>8.2724448235873886</v>
      </c>
      <c r="U82" s="35">
        <f t="shared" si="69"/>
        <v>8.276798008911614</v>
      </c>
      <c r="V82" s="35">
        <f t="shared" si="69"/>
        <v>8.2670622241226326</v>
      </c>
      <c r="W82" s="35">
        <f t="shared" si="69"/>
        <v>8.1623134581726262</v>
      </c>
      <c r="X82" s="35">
        <f t="shared" si="69"/>
        <v>7.9650862490293122</v>
      </c>
      <c r="Y82" s="35">
        <f t="shared" si="69"/>
        <v>7.8858358985297468</v>
      </c>
      <c r="Z82" s="35">
        <f t="shared" si="69"/>
        <v>8.2161741911806079</v>
      </c>
      <c r="AA82" s="35">
        <f t="shared" si="69"/>
        <v>8.8942979358063585</v>
      </c>
      <c r="AB82" s="35">
        <f t="shared" si="69"/>
        <v>8.9900766920093496</v>
      </c>
      <c r="AC82" s="35">
        <f t="shared" si="69"/>
        <v>8.281783052428473</v>
      </c>
      <c r="AD82" s="35">
        <f t="shared" si="69"/>
        <v>7.7892213960837751</v>
      </c>
      <c r="AE82" s="35">
        <f t="shared" si="69"/>
        <v>7.7791435576150798</v>
      </c>
      <c r="AF82" s="35">
        <f t="shared" si="69"/>
        <v>7.7589744610096076</v>
      </c>
      <c r="AG82" s="35">
        <f t="shared" si="69"/>
        <v>7.8460075306517938</v>
      </c>
      <c r="AH82" s="35">
        <f t="shared" si="69"/>
        <v>8.0598846148721766</v>
      </c>
      <c r="AI82" s="35">
        <f t="shared" ref="AI82:AJ82" si="70">(1-AI$75)*AI33+AI$75*AI60</f>
        <v>8.05149177075449</v>
      </c>
      <c r="AJ82" s="35">
        <f t="shared" si="70"/>
        <v>7.94201102964188</v>
      </c>
      <c r="AK82" s="35">
        <f t="shared" ref="AK82" si="71">(1-AK$75)*AK33+AK$75*AK60</f>
        <v>7.8899839698556331</v>
      </c>
    </row>
    <row r="83" spans="1:37">
      <c r="A83" s="32"/>
      <c r="B83" s="34" t="str">
        <f t="shared" si="64"/>
        <v>Canberra</v>
      </c>
      <c r="C83" s="35">
        <f t="shared" ref="C83:AH84" si="72">(1-C$76)*C34+C$76*C61</f>
        <v>0</v>
      </c>
      <c r="D83" s="35">
        <f t="shared" si="72"/>
        <v>7.4807556327485027</v>
      </c>
      <c r="E83" s="35">
        <f t="shared" si="72"/>
        <v>10.383350732072058</v>
      </c>
      <c r="F83" s="35">
        <f t="shared" si="72"/>
        <v>15.981808815116363</v>
      </c>
      <c r="G83" s="35">
        <f t="shared" si="72"/>
        <v>19.39996949302877</v>
      </c>
      <c r="H83" s="35">
        <f t="shared" si="72"/>
        <v>19.146593737068738</v>
      </c>
      <c r="I83" s="35">
        <f t="shared" si="72"/>
        <v>17.082665550537147</v>
      </c>
      <c r="J83" s="35">
        <f t="shared" si="72"/>
        <v>14.491022244866116</v>
      </c>
      <c r="K83" s="35">
        <f t="shared" si="72"/>
        <v>11.548869172814676</v>
      </c>
      <c r="L83" s="35">
        <f t="shared" si="72"/>
        <v>10.564244768744253</v>
      </c>
      <c r="M83" s="35">
        <f t="shared" si="72"/>
        <v>10.805657379037497</v>
      </c>
      <c r="N83" s="35">
        <f t="shared" si="72"/>
        <v>10.959607268040479</v>
      </c>
      <c r="O83" s="35">
        <f t="shared" si="72"/>
        <v>11.10780527130939</v>
      </c>
      <c r="P83" s="35">
        <f t="shared" si="72"/>
        <v>11.148267631355553</v>
      </c>
      <c r="Q83" s="35">
        <f t="shared" si="72"/>
        <v>10.826747330171695</v>
      </c>
      <c r="R83" s="35">
        <f t="shared" si="72"/>
        <v>10.13742622504072</v>
      </c>
      <c r="S83" s="35">
        <f t="shared" si="72"/>
        <v>9.8004273609734494</v>
      </c>
      <c r="T83" s="35">
        <f t="shared" si="72"/>
        <v>9.8795147018181027</v>
      </c>
      <c r="U83" s="35">
        <f t="shared" si="72"/>
        <v>9.843350375530358</v>
      </c>
      <c r="V83" s="35">
        <f t="shared" si="72"/>
        <v>9.8192750133832281</v>
      </c>
      <c r="W83" s="35">
        <f t="shared" si="72"/>
        <v>9.8506548750824674</v>
      </c>
      <c r="X83" s="35">
        <f t="shared" si="72"/>
        <v>9.8879718945667143</v>
      </c>
      <c r="Y83" s="35">
        <f t="shared" si="72"/>
        <v>9.9384041548700051</v>
      </c>
      <c r="Z83" s="35">
        <f t="shared" si="72"/>
        <v>9.9422225557822195</v>
      </c>
      <c r="AA83" s="35">
        <f t="shared" si="72"/>
        <v>9.8844327937070968</v>
      </c>
      <c r="AB83" s="35">
        <f t="shared" si="72"/>
        <v>9.8577319820006153</v>
      </c>
      <c r="AC83" s="35">
        <f t="shared" si="72"/>
        <v>9.86643188259624</v>
      </c>
      <c r="AD83" s="35">
        <f t="shared" si="72"/>
        <v>9.8782840354009736</v>
      </c>
      <c r="AE83" s="35">
        <f t="shared" si="72"/>
        <v>9.9172587883270573</v>
      </c>
      <c r="AF83" s="35">
        <f t="shared" si="72"/>
        <v>9.9407913493969851</v>
      </c>
      <c r="AG83" s="35">
        <f t="shared" si="72"/>
        <v>9.9295579474944606</v>
      </c>
      <c r="AH83" s="35">
        <f t="shared" si="72"/>
        <v>9.9540172790948098</v>
      </c>
      <c r="AI83" s="35">
        <f t="shared" ref="AI83:AJ83" si="73">(1-AI$76)*AI34+AI$76*AI61</f>
        <v>9.9830324543036326</v>
      </c>
      <c r="AJ83" s="35">
        <f t="shared" si="73"/>
        <v>9.9550991886406379</v>
      </c>
      <c r="AK83" s="35">
        <f t="shared" ref="AK83" si="74">(1-AK$76)*AK34+AK$76*AK61</f>
        <v>9.9315926550567362</v>
      </c>
    </row>
    <row r="84" spans="1:37">
      <c r="A84" s="32"/>
      <c r="B84" s="34" t="str">
        <f t="shared" si="64"/>
        <v>Hobart</v>
      </c>
      <c r="C84" s="35">
        <f t="shared" si="72"/>
        <v>0</v>
      </c>
      <c r="D84" s="35">
        <f t="shared" si="72"/>
        <v>8.1678871839093397</v>
      </c>
      <c r="E84" s="35">
        <f t="shared" si="72"/>
        <v>11.091715296233042</v>
      </c>
      <c r="F84" s="35">
        <f t="shared" si="72"/>
        <v>16.164534175717897</v>
      </c>
      <c r="G84" s="35">
        <f t="shared" si="72"/>
        <v>18.845679061746157</v>
      </c>
      <c r="H84" s="35">
        <f t="shared" si="72"/>
        <v>18.607895065364108</v>
      </c>
      <c r="I84" s="35">
        <f t="shared" si="72"/>
        <v>17.061276615705747</v>
      </c>
      <c r="J84" s="35">
        <f t="shared" si="72"/>
        <v>14.90660308200234</v>
      </c>
      <c r="K84" s="35">
        <f t="shared" si="72"/>
        <v>12.49676819638554</v>
      </c>
      <c r="L84" s="35">
        <f t="shared" si="72"/>
        <v>12.472831639443854</v>
      </c>
      <c r="M84" s="35">
        <f t="shared" si="72"/>
        <v>13.319060100024322</v>
      </c>
      <c r="N84" s="35">
        <f t="shared" si="72"/>
        <v>13.712603234478227</v>
      </c>
      <c r="O84" s="35">
        <f t="shared" si="72"/>
        <v>14.181404650563378</v>
      </c>
      <c r="P84" s="35">
        <f t="shared" si="72"/>
        <v>14.320983861908386</v>
      </c>
      <c r="Q84" s="35">
        <f t="shared" si="72"/>
        <v>13.985584761806798</v>
      </c>
      <c r="R84" s="35">
        <f t="shared" si="72"/>
        <v>13.483251795073398</v>
      </c>
      <c r="S84" s="35">
        <f t="shared" si="72"/>
        <v>13.374872495059456</v>
      </c>
      <c r="T84" s="35">
        <f t="shared" si="72"/>
        <v>13.686073553201297</v>
      </c>
      <c r="U84" s="35">
        <f t="shared" si="72"/>
        <v>14.029732327088416</v>
      </c>
      <c r="V84" s="35">
        <f t="shared" si="72"/>
        <v>14.277300339004352</v>
      </c>
      <c r="W84" s="35">
        <f t="shared" si="72"/>
        <v>14.359207066375522</v>
      </c>
      <c r="X84" s="35">
        <f t="shared" si="72"/>
        <v>14.377431803179689</v>
      </c>
      <c r="Y84" s="35">
        <f t="shared" si="72"/>
        <v>14.520149030296443</v>
      </c>
      <c r="Z84" s="35">
        <f t="shared" si="72"/>
        <v>14.909628839532957</v>
      </c>
      <c r="AA84" s="35">
        <f t="shared" si="72"/>
        <v>15.344147372839551</v>
      </c>
      <c r="AB84" s="35">
        <f t="shared" si="72"/>
        <v>15.357547282888204</v>
      </c>
      <c r="AC84" s="35">
        <f t="shared" si="72"/>
        <v>15.314010080759346</v>
      </c>
      <c r="AD84" s="35">
        <f t="shared" si="72"/>
        <v>15.535695060282993</v>
      </c>
      <c r="AE84" s="35">
        <f t="shared" si="72"/>
        <v>15.782023408679278</v>
      </c>
      <c r="AF84" s="35">
        <f t="shared" si="72"/>
        <v>15.888971896684211</v>
      </c>
      <c r="AG84" s="35">
        <f t="shared" si="72"/>
        <v>15.977352391663677</v>
      </c>
      <c r="AH84" s="35">
        <f t="shared" si="72"/>
        <v>16.079878223907585</v>
      </c>
      <c r="AI84" s="35">
        <f t="shared" ref="AI84:AJ84" si="75">(1-AI$76)*AI35+AI$76*AI62</f>
        <v>16.190190768744941</v>
      </c>
      <c r="AJ84" s="35">
        <f t="shared" si="75"/>
        <v>16.371900827646574</v>
      </c>
      <c r="AK84" s="35">
        <f t="shared" ref="AK84" si="76">(1-AK$76)*AK35+AK$76*AK62</f>
        <v>16.556753019159309</v>
      </c>
    </row>
    <row r="85" spans="1:37">
      <c r="A85" s="32"/>
      <c r="B85" s="34" t="str">
        <f t="shared" si="64"/>
        <v>Townsville</v>
      </c>
      <c r="C85" s="35">
        <f t="shared" ref="C85:AH85" si="77">(1-C$75)*C36+C$75*C63</f>
        <v>0</v>
      </c>
      <c r="D85" s="35">
        <f t="shared" si="77"/>
        <v>7.8656516990996312</v>
      </c>
      <c r="E85" s="35">
        <f t="shared" si="77"/>
        <v>9.4525488264618538</v>
      </c>
      <c r="F85" s="35">
        <f t="shared" si="77"/>
        <v>11.210964000525944</v>
      </c>
      <c r="G85" s="35">
        <f t="shared" si="77"/>
        <v>11.005176389551327</v>
      </c>
      <c r="H85" s="35">
        <f t="shared" si="77"/>
        <v>11.871555021332899</v>
      </c>
      <c r="I85" s="35">
        <f t="shared" si="77"/>
        <v>11.741994920999858</v>
      </c>
      <c r="J85" s="35">
        <f t="shared" si="77"/>
        <v>14.479514793452973</v>
      </c>
      <c r="K85" s="35">
        <f t="shared" si="77"/>
        <v>14.117703901593268</v>
      </c>
      <c r="L85" s="35">
        <f t="shared" si="77"/>
        <v>14.26883629368823</v>
      </c>
      <c r="M85" s="35">
        <f t="shared" si="77"/>
        <v>14.409153089950905</v>
      </c>
      <c r="N85" s="35">
        <f t="shared" si="77"/>
        <v>14.409572482285085</v>
      </c>
      <c r="O85" s="35">
        <f t="shared" si="77"/>
        <v>14.43220473407216</v>
      </c>
      <c r="P85" s="35">
        <f t="shared" si="77"/>
        <v>14.434971131153505</v>
      </c>
      <c r="Q85" s="35">
        <f t="shared" si="77"/>
        <v>14.439627858659538</v>
      </c>
      <c r="R85" s="35">
        <f t="shared" si="77"/>
        <v>14.443557879646644</v>
      </c>
      <c r="S85" s="35">
        <f t="shared" si="77"/>
        <v>14.446669964599357</v>
      </c>
      <c r="T85" s="35">
        <f t="shared" si="77"/>
        <v>14.474166740999367</v>
      </c>
      <c r="U85" s="35">
        <f t="shared" si="77"/>
        <v>14.474166740999367</v>
      </c>
      <c r="V85" s="35">
        <f t="shared" si="77"/>
        <v>14.474166740999367</v>
      </c>
      <c r="W85" s="35">
        <f t="shared" si="77"/>
        <v>14.474166740999367</v>
      </c>
      <c r="X85" s="35">
        <f t="shared" si="77"/>
        <v>14.474166740999367</v>
      </c>
      <c r="Y85" s="35">
        <f t="shared" si="77"/>
        <v>14.474166740999367</v>
      </c>
      <c r="Z85" s="35">
        <f t="shared" si="77"/>
        <v>14.474166740999365</v>
      </c>
      <c r="AA85" s="35">
        <f t="shared" si="77"/>
        <v>14.474166740999367</v>
      </c>
      <c r="AB85" s="35">
        <f t="shared" si="77"/>
        <v>14.474166740999367</v>
      </c>
      <c r="AC85" s="35">
        <f t="shared" si="77"/>
        <v>14.474166740999367</v>
      </c>
      <c r="AD85" s="35">
        <f t="shared" si="77"/>
        <v>14.474166740999367</v>
      </c>
      <c r="AE85" s="35">
        <f t="shared" si="77"/>
        <v>14.474166740999367</v>
      </c>
      <c r="AF85" s="35">
        <f t="shared" si="77"/>
        <v>14.474166740999367</v>
      </c>
      <c r="AG85" s="35">
        <f t="shared" si="77"/>
        <v>14.474166740999365</v>
      </c>
      <c r="AH85" s="35">
        <f t="shared" si="77"/>
        <v>14.474166740999365</v>
      </c>
      <c r="AI85" s="35">
        <f t="shared" ref="AI85:AJ85" si="78">(1-AI$75)*AI36+AI$75*AI63</f>
        <v>14.474166740999365</v>
      </c>
      <c r="AJ85" s="35">
        <f t="shared" si="78"/>
        <v>14.474166740999365</v>
      </c>
      <c r="AK85" s="35">
        <f t="shared" ref="AK85" si="79">(1-AK$75)*AK36+AK$75*AK63</f>
        <v>14.474166740999365</v>
      </c>
    </row>
    <row r="86" spans="1:37">
      <c r="A86" s="27"/>
      <c r="B86" s="28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</row>
    <row r="87" spans="1:37">
      <c r="A87" s="27" t="s">
        <v>90</v>
      </c>
      <c r="B87" s="29" t="s">
        <v>78</v>
      </c>
      <c r="C87" s="30">
        <f>C78</f>
        <v>2019</v>
      </c>
      <c r="D87" s="30">
        <f t="shared" ref="D87:AH87" si="80">D78</f>
        <v>2020</v>
      </c>
      <c r="E87" s="30">
        <f t="shared" si="80"/>
        <v>2021</v>
      </c>
      <c r="F87" s="30">
        <f t="shared" si="80"/>
        <v>2022</v>
      </c>
      <c r="G87" s="30">
        <f t="shared" si="80"/>
        <v>2023</v>
      </c>
      <c r="H87" s="30">
        <f t="shared" si="80"/>
        <v>2024</v>
      </c>
      <c r="I87" s="30">
        <f t="shared" si="80"/>
        <v>2025</v>
      </c>
      <c r="J87" s="30">
        <f t="shared" si="80"/>
        <v>2026</v>
      </c>
      <c r="K87" s="30">
        <f t="shared" si="80"/>
        <v>2027</v>
      </c>
      <c r="L87" s="30">
        <f t="shared" si="80"/>
        <v>2028</v>
      </c>
      <c r="M87" s="30">
        <f t="shared" si="80"/>
        <v>2029</v>
      </c>
      <c r="N87" s="30">
        <f t="shared" si="80"/>
        <v>2030</v>
      </c>
      <c r="O87" s="30">
        <f t="shared" si="80"/>
        <v>2031</v>
      </c>
      <c r="P87" s="30">
        <f t="shared" si="80"/>
        <v>2032</v>
      </c>
      <c r="Q87" s="30">
        <f t="shared" si="80"/>
        <v>2033</v>
      </c>
      <c r="R87" s="30">
        <f t="shared" si="80"/>
        <v>2034</v>
      </c>
      <c r="S87" s="30">
        <f t="shared" si="80"/>
        <v>2035</v>
      </c>
      <c r="T87" s="30">
        <f t="shared" si="80"/>
        <v>2036</v>
      </c>
      <c r="U87" s="30">
        <f t="shared" si="80"/>
        <v>2037</v>
      </c>
      <c r="V87" s="30">
        <f t="shared" si="80"/>
        <v>2038</v>
      </c>
      <c r="W87" s="30">
        <f t="shared" si="80"/>
        <v>2039</v>
      </c>
      <c r="X87" s="30">
        <f t="shared" si="80"/>
        <v>2040</v>
      </c>
      <c r="Y87" s="30">
        <f t="shared" si="80"/>
        <v>2041</v>
      </c>
      <c r="Z87" s="30">
        <f t="shared" si="80"/>
        <v>2042</v>
      </c>
      <c r="AA87" s="30">
        <f t="shared" si="80"/>
        <v>2043</v>
      </c>
      <c r="AB87" s="30">
        <f t="shared" si="80"/>
        <v>2044</v>
      </c>
      <c r="AC87" s="30">
        <f t="shared" si="80"/>
        <v>2045</v>
      </c>
      <c r="AD87" s="30">
        <f t="shared" si="80"/>
        <v>2046</v>
      </c>
      <c r="AE87" s="30">
        <f t="shared" si="80"/>
        <v>2047</v>
      </c>
      <c r="AF87" s="30">
        <f t="shared" si="80"/>
        <v>2048</v>
      </c>
      <c r="AG87" s="30">
        <f t="shared" si="80"/>
        <v>2049</v>
      </c>
      <c r="AH87" s="30">
        <f t="shared" si="80"/>
        <v>2050</v>
      </c>
      <c r="AI87" s="30">
        <f t="shared" ref="AI87:AJ87" si="81">AI78</f>
        <v>2051</v>
      </c>
      <c r="AJ87" s="30">
        <f t="shared" si="81"/>
        <v>2052</v>
      </c>
      <c r="AK87" s="30">
        <f t="shared" ref="AK87" si="82">AK78</f>
        <v>2053</v>
      </c>
    </row>
    <row r="88" spans="1:37">
      <c r="A88" s="31">
        <f>C88-C79</f>
        <v>0.56009876843116646</v>
      </c>
      <c r="B88" s="28" t="str">
        <f>B79</f>
        <v>Melbourne</v>
      </c>
      <c r="C88" s="31">
        <f>(1-C$76)*C39+C$76*C66</f>
        <v>0.56009876843116646</v>
      </c>
      <c r="D88" s="31">
        <f t="shared" ref="D88:AH93" si="83">(1-D$76)*D39+D$76*D66</f>
        <v>7.4531875876292606</v>
      </c>
      <c r="E88" s="31">
        <f t="shared" si="83"/>
        <v>10.286801555837336</v>
      </c>
      <c r="F88" s="31">
        <f t="shared" si="83"/>
        <v>15.417589465749325</v>
      </c>
      <c r="G88" s="31">
        <f t="shared" si="83"/>
        <v>18.04348711642859</v>
      </c>
      <c r="H88" s="31">
        <f t="shared" si="83"/>
        <v>17.665497714626071</v>
      </c>
      <c r="I88" s="31">
        <f t="shared" si="83"/>
        <v>16.069692552296882</v>
      </c>
      <c r="J88" s="31">
        <f t="shared" si="83"/>
        <v>13.90667570781806</v>
      </c>
      <c r="K88" s="31">
        <f t="shared" si="83"/>
        <v>11.611757850679005</v>
      </c>
      <c r="L88" s="31">
        <f t="shared" si="83"/>
        <v>11.922688149055404</v>
      </c>
      <c r="M88" s="31">
        <f t="shared" si="83"/>
        <v>13.056794103416479</v>
      </c>
      <c r="N88" s="31">
        <f t="shared" si="83"/>
        <v>13.460849221255323</v>
      </c>
      <c r="O88" s="31">
        <f t="shared" si="83"/>
        <v>13.71279951893103</v>
      </c>
      <c r="P88" s="31">
        <f t="shared" si="83"/>
        <v>13.662942735318962</v>
      </c>
      <c r="Q88" s="31">
        <f t="shared" si="83"/>
        <v>13.287241778377478</v>
      </c>
      <c r="R88" s="31">
        <f t="shared" si="83"/>
        <v>12.875544330970611</v>
      </c>
      <c r="S88" s="31">
        <f t="shared" si="83"/>
        <v>12.996082840236689</v>
      </c>
      <c r="T88" s="31">
        <f t="shared" si="83"/>
        <v>13.456357021645049</v>
      </c>
      <c r="U88" s="31">
        <f t="shared" si="83"/>
        <v>13.768236206505199</v>
      </c>
      <c r="V88" s="31">
        <f t="shared" si="83"/>
        <v>14.045131412495934</v>
      </c>
      <c r="W88" s="31">
        <f t="shared" si="83"/>
        <v>14.231639970732683</v>
      </c>
      <c r="X88" s="31">
        <f t="shared" si="83"/>
        <v>14.163827404362117</v>
      </c>
      <c r="Y88" s="31">
        <f t="shared" si="83"/>
        <v>13.950555928001238</v>
      </c>
      <c r="Z88" s="31">
        <f t="shared" si="83"/>
        <v>13.880089838664036</v>
      </c>
      <c r="AA88" s="31">
        <f t="shared" si="83"/>
        <v>13.923276994433776</v>
      </c>
      <c r="AB88" s="31">
        <f t="shared" si="83"/>
        <v>13.839523091255058</v>
      </c>
      <c r="AC88" s="31">
        <f t="shared" si="83"/>
        <v>13.803908374159997</v>
      </c>
      <c r="AD88" s="31">
        <f t="shared" si="83"/>
        <v>14.053466500723227</v>
      </c>
      <c r="AE88" s="31">
        <f t="shared" si="83"/>
        <v>14.198668333290922</v>
      </c>
      <c r="AF88" s="31">
        <f t="shared" si="83"/>
        <v>14.105516730034605</v>
      </c>
      <c r="AG88" s="31">
        <f t="shared" si="83"/>
        <v>14.001135217748388</v>
      </c>
      <c r="AH88" s="31">
        <f t="shared" si="83"/>
        <v>13.897226117499978</v>
      </c>
      <c r="AI88" s="31">
        <f t="shared" ref="AI88:AJ88" si="84">(1-AI$76)*AI39+AI$76*AI66</f>
        <v>13.907612691909458</v>
      </c>
      <c r="AJ88" s="31">
        <f t="shared" si="84"/>
        <v>14.116312468628509</v>
      </c>
      <c r="AK88" s="31">
        <f t="shared" ref="AK88" si="85">(1-AK$76)*AK39+AK$76*AK66</f>
        <v>14.301946082324765</v>
      </c>
    </row>
    <row r="89" spans="1:37">
      <c r="A89" s="31">
        <f t="shared" ref="A89:A94" si="86">C89-C80</f>
        <v>0.45991791845654678</v>
      </c>
      <c r="B89" s="28" t="str">
        <f t="shared" ref="B89:B94" si="87">B80</f>
        <v>Sydney</v>
      </c>
      <c r="C89" s="31">
        <f>(1-C$76)*C40+C$76*C67</f>
        <v>0.45991791845654678</v>
      </c>
      <c r="D89" s="31">
        <f t="shared" si="83"/>
        <v>8.9837702139996019</v>
      </c>
      <c r="E89" s="31">
        <f t="shared" si="83"/>
        <v>11.877175454150082</v>
      </c>
      <c r="F89" s="31">
        <f t="shared" si="83"/>
        <v>17.463909604312949</v>
      </c>
      <c r="G89" s="31">
        <f t="shared" si="83"/>
        <v>20.890540917701703</v>
      </c>
      <c r="H89" s="31">
        <f t="shared" si="83"/>
        <v>20.679575571062493</v>
      </c>
      <c r="I89" s="31">
        <f t="shared" si="83"/>
        <v>18.723229727458602</v>
      </c>
      <c r="J89" s="31">
        <f t="shared" si="83"/>
        <v>16.266058864150096</v>
      </c>
      <c r="K89" s="31">
        <f t="shared" si="83"/>
        <v>13.466130935198667</v>
      </c>
      <c r="L89" s="31">
        <f t="shared" si="83"/>
        <v>12.648917668231441</v>
      </c>
      <c r="M89" s="31">
        <f t="shared" si="83"/>
        <v>12.99007714910549</v>
      </c>
      <c r="N89" s="31">
        <f t="shared" si="83"/>
        <v>13.170711130626028</v>
      </c>
      <c r="O89" s="31">
        <f t="shared" si="83"/>
        <v>13.321291252421377</v>
      </c>
      <c r="P89" s="31">
        <f t="shared" si="83"/>
        <v>13.333118566719122</v>
      </c>
      <c r="Q89" s="31">
        <f t="shared" si="83"/>
        <v>12.974732550960139</v>
      </c>
      <c r="R89" s="31">
        <f t="shared" si="83"/>
        <v>12.275248942789251</v>
      </c>
      <c r="S89" s="31">
        <f t="shared" si="83"/>
        <v>11.962586128164407</v>
      </c>
      <c r="T89" s="31">
        <f t="shared" si="83"/>
        <v>12.073724492141295</v>
      </c>
      <c r="U89" s="31">
        <f t="shared" si="83"/>
        <v>12.073592199323643</v>
      </c>
      <c r="V89" s="31">
        <f t="shared" si="83"/>
        <v>12.081060950424643</v>
      </c>
      <c r="W89" s="31">
        <f t="shared" si="83"/>
        <v>12.108754619875265</v>
      </c>
      <c r="X89" s="31">
        <f t="shared" si="83"/>
        <v>12.131077583029645</v>
      </c>
      <c r="Y89" s="31">
        <f t="shared" si="83"/>
        <v>12.186826771866615</v>
      </c>
      <c r="Z89" s="31">
        <f t="shared" si="83"/>
        <v>12.190632741451152</v>
      </c>
      <c r="AA89" s="31">
        <f t="shared" si="83"/>
        <v>12.106323571562598</v>
      </c>
      <c r="AB89" s="31">
        <f t="shared" si="83"/>
        <v>12.055018754967763</v>
      </c>
      <c r="AC89" s="31">
        <f t="shared" si="83"/>
        <v>12.068528188162054</v>
      </c>
      <c r="AD89" s="31">
        <f t="shared" si="83"/>
        <v>12.096058601661559</v>
      </c>
      <c r="AE89" s="31">
        <f t="shared" si="83"/>
        <v>12.135194256589036</v>
      </c>
      <c r="AF89" s="31">
        <f t="shared" si="83"/>
        <v>12.150246346626476</v>
      </c>
      <c r="AG89" s="31">
        <f t="shared" si="83"/>
        <v>12.137332380485107</v>
      </c>
      <c r="AH89" s="31">
        <f t="shared" si="83"/>
        <v>12.164373609621748</v>
      </c>
      <c r="AI89" s="31">
        <f t="shared" ref="AI89:AJ89" si="88">(1-AI$76)*AI40+AI$76*AI67</f>
        <v>12.195284529603606</v>
      </c>
      <c r="AJ89" s="31">
        <f t="shared" si="88"/>
        <v>12.169249766100011</v>
      </c>
      <c r="AK89" s="31">
        <f t="shared" ref="AK89" si="89">(1-AK$76)*AK40+AK$76*AK67</f>
        <v>12.146628342327768</v>
      </c>
    </row>
    <row r="90" spans="1:37">
      <c r="A90" s="31">
        <f t="shared" si="86"/>
        <v>0.81848843743437227</v>
      </c>
      <c r="B90" s="28" t="str">
        <f t="shared" si="87"/>
        <v>Adelaide</v>
      </c>
      <c r="C90" s="31">
        <f>(1-C$76)*C41+C$76*C68</f>
        <v>0.81848843743437227</v>
      </c>
      <c r="D90" s="31">
        <f t="shared" si="83"/>
        <v>10.637807392365534</v>
      </c>
      <c r="E90" s="31">
        <f t="shared" si="83"/>
        <v>13.441965589318334</v>
      </c>
      <c r="F90" s="31">
        <f t="shared" si="83"/>
        <v>18.21745729920136</v>
      </c>
      <c r="G90" s="31">
        <f t="shared" si="83"/>
        <v>20.956812836332624</v>
      </c>
      <c r="H90" s="31">
        <f t="shared" si="83"/>
        <v>20.800832070412788</v>
      </c>
      <c r="I90" s="31">
        <f t="shared" si="83"/>
        <v>19.362238509171711</v>
      </c>
      <c r="J90" s="31">
        <f t="shared" si="83"/>
        <v>17.09476072787049</v>
      </c>
      <c r="K90" s="31">
        <f t="shared" si="83"/>
        <v>14.269389470783439</v>
      </c>
      <c r="L90" s="31">
        <f t="shared" si="83"/>
        <v>13.490717935226154</v>
      </c>
      <c r="M90" s="31">
        <f t="shared" si="83"/>
        <v>13.912412300688688</v>
      </c>
      <c r="N90" s="31">
        <f t="shared" si="83"/>
        <v>14.144425093026358</v>
      </c>
      <c r="O90" s="31">
        <f t="shared" si="83"/>
        <v>14.383279286013872</v>
      </c>
      <c r="P90" s="31">
        <f t="shared" si="83"/>
        <v>14.435248469289006</v>
      </c>
      <c r="Q90" s="31">
        <f t="shared" si="83"/>
        <v>14.077786931739448</v>
      </c>
      <c r="R90" s="31">
        <f t="shared" si="83"/>
        <v>13.43326698693148</v>
      </c>
      <c r="S90" s="31">
        <f t="shared" si="83"/>
        <v>13.229588446600644</v>
      </c>
      <c r="T90" s="31">
        <f t="shared" si="83"/>
        <v>13.390544726977726</v>
      </c>
      <c r="U90" s="31">
        <f t="shared" si="83"/>
        <v>13.400701253037305</v>
      </c>
      <c r="V90" s="31">
        <f t="shared" si="83"/>
        <v>13.368869512953609</v>
      </c>
      <c r="W90" s="31">
        <f t="shared" si="83"/>
        <v>13.331770040243143</v>
      </c>
      <c r="X90" s="31">
        <f t="shared" si="83"/>
        <v>13.407116237155293</v>
      </c>
      <c r="Y90" s="31">
        <f t="shared" si="83"/>
        <v>13.572864131866677</v>
      </c>
      <c r="Z90" s="31">
        <f t="shared" si="83"/>
        <v>13.519527084623505</v>
      </c>
      <c r="AA90" s="31">
        <f t="shared" si="83"/>
        <v>13.268999548652431</v>
      </c>
      <c r="AB90" s="31">
        <f t="shared" si="83"/>
        <v>13.166961834631543</v>
      </c>
      <c r="AC90" s="31">
        <f t="shared" si="83"/>
        <v>13.140905807175471</v>
      </c>
      <c r="AD90" s="31">
        <f t="shared" si="83"/>
        <v>13.061991522781266</v>
      </c>
      <c r="AE90" s="31">
        <f t="shared" si="83"/>
        <v>13.059536115045933</v>
      </c>
      <c r="AF90" s="31">
        <f t="shared" si="83"/>
        <v>13.081542384642052</v>
      </c>
      <c r="AG90" s="31">
        <f t="shared" si="83"/>
        <v>13.087746328587524</v>
      </c>
      <c r="AH90" s="31">
        <f t="shared" si="83"/>
        <v>13.152945090213731</v>
      </c>
      <c r="AI90" s="31">
        <f t="shared" ref="AI90:AJ90" si="90">(1-AI$76)*AI41+AI$76*AI68</f>
        <v>13.20274328783476</v>
      </c>
      <c r="AJ90" s="31">
        <f t="shared" si="90"/>
        <v>13.148144156375999</v>
      </c>
      <c r="AK90" s="31">
        <f t="shared" ref="AK90" si="91">(1-AK$76)*AK41+AK$76*AK68</f>
        <v>13.088148336294029</v>
      </c>
    </row>
    <row r="91" spans="1:37">
      <c r="A91" s="31">
        <f t="shared" si="86"/>
        <v>0.31666374851833523</v>
      </c>
      <c r="B91" s="28" t="str">
        <f t="shared" si="87"/>
        <v>Brisbane</v>
      </c>
      <c r="C91" s="31">
        <f>(1-C$75)*C42+C$75*C69</f>
        <v>0.31666374851833523</v>
      </c>
      <c r="D91" s="31">
        <f t="shared" ref="D91:AH91" si="92">(1-D$75)*D42+D$75*D69</f>
        <v>9.0589689234175701</v>
      </c>
      <c r="E91" s="31">
        <f t="shared" si="92"/>
        <v>10.926206923781255</v>
      </c>
      <c r="F91" s="31">
        <f t="shared" si="92"/>
        <v>13.94755253770472</v>
      </c>
      <c r="G91" s="31">
        <f t="shared" si="92"/>
        <v>16.419352398981459</v>
      </c>
      <c r="H91" s="31">
        <f t="shared" si="92"/>
        <v>17.643470911711109</v>
      </c>
      <c r="I91" s="31">
        <f t="shared" si="92"/>
        <v>17.063681398592831</v>
      </c>
      <c r="J91" s="31">
        <f t="shared" si="92"/>
        <v>14.573829843114639</v>
      </c>
      <c r="K91" s="31">
        <f t="shared" si="92"/>
        <v>11.575761654111936</v>
      </c>
      <c r="L91" s="31">
        <f t="shared" si="92"/>
        <v>10.244988711313097</v>
      </c>
      <c r="M91" s="31">
        <f t="shared" si="92"/>
        <v>10.171471609572064</v>
      </c>
      <c r="N91" s="31">
        <f t="shared" si="92"/>
        <v>10.258639208135747</v>
      </c>
      <c r="O91" s="31">
        <f t="shared" si="92"/>
        <v>10.416227703220018</v>
      </c>
      <c r="P91" s="31">
        <f t="shared" si="92"/>
        <v>10.466893199685241</v>
      </c>
      <c r="Q91" s="31">
        <f t="shared" si="92"/>
        <v>10.254730416105421</v>
      </c>
      <c r="R91" s="31">
        <f t="shared" si="92"/>
        <v>9.8136336756572131</v>
      </c>
      <c r="S91" s="31">
        <f t="shared" si="92"/>
        <v>9.5298952042112273</v>
      </c>
      <c r="T91" s="31">
        <f t="shared" si="92"/>
        <v>9.5554449407861934</v>
      </c>
      <c r="U91" s="31">
        <f t="shared" si="92"/>
        <v>9.6188329609153982</v>
      </c>
      <c r="V91" s="31">
        <f t="shared" si="92"/>
        <v>9.6758401422507845</v>
      </c>
      <c r="W91" s="31">
        <f t="shared" si="92"/>
        <v>9.6004720606309171</v>
      </c>
      <c r="X91" s="31">
        <f t="shared" si="92"/>
        <v>9.4044611495906505</v>
      </c>
      <c r="Y91" s="31">
        <f t="shared" si="92"/>
        <v>9.361107634140696</v>
      </c>
      <c r="Z91" s="31">
        <f t="shared" si="92"/>
        <v>9.7414245228093463</v>
      </c>
      <c r="AA91" s="31">
        <f t="shared" si="92"/>
        <v>10.426314749296882</v>
      </c>
      <c r="AB91" s="31">
        <f t="shared" si="92"/>
        <v>10.535668786980438</v>
      </c>
      <c r="AC91" s="31">
        <f t="shared" si="92"/>
        <v>9.8681157455631752</v>
      </c>
      <c r="AD91" s="31">
        <f t="shared" si="92"/>
        <v>9.3858141621523661</v>
      </c>
      <c r="AE91" s="31">
        <f t="shared" si="92"/>
        <v>9.3673004787705398</v>
      </c>
      <c r="AF91" s="31">
        <f t="shared" si="92"/>
        <v>9.3546182557302586</v>
      </c>
      <c r="AG91" s="31">
        <f t="shared" si="92"/>
        <v>9.4573926588968078</v>
      </c>
      <c r="AH91" s="31">
        <f t="shared" si="92"/>
        <v>9.6897673086187055</v>
      </c>
      <c r="AI91" s="31">
        <f t="shared" ref="AI91:AJ91" si="93">(1-AI$75)*AI42+AI$75*AI69</f>
        <v>9.6934429946959586</v>
      </c>
      <c r="AJ91" s="31">
        <f t="shared" si="93"/>
        <v>9.5879777281267753</v>
      </c>
      <c r="AK91" s="31">
        <f t="shared" ref="AK91" si="94">(1-AK$75)*AK42+AK$75*AK69</f>
        <v>9.5417697562957589</v>
      </c>
    </row>
    <row r="92" spans="1:37">
      <c r="A92" s="31">
        <f t="shared" si="86"/>
        <v>0.45991791845654678</v>
      </c>
      <c r="B92" s="28" t="str">
        <f t="shared" si="87"/>
        <v>Canberra</v>
      </c>
      <c r="C92" s="31">
        <f>(1-C$76)*C43+C$76*C70</f>
        <v>0.45991791845654678</v>
      </c>
      <c r="D92" s="31">
        <f t="shared" si="83"/>
        <v>8.9837702139996019</v>
      </c>
      <c r="E92" s="31">
        <f t="shared" si="83"/>
        <v>11.877175454150082</v>
      </c>
      <c r="F92" s="31">
        <f t="shared" si="83"/>
        <v>17.463909604312949</v>
      </c>
      <c r="G92" s="31">
        <f t="shared" si="83"/>
        <v>20.890540917701703</v>
      </c>
      <c r="H92" s="31">
        <f t="shared" si="83"/>
        <v>20.679575571062493</v>
      </c>
      <c r="I92" s="31">
        <f t="shared" si="83"/>
        <v>18.723229727458602</v>
      </c>
      <c r="J92" s="31">
        <f t="shared" si="83"/>
        <v>16.266058864150096</v>
      </c>
      <c r="K92" s="31">
        <f t="shared" si="83"/>
        <v>13.466130935198667</v>
      </c>
      <c r="L92" s="31">
        <f t="shared" si="83"/>
        <v>12.648917668231441</v>
      </c>
      <c r="M92" s="31">
        <f t="shared" si="83"/>
        <v>12.99007714910549</v>
      </c>
      <c r="N92" s="31">
        <f t="shared" si="83"/>
        <v>13.170711130626028</v>
      </c>
      <c r="O92" s="31">
        <f t="shared" si="83"/>
        <v>13.321291252421377</v>
      </c>
      <c r="P92" s="31">
        <f t="shared" si="83"/>
        <v>13.333118566719122</v>
      </c>
      <c r="Q92" s="31">
        <f t="shared" si="83"/>
        <v>12.974732550960139</v>
      </c>
      <c r="R92" s="31">
        <f t="shared" si="83"/>
        <v>12.275248942789251</v>
      </c>
      <c r="S92" s="31">
        <f t="shared" si="83"/>
        <v>11.962586128164407</v>
      </c>
      <c r="T92" s="31">
        <f t="shared" si="83"/>
        <v>12.073724492141295</v>
      </c>
      <c r="U92" s="31">
        <f t="shared" si="83"/>
        <v>12.073592199323643</v>
      </c>
      <c r="V92" s="31">
        <f t="shared" si="83"/>
        <v>12.081060950424643</v>
      </c>
      <c r="W92" s="31">
        <f t="shared" si="83"/>
        <v>12.108754619875265</v>
      </c>
      <c r="X92" s="31">
        <f t="shared" si="83"/>
        <v>12.131077583029645</v>
      </c>
      <c r="Y92" s="31">
        <f t="shared" si="83"/>
        <v>12.186826771866615</v>
      </c>
      <c r="Z92" s="31">
        <f t="shared" si="83"/>
        <v>12.190632741451152</v>
      </c>
      <c r="AA92" s="31">
        <f t="shared" si="83"/>
        <v>12.106323571562598</v>
      </c>
      <c r="AB92" s="31">
        <f t="shared" si="83"/>
        <v>12.055018754967763</v>
      </c>
      <c r="AC92" s="31">
        <f t="shared" si="83"/>
        <v>12.068528188162054</v>
      </c>
      <c r="AD92" s="31">
        <f t="shared" si="83"/>
        <v>12.096058601661559</v>
      </c>
      <c r="AE92" s="31">
        <f t="shared" si="83"/>
        <v>12.135194256589036</v>
      </c>
      <c r="AF92" s="31">
        <f t="shared" si="83"/>
        <v>12.150246346626476</v>
      </c>
      <c r="AG92" s="31">
        <f t="shared" si="83"/>
        <v>12.137332380485107</v>
      </c>
      <c r="AH92" s="31">
        <f t="shared" si="83"/>
        <v>12.164373609621748</v>
      </c>
      <c r="AI92" s="31">
        <f t="shared" ref="AI92:AJ92" si="95">(1-AI$76)*AI43+AI$76*AI70</f>
        <v>12.195284529603606</v>
      </c>
      <c r="AJ92" s="31">
        <f t="shared" si="95"/>
        <v>12.169249766100011</v>
      </c>
      <c r="AK92" s="31">
        <f t="shared" ref="AK92" si="96">(1-AK$76)*AK43+AK$76*AK70</f>
        <v>12.146628342327768</v>
      </c>
    </row>
    <row r="93" spans="1:37">
      <c r="A93" s="31">
        <f t="shared" si="86"/>
        <v>1.2294309988018803</v>
      </c>
      <c r="B93" s="28" t="str">
        <f t="shared" si="87"/>
        <v>Hobart</v>
      </c>
      <c r="C93" s="31">
        <f>(1-C$76)*C44+C$76*C71</f>
        <v>1.2294309988018803</v>
      </c>
      <c r="D93" s="31">
        <f t="shared" si="83"/>
        <v>10.799947844897293</v>
      </c>
      <c r="E93" s="31">
        <f t="shared" si="83"/>
        <v>13.763536160076255</v>
      </c>
      <c r="F93" s="31">
        <f t="shared" si="83"/>
        <v>18.794124822103814</v>
      </c>
      <c r="G93" s="31">
        <f t="shared" si="83"/>
        <v>21.497816221640704</v>
      </c>
      <c r="H93" s="31">
        <f t="shared" si="83"/>
        <v>21.349896779933875</v>
      </c>
      <c r="I93" s="31">
        <f t="shared" si="83"/>
        <v>19.912895568294175</v>
      </c>
      <c r="J93" s="31">
        <f t="shared" si="83"/>
        <v>17.851523849248746</v>
      </c>
      <c r="K93" s="31">
        <f t="shared" si="83"/>
        <v>15.586392738601331</v>
      </c>
      <c r="L93" s="31">
        <f t="shared" si="83"/>
        <v>15.829596273872353</v>
      </c>
      <c r="M93" s="31">
        <f t="shared" si="83"/>
        <v>16.801037372253528</v>
      </c>
      <c r="N93" s="31">
        <f t="shared" si="83"/>
        <v>17.176611038700425</v>
      </c>
      <c r="O93" s="31">
        <f t="shared" si="83"/>
        <v>17.648589745400688</v>
      </c>
      <c r="P93" s="31">
        <f t="shared" si="83"/>
        <v>17.733145194349078</v>
      </c>
      <c r="Q93" s="31">
        <f t="shared" si="83"/>
        <v>17.288093435057597</v>
      </c>
      <c r="R93" s="31">
        <f t="shared" si="83"/>
        <v>16.784035195053587</v>
      </c>
      <c r="S93" s="31">
        <f t="shared" si="83"/>
        <v>16.808757823265715</v>
      </c>
      <c r="T93" s="31">
        <f t="shared" si="83"/>
        <v>17.26739870230216</v>
      </c>
      <c r="U93" s="31">
        <f t="shared" si="83"/>
        <v>17.771250324284154</v>
      </c>
      <c r="V93" s="31">
        <f t="shared" si="83"/>
        <v>18.185258454624481</v>
      </c>
      <c r="W93" s="31">
        <f t="shared" si="83"/>
        <v>18.380640243323967</v>
      </c>
      <c r="X93" s="31">
        <f t="shared" si="83"/>
        <v>18.355392029521138</v>
      </c>
      <c r="Y93" s="31">
        <f t="shared" si="83"/>
        <v>18.373114810835752</v>
      </c>
      <c r="Z93" s="31">
        <f t="shared" si="83"/>
        <v>18.75481493240661</v>
      </c>
      <c r="AA93" s="31">
        <f t="shared" si="83"/>
        <v>19.295433787689888</v>
      </c>
      <c r="AB93" s="31">
        <f t="shared" si="83"/>
        <v>19.278122848882738</v>
      </c>
      <c r="AC93" s="31">
        <f t="shared" si="83"/>
        <v>19.221168484183696</v>
      </c>
      <c r="AD93" s="31">
        <f t="shared" si="83"/>
        <v>19.58746714511237</v>
      </c>
      <c r="AE93" s="31">
        <f t="shared" si="83"/>
        <v>19.912210651959963</v>
      </c>
      <c r="AF93" s="31">
        <f t="shared" si="83"/>
        <v>19.964208986410792</v>
      </c>
      <c r="AG93" s="31">
        <f t="shared" si="83"/>
        <v>19.998786634088123</v>
      </c>
      <c r="AH93" s="31">
        <f t="shared" si="83"/>
        <v>20.080996664565745</v>
      </c>
      <c r="AI93" s="31">
        <f t="shared" ref="AI93:AJ93" si="97">(1-AI$76)*AI44+AI$76*AI71</f>
        <v>20.22850133362417</v>
      </c>
      <c r="AJ93" s="31">
        <f t="shared" si="97"/>
        <v>20.51547133193565</v>
      </c>
      <c r="AK93" s="31">
        <f t="shared" ref="AK93" si="98">(1-AK$76)*AK44+AK$76*AK71</f>
        <v>20.796552395507298</v>
      </c>
    </row>
    <row r="94" spans="1:37">
      <c r="A94" s="31">
        <f t="shared" si="86"/>
        <v>0</v>
      </c>
      <c r="B94" s="28" t="str">
        <f t="shared" si="87"/>
        <v>Townsville</v>
      </c>
      <c r="C94" s="31">
        <f>(1-C$75)*C45+C$75*C72</f>
        <v>0</v>
      </c>
      <c r="D94" s="31">
        <f t="shared" ref="D94:AH94" si="99">(1-D$75)*D45+D$75*D72</f>
        <v>7.8656516990996312</v>
      </c>
      <c r="E94" s="31">
        <f t="shared" si="99"/>
        <v>9.4525488264618538</v>
      </c>
      <c r="F94" s="31">
        <f t="shared" si="99"/>
        <v>11.210964000525944</v>
      </c>
      <c r="G94" s="31">
        <f t="shared" si="99"/>
        <v>11.005176389551327</v>
      </c>
      <c r="H94" s="31">
        <f t="shared" si="99"/>
        <v>11.871555021332899</v>
      </c>
      <c r="I94" s="31">
        <f t="shared" si="99"/>
        <v>11.741994920999858</v>
      </c>
      <c r="J94" s="31">
        <f t="shared" si="99"/>
        <v>14.479514793452973</v>
      </c>
      <c r="K94" s="31">
        <f t="shared" si="99"/>
        <v>14.117703901593268</v>
      </c>
      <c r="L94" s="31">
        <f t="shared" si="99"/>
        <v>14.26883629368823</v>
      </c>
      <c r="M94" s="31">
        <f t="shared" si="99"/>
        <v>14.409153089950905</v>
      </c>
      <c r="N94" s="31">
        <f t="shared" si="99"/>
        <v>14.409572482285085</v>
      </c>
      <c r="O94" s="31">
        <f t="shared" si="99"/>
        <v>14.43220473407216</v>
      </c>
      <c r="P94" s="31">
        <f t="shared" si="99"/>
        <v>14.434971131153505</v>
      </c>
      <c r="Q94" s="31">
        <f t="shared" si="99"/>
        <v>14.439627858659538</v>
      </c>
      <c r="R94" s="31">
        <f t="shared" si="99"/>
        <v>14.443557879646644</v>
      </c>
      <c r="S94" s="31">
        <f t="shared" si="99"/>
        <v>14.446669964599357</v>
      </c>
      <c r="T94" s="31">
        <f t="shared" si="99"/>
        <v>14.474166740999367</v>
      </c>
      <c r="U94" s="31">
        <f t="shared" si="99"/>
        <v>14.474166740999367</v>
      </c>
      <c r="V94" s="31">
        <f t="shared" si="99"/>
        <v>14.474166740999367</v>
      </c>
      <c r="W94" s="31">
        <f t="shared" si="99"/>
        <v>14.474166740999367</v>
      </c>
      <c r="X94" s="31">
        <f t="shared" si="99"/>
        <v>14.474166740999367</v>
      </c>
      <c r="Y94" s="31">
        <f t="shared" si="99"/>
        <v>14.474166740999367</v>
      </c>
      <c r="Z94" s="31">
        <f t="shared" si="99"/>
        <v>14.474166740999365</v>
      </c>
      <c r="AA94" s="31">
        <f t="shared" si="99"/>
        <v>14.474166740999367</v>
      </c>
      <c r="AB94" s="31">
        <f t="shared" si="99"/>
        <v>14.474166740999367</v>
      </c>
      <c r="AC94" s="31">
        <f t="shared" si="99"/>
        <v>14.474166740999367</v>
      </c>
      <c r="AD94" s="31">
        <f t="shared" si="99"/>
        <v>14.474166740999367</v>
      </c>
      <c r="AE94" s="31">
        <f t="shared" si="99"/>
        <v>14.474166740999367</v>
      </c>
      <c r="AF94" s="31">
        <f t="shared" si="99"/>
        <v>14.474166740999367</v>
      </c>
      <c r="AG94" s="31">
        <f t="shared" si="99"/>
        <v>14.474166740999365</v>
      </c>
      <c r="AH94" s="31">
        <f t="shared" si="99"/>
        <v>14.474166740999365</v>
      </c>
      <c r="AI94" s="31">
        <f t="shared" ref="AI94:AJ94" si="100">(1-AI$75)*AI45+AI$75*AI72</f>
        <v>14.474166740999365</v>
      </c>
      <c r="AJ94" s="31">
        <f t="shared" si="100"/>
        <v>14.474166740999365</v>
      </c>
      <c r="AK94" s="31">
        <f t="shared" ref="AK94" si="101">(1-AK$75)*AK45+AK$75*AK72</f>
        <v>14.474166740999365</v>
      </c>
    </row>
    <row r="95" spans="1:37"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1:37">
      <c r="A96" s="47"/>
      <c r="B96" s="50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</row>
    <row r="97" spans="1:37">
      <c r="A97" s="47"/>
      <c r="B97" s="48" t="s">
        <v>91</v>
      </c>
      <c r="C97" s="49">
        <f>C87</f>
        <v>2019</v>
      </c>
      <c r="D97" s="49">
        <f t="shared" ref="D97:AJ97" si="102">D87</f>
        <v>2020</v>
      </c>
      <c r="E97" s="49">
        <f t="shared" si="102"/>
        <v>2021</v>
      </c>
      <c r="F97" s="49">
        <f t="shared" si="102"/>
        <v>2022</v>
      </c>
      <c r="G97" s="49">
        <f t="shared" si="102"/>
        <v>2023</v>
      </c>
      <c r="H97" s="49">
        <f t="shared" si="102"/>
        <v>2024</v>
      </c>
      <c r="I97" s="49">
        <f t="shared" si="102"/>
        <v>2025</v>
      </c>
      <c r="J97" s="49">
        <f t="shared" si="102"/>
        <v>2026</v>
      </c>
      <c r="K97" s="49">
        <f t="shared" si="102"/>
        <v>2027</v>
      </c>
      <c r="L97" s="49">
        <f t="shared" si="102"/>
        <v>2028</v>
      </c>
      <c r="M97" s="49">
        <f t="shared" si="102"/>
        <v>2029</v>
      </c>
      <c r="N97" s="49">
        <f t="shared" si="102"/>
        <v>2030</v>
      </c>
      <c r="O97" s="49">
        <f t="shared" si="102"/>
        <v>2031</v>
      </c>
      <c r="P97" s="49">
        <f t="shared" si="102"/>
        <v>2032</v>
      </c>
      <c r="Q97" s="49">
        <f t="shared" si="102"/>
        <v>2033</v>
      </c>
      <c r="R97" s="49">
        <f t="shared" si="102"/>
        <v>2034</v>
      </c>
      <c r="S97" s="49">
        <f t="shared" si="102"/>
        <v>2035</v>
      </c>
      <c r="T97" s="49">
        <f t="shared" si="102"/>
        <v>2036</v>
      </c>
      <c r="U97" s="49">
        <f t="shared" si="102"/>
        <v>2037</v>
      </c>
      <c r="V97" s="49">
        <f t="shared" si="102"/>
        <v>2038</v>
      </c>
      <c r="W97" s="49">
        <f t="shared" si="102"/>
        <v>2039</v>
      </c>
      <c r="X97" s="49">
        <f t="shared" si="102"/>
        <v>2040</v>
      </c>
      <c r="Y97" s="49">
        <f t="shared" si="102"/>
        <v>2041</v>
      </c>
      <c r="Z97" s="49">
        <f t="shared" si="102"/>
        <v>2042</v>
      </c>
      <c r="AA97" s="49">
        <f t="shared" si="102"/>
        <v>2043</v>
      </c>
      <c r="AB97" s="49">
        <f t="shared" si="102"/>
        <v>2044</v>
      </c>
      <c r="AC97" s="49">
        <f t="shared" si="102"/>
        <v>2045</v>
      </c>
      <c r="AD97" s="49">
        <f t="shared" si="102"/>
        <v>2046</v>
      </c>
      <c r="AE97" s="49">
        <f t="shared" si="102"/>
        <v>2047</v>
      </c>
      <c r="AF97" s="49">
        <f t="shared" si="102"/>
        <v>2048</v>
      </c>
      <c r="AG97" s="49">
        <f t="shared" si="102"/>
        <v>2049</v>
      </c>
      <c r="AH97" s="49">
        <f t="shared" si="102"/>
        <v>2050</v>
      </c>
      <c r="AI97" s="49">
        <f t="shared" si="102"/>
        <v>2051</v>
      </c>
      <c r="AJ97" s="49">
        <f t="shared" si="102"/>
        <v>2052</v>
      </c>
      <c r="AK97" s="49">
        <f t="shared" ref="AK97" si="103">AK87</f>
        <v>2053</v>
      </c>
    </row>
    <row r="98" spans="1:37">
      <c r="A98" s="51">
        <f>C98-C88</f>
        <v>-0.56009876843116646</v>
      </c>
      <c r="B98" s="50" t="str">
        <f>B88</f>
        <v>Melbourne</v>
      </c>
      <c r="C98" s="51">
        <f>C79+('R&amp;C Load Factor Adjustments'!$I41-1)*C17</f>
        <v>0</v>
      </c>
      <c r="D98" s="51">
        <f>D79+('R&amp;C Load Factor Adjustments'!$I41-1)*D17</f>
        <v>6.6123925452689649</v>
      </c>
      <c r="E98" s="51">
        <f>E79+('R&amp;C Load Factor Adjustments'!$I41-1)*E17</f>
        <v>9.4479563875644672</v>
      </c>
      <c r="F98" s="51">
        <f>F79+('R&amp;C Load Factor Adjustments'!$I41-1)*F17</f>
        <v>14.583549592850147</v>
      </c>
      <c r="G98" s="51">
        <f>G79+('R&amp;C Load Factor Adjustments'!$I41-1)*G17</f>
        <v>17.211279325428343</v>
      </c>
      <c r="H98" s="51">
        <f>H79+('R&amp;C Load Factor Adjustments'!$I41-1)*H17</f>
        <v>16.826183306865559</v>
      </c>
      <c r="I98" s="51">
        <f>I79+('R&amp;C Load Factor Adjustments'!$I41-1)*I17</f>
        <v>15.199436070981658</v>
      </c>
      <c r="J98" s="51">
        <f>J79+('R&amp;C Load Factor Adjustments'!$I41-1)*J17</f>
        <v>13.004040083165082</v>
      </c>
      <c r="K98" s="51">
        <f>K79+('R&amp;C Load Factor Adjustments'!$I41-1)*K17</f>
        <v>10.635426814818715</v>
      </c>
      <c r="L98" s="51">
        <f>L79+('R&amp;C Load Factor Adjustments'!$I41-1)*L17</f>
        <v>10.787945376653807</v>
      </c>
      <c r="M98" s="51">
        <f>M79+('R&amp;C Load Factor Adjustments'!$I41-1)*M17</f>
        <v>11.823934293957418</v>
      </c>
      <c r="N98" s="51">
        <f>N79+('R&amp;C Load Factor Adjustments'!$I41-1)*N17</f>
        <v>12.232621388669369</v>
      </c>
      <c r="O98" s="51">
        <f>O79+('R&amp;C Load Factor Adjustments'!$I41-1)*O17</f>
        <v>12.52297228400416</v>
      </c>
      <c r="P98" s="51">
        <f>P79+('R&amp;C Load Factor Adjustments'!$I41-1)*P17</f>
        <v>12.527724616331525</v>
      </c>
      <c r="Q98" s="51">
        <f>Q79+('R&amp;C Load Factor Adjustments'!$I41-1)*Q17</f>
        <v>12.19934251985255</v>
      </c>
      <c r="R98" s="51">
        <f>R79+('R&amp;C Load Factor Adjustments'!$I41-1)*R17</f>
        <v>11.771743003922611</v>
      </c>
      <c r="S98" s="51">
        <f>S79+('R&amp;C Load Factor Adjustments'!$I41-1)*S17</f>
        <v>11.802014050068736</v>
      </c>
      <c r="T98" s="51">
        <f>T79+('R&amp;C Load Factor Adjustments'!$I41-1)*T17</f>
        <v>12.18136376397152</v>
      </c>
      <c r="U98" s="51">
        <f>U79+('R&amp;C Load Factor Adjustments'!$I41-1)*U17</f>
        <v>12.440652167041176</v>
      </c>
      <c r="V98" s="51">
        <f>V79+('R&amp;C Load Factor Adjustments'!$I41-1)*V17</f>
        <v>12.651533589680456</v>
      </c>
      <c r="W98" s="51">
        <f>W79+('R&amp;C Load Factor Adjustments'!$I41-1)*W17</f>
        <v>12.777602958429066</v>
      </c>
      <c r="X98" s="51">
        <f>X79+('R&amp;C Load Factor Adjustments'!$I41-1)*X17</f>
        <v>12.741328859663822</v>
      </c>
      <c r="Y98" s="51">
        <f>Y79+('R&amp;C Load Factor Adjustments'!$I41-1)*Y17</f>
        <v>12.638548583618654</v>
      </c>
      <c r="Z98" s="51">
        <f>Z79+('R&amp;C Load Factor Adjustments'!$I41-1)*Z17</f>
        <v>12.654812979790663</v>
      </c>
      <c r="AA98" s="51">
        <f>AA79+('R&amp;C Load Factor Adjustments'!$I41-1)*AA17</f>
        <v>12.730707982767338</v>
      </c>
      <c r="AB98" s="51">
        <f>AB79+('R&amp;C Load Factor Adjustments'!$I41-1)*AB17</f>
        <v>12.675868659576155</v>
      </c>
      <c r="AC98" s="51">
        <f>AC79+('R&amp;C Load Factor Adjustments'!$I41-1)*AC17</f>
        <v>12.643699183768556</v>
      </c>
      <c r="AD98" s="51">
        <f>AD79+('R&amp;C Load Factor Adjustments'!$I41-1)*AD17</f>
        <v>12.835464094390639</v>
      </c>
      <c r="AE98" s="51">
        <f>AE79+('R&amp;C Load Factor Adjustments'!$I41-1)*AE17</f>
        <v>12.970530652904133</v>
      </c>
      <c r="AF98" s="51">
        <f>AF79+('R&amp;C Load Factor Adjustments'!$I41-1)*AF17</f>
        <v>12.933906002897345</v>
      </c>
      <c r="AG98" s="51">
        <f>AG79+('R&amp;C Load Factor Adjustments'!$I41-1)*AG17</f>
        <v>12.884294791984692</v>
      </c>
      <c r="AH98" s="51">
        <f>AH79+('R&amp;C Load Factor Adjustments'!$I41-1)*AH17</f>
        <v>12.825444527955613</v>
      </c>
      <c r="AI98" s="51">
        <f>AI79+('R&amp;C Load Factor Adjustments'!$I41-1)*AI17</f>
        <v>12.84050190693859</v>
      </c>
      <c r="AJ98" s="51">
        <f>AJ79+('R&amp;C Load Factor Adjustments'!$I41-1)*AJ17</f>
        <v>13.005913343268743</v>
      </c>
      <c r="AK98" s="51">
        <f>AK79+('R&amp;C Load Factor Adjustments'!$I41-1)*AK17</f>
        <v>13.156330717928709</v>
      </c>
    </row>
    <row r="99" spans="1:37">
      <c r="A99" s="51">
        <f t="shared" ref="A99:A104" si="104">C99-C89</f>
        <v>-0.45991791845654678</v>
      </c>
      <c r="B99" s="50" t="str">
        <f t="shared" ref="B99:B104" si="105">B89</f>
        <v>Sydney</v>
      </c>
      <c r="C99" s="51">
        <f>C80+('R&amp;C Load Factor Adjustments'!$I42-1)*C18</f>
        <v>0</v>
      </c>
      <c r="D99" s="51">
        <f>D80+('R&amp;C Load Factor Adjustments'!$I42-1)*D18</f>
        <v>9.2327788449107011</v>
      </c>
      <c r="E99" s="51">
        <f>E80+('R&amp;C Load Factor Adjustments'!$I42-1)*E18</f>
        <v>12.11863596090793</v>
      </c>
      <c r="F99" s="51">
        <f>F80+('R&amp;C Load Factor Adjustments'!$I42-1)*F18</f>
        <v>17.695740616288909</v>
      </c>
      <c r="G99" s="51">
        <f>G80+('R&amp;C Load Factor Adjustments'!$I42-1)*G18</f>
        <v>21.12932931683978</v>
      </c>
      <c r="H99" s="51">
        <f>H80+('R&amp;C Load Factor Adjustments'!$I42-1)*H18</f>
        <v>20.953197913671829</v>
      </c>
      <c r="I99" s="51">
        <f>I80+('R&amp;C Load Factor Adjustments'!$I42-1)*I18</f>
        <v>19.08521521751365</v>
      </c>
      <c r="J99" s="51">
        <f>J80+('R&amp;C Load Factor Adjustments'!$I42-1)*J18</f>
        <v>16.738493782322269</v>
      </c>
      <c r="K99" s="51">
        <f>K80+('R&amp;C Load Factor Adjustments'!$I42-1)*K18</f>
        <v>14.055382990349162</v>
      </c>
      <c r="L99" s="51">
        <f>L80+('R&amp;C Load Factor Adjustments'!$I42-1)*L18</f>
        <v>13.375673467856494</v>
      </c>
      <c r="M99" s="51">
        <f>M80+('R&amp;C Load Factor Adjustments'!$I42-1)*M18</f>
        <v>13.798760402553556</v>
      </c>
      <c r="N99" s="51">
        <f>N80+('R&amp;C Load Factor Adjustments'!$I42-1)*N18</f>
        <v>14.001311460217043</v>
      </c>
      <c r="O99" s="51">
        <f>O80+('R&amp;C Load Factor Adjustments'!$I42-1)*O18</f>
        <v>14.153848143701389</v>
      </c>
      <c r="P99" s="51">
        <f>P80+('R&amp;C Load Factor Adjustments'!$I42-1)*P18</f>
        <v>14.142155959346065</v>
      </c>
      <c r="Q99" s="51">
        <f>Q80+('R&amp;C Load Factor Adjustments'!$I42-1)*Q18</f>
        <v>13.753490155249672</v>
      </c>
      <c r="R99" s="51">
        <f>R80+('R&amp;C Load Factor Adjustments'!$I42-1)*R18</f>
        <v>13.045659538358805</v>
      </c>
      <c r="S99" s="51">
        <f>S80+('R&amp;C Load Factor Adjustments'!$I42-1)*S18</f>
        <v>12.752985226183409</v>
      </c>
      <c r="T99" s="51">
        <f>T80+('R&amp;C Load Factor Adjustments'!$I42-1)*T18</f>
        <v>12.890448814223532</v>
      </c>
      <c r="U99" s="51">
        <f>U80+('R&amp;C Load Factor Adjustments'!$I42-1)*U18</f>
        <v>12.919911562744835</v>
      </c>
      <c r="V99" s="51">
        <f>V80+('R&amp;C Load Factor Adjustments'!$I42-1)*V18</f>
        <v>12.953289185637759</v>
      </c>
      <c r="W99" s="51">
        <f>W80+('R&amp;C Load Factor Adjustments'!$I42-1)*W18</f>
        <v>12.977955187719239</v>
      </c>
      <c r="X99" s="51">
        <f>X80+('R&amp;C Load Factor Adjustments'!$I42-1)*X18</f>
        <v>12.987962728340243</v>
      </c>
      <c r="Y99" s="51">
        <f>Y80+('R&amp;C Load Factor Adjustments'!$I42-1)*Y18</f>
        <v>13.048078995706966</v>
      </c>
      <c r="Z99" s="51">
        <f>Z80+('R&amp;C Load Factor Adjustments'!$I42-1)*Z18</f>
        <v>13.05187475477544</v>
      </c>
      <c r="AA99" s="51">
        <f>AA80+('R&amp;C Load Factor Adjustments'!$I42-1)*AA18</f>
        <v>12.945783773122791</v>
      </c>
      <c r="AB99" s="51">
        <f>AB80+('R&amp;C Load Factor Adjustments'!$I42-1)*AB18</f>
        <v>12.874270367901421</v>
      </c>
      <c r="AC99" s="51">
        <f>AC80+('R&amp;C Load Factor Adjustments'!$I42-1)*AC18</f>
        <v>12.891730128134476</v>
      </c>
      <c r="AD99" s="51">
        <f>AD80+('R&amp;C Load Factor Adjustments'!$I42-1)*AD18</f>
        <v>12.932137937903324</v>
      </c>
      <c r="AE99" s="51">
        <f>AE80+('R&amp;C Load Factor Adjustments'!$I42-1)*AE18</f>
        <v>12.971405750273064</v>
      </c>
      <c r="AF99" s="51">
        <f>AF80+('R&amp;C Load Factor Adjustments'!$I42-1)*AF18</f>
        <v>12.979492374678687</v>
      </c>
      <c r="AG99" s="51">
        <f>AG80+('R&amp;C Load Factor Adjustments'!$I42-1)*AG18</f>
        <v>12.965198071006199</v>
      </c>
      <c r="AH99" s="51">
        <f>AH80+('R&amp;C Load Factor Adjustments'!$I42-1)*AH18</f>
        <v>12.994359951045958</v>
      </c>
      <c r="AI99" s="51">
        <f>AI80+('R&amp;C Load Factor Adjustments'!$I42-1)*AI18</f>
        <v>13.026827947870917</v>
      </c>
      <c r="AJ99" s="51">
        <f>AJ80+('R&amp;C Load Factor Adjustments'!$I42-1)*AJ18</f>
        <v>13.002352525999708</v>
      </c>
      <c r="AK99" s="51">
        <f>AK80+('R&amp;C Load Factor Adjustments'!$I42-1)*AK18</f>
        <v>12.980458090380582</v>
      </c>
    </row>
    <row r="100" spans="1:37">
      <c r="A100" s="51">
        <f t="shared" si="104"/>
        <v>-0.81848843743437227</v>
      </c>
      <c r="B100" s="50" t="str">
        <f t="shared" si="105"/>
        <v>Adelaide</v>
      </c>
      <c r="C100" s="51">
        <f>C81+('R&amp;C Load Factor Adjustments'!$I43-1)*C19</f>
        <v>0</v>
      </c>
      <c r="D100" s="51">
        <f>D81+('R&amp;C Load Factor Adjustments'!$I43-1)*D19</f>
        <v>9.2378551124807498</v>
      </c>
      <c r="E100" s="51">
        <f>E81+('R&amp;C Load Factor Adjustments'!$I43-1)*E19</f>
        <v>12.040577367088606</v>
      </c>
      <c r="F100" s="51">
        <f>F81+('R&amp;C Load Factor Adjustments'!$I43-1)*F19</f>
        <v>16.825002593762758</v>
      </c>
      <c r="G100" s="51">
        <f>G81+('R&amp;C Load Factor Adjustments'!$I43-1)*G19</f>
        <v>19.57167698280681</v>
      </c>
      <c r="H100" s="51">
        <f>H81+('R&amp;C Load Factor Adjustments'!$I43-1)*H19</f>
        <v>19.403879839939872</v>
      </c>
      <c r="I100" s="51">
        <f>I81+('R&amp;C Load Factor Adjustments'!$I43-1)*I19</f>
        <v>17.929059530823363</v>
      </c>
      <c r="J100" s="51">
        <f>J81+('R&amp;C Load Factor Adjustments'!$I43-1)*J19</f>
        <v>15.619289710239876</v>
      </c>
      <c r="K100" s="51">
        <f>K81+('R&amp;C Load Factor Adjustments'!$I43-1)*K19</f>
        <v>12.744601731696822</v>
      </c>
      <c r="L100" s="51">
        <f>L81+('R&amp;C Load Factor Adjustments'!$I43-1)*L19</f>
        <v>11.912743088403094</v>
      </c>
      <c r="M100" s="51">
        <f>M81+('R&amp;C Load Factor Adjustments'!$I43-1)*M19</f>
        <v>12.314533139102149</v>
      </c>
      <c r="N100" s="51">
        <f>N81+('R&amp;C Load Factor Adjustments'!$I43-1)*N19</f>
        <v>12.538018992297634</v>
      </c>
      <c r="O100" s="51">
        <f>O81+('R&amp;C Load Factor Adjustments'!$I43-1)*O19</f>
        <v>12.764816477735851</v>
      </c>
      <c r="P100" s="51">
        <f>P81+('R&amp;C Load Factor Adjustments'!$I43-1)*P19</f>
        <v>12.822527277275167</v>
      </c>
      <c r="Q100" s="51">
        <f>Q81+('R&amp;C Load Factor Adjustments'!$I43-1)*Q19</f>
        <v>12.48482507535244</v>
      </c>
      <c r="R100" s="51">
        <f>R81+('R&amp;C Load Factor Adjustments'!$I43-1)*R19</f>
        <v>11.853237261630966</v>
      </c>
      <c r="S100" s="51">
        <f>S81+('R&amp;C Load Factor Adjustments'!$I43-1)*S19</f>
        <v>11.631098218705576</v>
      </c>
      <c r="T100" s="51">
        <f>T81+('R&amp;C Load Factor Adjustments'!$I43-1)*T19</f>
        <v>11.75619702379641</v>
      </c>
      <c r="U100" s="51">
        <f>U81+('R&amp;C Load Factor Adjustments'!$I43-1)*U19</f>
        <v>11.743910724193706</v>
      </c>
      <c r="V100" s="51">
        <f>V81+('R&amp;C Load Factor Adjustments'!$I43-1)*V19</f>
        <v>11.704877862803729</v>
      </c>
      <c r="W100" s="51">
        <f>W81+('R&amp;C Load Factor Adjustments'!$I43-1)*W19</f>
        <v>11.668998813286956</v>
      </c>
      <c r="X100" s="51">
        <f>X81+('R&amp;C Load Factor Adjustments'!$I43-1)*X19</f>
        <v>11.746073149998697</v>
      </c>
      <c r="Y100" s="51">
        <f>Y81+('R&amp;C Load Factor Adjustments'!$I43-1)*Y19</f>
        <v>11.907403842750348</v>
      </c>
      <c r="Z100" s="51">
        <f>Z81+('R&amp;C Load Factor Adjustments'!$I43-1)*Z19</f>
        <v>11.858552840852285</v>
      </c>
      <c r="AA100" s="51">
        <f>AA81+('R&amp;C Load Factor Adjustments'!$I43-1)*AA19</f>
        <v>11.626672862635596</v>
      </c>
      <c r="AB100" s="51">
        <f>AB81+('R&amp;C Load Factor Adjustments'!$I43-1)*AB19</f>
        <v>11.534161907653058</v>
      </c>
      <c r="AC100" s="51">
        <f>AC81+('R&amp;C Load Factor Adjustments'!$I43-1)*AC19</f>
        <v>11.50428401874797</v>
      </c>
      <c r="AD100" s="51">
        <f>AD81+('R&amp;C Load Factor Adjustments'!$I43-1)*AD19</f>
        <v>11.420494607114442</v>
      </c>
      <c r="AE100" s="51">
        <f>AE81+('R&amp;C Load Factor Adjustments'!$I43-1)*AE19</f>
        <v>11.417883534696278</v>
      </c>
      <c r="AF100" s="51">
        <f>AF81+('R&amp;C Load Factor Adjustments'!$I43-1)*AF19</f>
        <v>11.439211966753305</v>
      </c>
      <c r="AG100" s="51">
        <f>AG81+('R&amp;C Load Factor Adjustments'!$I43-1)*AG19</f>
        <v>11.439836668222625</v>
      </c>
      <c r="AH100" s="51">
        <f>AH81+('R&amp;C Load Factor Adjustments'!$I43-1)*AH19</f>
        <v>11.50405471035671</v>
      </c>
      <c r="AI100" s="51">
        <f>AI81+('R&amp;C Load Factor Adjustments'!$I43-1)*AI19</f>
        <v>11.556077828532462</v>
      </c>
      <c r="AJ100" s="51">
        <f>AJ81+('R&amp;C Load Factor Adjustments'!$I43-1)*AJ19</f>
        <v>11.501255984717286</v>
      </c>
      <c r="AK100" s="51">
        <f>AK81+('R&amp;C Load Factor Adjustments'!$I43-1)*AK19</f>
        <v>11.442043788868659</v>
      </c>
    </row>
    <row r="101" spans="1:37">
      <c r="A101" s="51">
        <f t="shared" si="104"/>
        <v>-0.31666374851833523</v>
      </c>
      <c r="B101" s="50" t="str">
        <f t="shared" si="105"/>
        <v>Brisbane</v>
      </c>
      <c r="C101" s="51">
        <f>C82+('R&amp;C Load Factor Adjustments'!$I44-1)*C20</f>
        <v>0</v>
      </c>
      <c r="D101" s="51">
        <f>D82+('R&amp;C Load Factor Adjustments'!$I44-1)*D20</f>
        <v>8.6201941147167425</v>
      </c>
      <c r="E101" s="51">
        <f>E82+('R&amp;C Load Factor Adjustments'!$I44-1)*E20</f>
        <v>10.503060273478038</v>
      </c>
      <c r="F101" s="51">
        <f>F82+('R&amp;C Load Factor Adjustments'!$I44-1)*F20</f>
        <v>13.536013337974577</v>
      </c>
      <c r="G101" s="51">
        <f>G82+('R&amp;C Load Factor Adjustments'!$I44-1)*G20</f>
        <v>16.021830687524872</v>
      </c>
      <c r="H101" s="51">
        <f>H82+('R&amp;C Load Factor Adjustments'!$I44-1)*H20</f>
        <v>17.275261805715694</v>
      </c>
      <c r="I101" s="51">
        <f>I82+('R&amp;C Load Factor Adjustments'!$I44-1)*I20</f>
        <v>16.725667642367451</v>
      </c>
      <c r="J101" s="51">
        <f>J82+('R&amp;C Load Factor Adjustments'!$I44-1)*J20</f>
        <v>14.243890997817561</v>
      </c>
      <c r="K101" s="51">
        <f>K82+('R&amp;C Load Factor Adjustments'!$I44-1)*K20</f>
        <v>11.223800040524255</v>
      </c>
      <c r="L101" s="51">
        <f>L82+('R&amp;C Load Factor Adjustments'!$I44-1)*L20</f>
        <v>9.8606092591763037</v>
      </c>
      <c r="M101" s="51">
        <f>M82+('R&amp;C Load Factor Adjustments'!$I44-1)*M20</f>
        <v>9.7708386302218209</v>
      </c>
      <c r="N101" s="51">
        <f>N82+('R&amp;C Load Factor Adjustments'!$I44-1)*N20</f>
        <v>9.8566810884704132</v>
      </c>
      <c r="O101" s="51">
        <f>O82+('R&amp;C Load Factor Adjustments'!$I44-1)*O20</f>
        <v>10.017557000515382</v>
      </c>
      <c r="P101" s="51">
        <f>P82+('R&amp;C Load Factor Adjustments'!$I44-1)*P20</f>
        <v>10.069590401439591</v>
      </c>
      <c r="Q101" s="51">
        <f>Q82+('R&amp;C Load Factor Adjustments'!$I44-1)*Q20</f>
        <v>9.8526425649460467</v>
      </c>
      <c r="R101" s="51">
        <f>R82+('R&amp;C Load Factor Adjustments'!$I44-1)*R20</f>
        <v>9.4072290956172058</v>
      </c>
      <c r="S101" s="51">
        <f>S82+('R&amp;C Load Factor Adjustments'!$I44-1)*S20</f>
        <v>9.1233504858790582</v>
      </c>
      <c r="T101" s="51">
        <f>T82+('R&amp;C Load Factor Adjustments'!$I44-1)*T20</f>
        <v>9.1549862322280884</v>
      </c>
      <c r="U101" s="51">
        <f>U82+('R&amp;C Load Factor Adjustments'!$I44-1)*U20</f>
        <v>9.2330062183442401</v>
      </c>
      <c r="V101" s="51">
        <f>V82+('R&amp;C Load Factor Adjustments'!$I44-1)*V20</f>
        <v>9.3065558498012528</v>
      </c>
      <c r="W101" s="51">
        <f>W82+('R&amp;C Load Factor Adjustments'!$I44-1)*W20</f>
        <v>9.2384698614609189</v>
      </c>
      <c r="X101" s="51">
        <f>X82+('R&amp;C Load Factor Adjustments'!$I44-1)*X20</f>
        <v>9.0427604136589697</v>
      </c>
      <c r="Y101" s="51">
        <f>Y82+('R&amp;C Load Factor Adjustments'!$I44-1)*Y20</f>
        <v>9.0083040395531064</v>
      </c>
      <c r="Z101" s="51">
        <f>Z82+('R&amp;C Load Factor Adjustments'!$I44-1)*Z20</f>
        <v>9.401008277477894</v>
      </c>
      <c r="AA101" s="51">
        <f>AA82+('R&amp;C Load Factor Adjustments'!$I44-1)*AA20</f>
        <v>10.087575597376125</v>
      </c>
      <c r="AB101" s="51">
        <f>AB82+('R&amp;C Load Factor Adjustments'!$I44-1)*AB20</f>
        <v>10.200294310467735</v>
      </c>
      <c r="AC101" s="51">
        <f>AC82+('R&amp;C Load Factor Adjustments'!$I44-1)*AC20</f>
        <v>9.5428389520301433</v>
      </c>
      <c r="AD101" s="51">
        <f>AD82+('R&amp;C Load Factor Adjustments'!$I44-1)*AD20</f>
        <v>9.0630803593584162</v>
      </c>
      <c r="AE101" s="51">
        <f>AE82+('R&amp;C Load Factor Adjustments'!$I44-1)*AE20</f>
        <v>9.0424758257819917</v>
      </c>
      <c r="AF101" s="51">
        <f>AF82+('R&amp;C Load Factor Adjustments'!$I44-1)*AF20</f>
        <v>9.0316492474592103</v>
      </c>
      <c r="AG101" s="51">
        <f>AG82+('R&amp;C Load Factor Adjustments'!$I44-1)*AG20</f>
        <v>9.1383251887172712</v>
      </c>
      <c r="AH101" s="51">
        <f>AH82+('R&amp;C Load Factor Adjustments'!$I44-1)*AH20</f>
        <v>9.3752845171319041</v>
      </c>
      <c r="AI101" s="51">
        <f>AI82+('R&amp;C Load Factor Adjustments'!$I44-1)*AI20</f>
        <v>9.3819514256612599</v>
      </c>
      <c r="AJ101" s="51">
        <f>AJ82+('R&amp;C Load Factor Adjustments'!$I44-1)*AJ20</f>
        <v>9.2774814068493523</v>
      </c>
      <c r="AK101" s="51">
        <f>AK82+('R&amp;C Load Factor Adjustments'!$I44-1)*AK20</f>
        <v>9.2327157139256499</v>
      </c>
    </row>
    <row r="102" spans="1:37">
      <c r="A102" s="51">
        <f t="shared" si="104"/>
        <v>-0.45991791845654678</v>
      </c>
      <c r="B102" s="50" t="str">
        <f t="shared" si="105"/>
        <v>Canberra</v>
      </c>
      <c r="C102" s="51">
        <f>C83+('R&amp;C Load Factor Adjustments'!$I45-1)*C21</f>
        <v>0</v>
      </c>
      <c r="D102" s="51">
        <f>D83+('R&amp;C Load Factor Adjustments'!$I45-1)*D21</f>
        <v>9.2327788449107011</v>
      </c>
      <c r="E102" s="51">
        <f>E83+('R&amp;C Load Factor Adjustments'!$I45-1)*E21</f>
        <v>12.11863596090793</v>
      </c>
      <c r="F102" s="51">
        <f>F83+('R&amp;C Load Factor Adjustments'!$I45-1)*F21</f>
        <v>17.695740616288909</v>
      </c>
      <c r="G102" s="51">
        <f>G83+('R&amp;C Load Factor Adjustments'!$I45-1)*G21</f>
        <v>21.12932931683978</v>
      </c>
      <c r="H102" s="51">
        <f>H83+('R&amp;C Load Factor Adjustments'!$I45-1)*H21</f>
        <v>20.953197913671829</v>
      </c>
      <c r="I102" s="51">
        <f>I83+('R&amp;C Load Factor Adjustments'!$I45-1)*I21</f>
        <v>19.08521521751365</v>
      </c>
      <c r="J102" s="51">
        <f>J83+('R&amp;C Load Factor Adjustments'!$I45-1)*J21</f>
        <v>16.738493782322269</v>
      </c>
      <c r="K102" s="51">
        <f>K83+('R&amp;C Load Factor Adjustments'!$I45-1)*K21</f>
        <v>14.055382990349162</v>
      </c>
      <c r="L102" s="51">
        <f>L83+('R&amp;C Load Factor Adjustments'!$I45-1)*L21</f>
        <v>13.375673467856494</v>
      </c>
      <c r="M102" s="51">
        <f>M83+('R&amp;C Load Factor Adjustments'!$I45-1)*M21</f>
        <v>13.798760402553556</v>
      </c>
      <c r="N102" s="51">
        <f>N83+('R&amp;C Load Factor Adjustments'!$I45-1)*N21</f>
        <v>14.001311460217043</v>
      </c>
      <c r="O102" s="51">
        <f>O83+('R&amp;C Load Factor Adjustments'!$I45-1)*O21</f>
        <v>14.153848143701389</v>
      </c>
      <c r="P102" s="51">
        <f>P83+('R&amp;C Load Factor Adjustments'!$I45-1)*P21</f>
        <v>14.142155959346065</v>
      </c>
      <c r="Q102" s="51">
        <f>Q83+('R&amp;C Load Factor Adjustments'!$I45-1)*Q21</f>
        <v>13.753490155249672</v>
      </c>
      <c r="R102" s="51">
        <f>R83+('R&amp;C Load Factor Adjustments'!$I45-1)*R21</f>
        <v>13.045659538358805</v>
      </c>
      <c r="S102" s="51">
        <f>S83+('R&amp;C Load Factor Adjustments'!$I45-1)*S21</f>
        <v>12.752985226183409</v>
      </c>
      <c r="T102" s="51">
        <f>T83+('R&amp;C Load Factor Adjustments'!$I45-1)*T21</f>
        <v>12.890448814223532</v>
      </c>
      <c r="U102" s="51">
        <f>U83+('R&amp;C Load Factor Adjustments'!$I45-1)*U21</f>
        <v>12.919911562744835</v>
      </c>
      <c r="V102" s="51">
        <f>V83+('R&amp;C Load Factor Adjustments'!$I45-1)*V21</f>
        <v>12.953289185637759</v>
      </c>
      <c r="W102" s="51">
        <f>W83+('R&amp;C Load Factor Adjustments'!$I45-1)*W21</f>
        <v>12.977955187719239</v>
      </c>
      <c r="X102" s="51">
        <f>X83+('R&amp;C Load Factor Adjustments'!$I45-1)*X21</f>
        <v>12.987962728340243</v>
      </c>
      <c r="Y102" s="51">
        <f>Y83+('R&amp;C Load Factor Adjustments'!$I45-1)*Y21</f>
        <v>13.048078995706966</v>
      </c>
      <c r="Z102" s="51">
        <f>Z83+('R&amp;C Load Factor Adjustments'!$I45-1)*Z21</f>
        <v>13.05187475477544</v>
      </c>
      <c r="AA102" s="51">
        <f>AA83+('R&amp;C Load Factor Adjustments'!$I45-1)*AA21</f>
        <v>12.945783773122791</v>
      </c>
      <c r="AB102" s="51">
        <f>AB83+('R&amp;C Load Factor Adjustments'!$I45-1)*AB21</f>
        <v>12.874270367901421</v>
      </c>
      <c r="AC102" s="51">
        <f>AC83+('R&amp;C Load Factor Adjustments'!$I45-1)*AC21</f>
        <v>12.891730128134476</v>
      </c>
      <c r="AD102" s="51">
        <f>AD83+('R&amp;C Load Factor Adjustments'!$I45-1)*AD21</f>
        <v>12.932137937903324</v>
      </c>
      <c r="AE102" s="51">
        <f>AE83+('R&amp;C Load Factor Adjustments'!$I45-1)*AE21</f>
        <v>12.971405750273064</v>
      </c>
      <c r="AF102" s="51">
        <f>AF83+('R&amp;C Load Factor Adjustments'!$I45-1)*AF21</f>
        <v>12.979492374678687</v>
      </c>
      <c r="AG102" s="51">
        <f>AG83+('R&amp;C Load Factor Adjustments'!$I45-1)*AG21</f>
        <v>12.965198071006199</v>
      </c>
      <c r="AH102" s="51">
        <f>AH83+('R&amp;C Load Factor Adjustments'!$I45-1)*AH21</f>
        <v>12.994359951045958</v>
      </c>
      <c r="AI102" s="51">
        <f>AI83+('R&amp;C Load Factor Adjustments'!$I45-1)*AI21</f>
        <v>13.026827947870917</v>
      </c>
      <c r="AJ102" s="51">
        <f>AJ83+('R&amp;C Load Factor Adjustments'!$I45-1)*AJ21</f>
        <v>13.002352525999708</v>
      </c>
      <c r="AK102" s="51">
        <f>AK83+('R&amp;C Load Factor Adjustments'!$I45-1)*AK21</f>
        <v>12.980458090380582</v>
      </c>
    </row>
    <row r="103" spans="1:37">
      <c r="A103" s="51">
        <f t="shared" si="104"/>
        <v>-1.2294309988018803</v>
      </c>
      <c r="B103" s="50" t="str">
        <f t="shared" si="105"/>
        <v>Hobart</v>
      </c>
      <c r="C103" s="51">
        <f>C84+('R&amp;C Load Factor Adjustments'!$I46-1)*C22</f>
        <v>0</v>
      </c>
      <c r="D103" s="51">
        <f>D84+('R&amp;C Load Factor Adjustments'!$I46-1)*D22</f>
        <v>10.491136495078123</v>
      </c>
      <c r="E103" s="51">
        <f>E84+('R&amp;C Load Factor Adjustments'!$I46-1)*E22</f>
        <v>13.492872260004608</v>
      </c>
      <c r="F103" s="51">
        <f>F84+('R&amp;C Load Factor Adjustments'!$I46-1)*F22</f>
        <v>18.482943646399956</v>
      </c>
      <c r="G103" s="51">
        <f>G84+('R&amp;C Load Factor Adjustments'!$I46-1)*G22</f>
        <v>21.208267027900909</v>
      </c>
      <c r="H103" s="51">
        <f>H84+('R&amp;C Load Factor Adjustments'!$I46-1)*H22</f>
        <v>21.146567055346093</v>
      </c>
      <c r="I103" s="51">
        <f>I84+('R&amp;C Load Factor Adjustments'!$I46-1)*I22</f>
        <v>19.814736787979545</v>
      </c>
      <c r="J103" s="51">
        <f>J84+('R&amp;C Load Factor Adjustments'!$I46-1)*J22</f>
        <v>17.842882375950261</v>
      </c>
      <c r="K103" s="51">
        <f>K84+('R&amp;C Load Factor Adjustments'!$I46-1)*K22</f>
        <v>15.716585566627142</v>
      </c>
      <c r="L103" s="51">
        <f>L84+('R&amp;C Load Factor Adjustments'!$I46-1)*L22</f>
        <v>16.21609345930629</v>
      </c>
      <c r="M103" s="51">
        <f>M84+('R&amp;C Load Factor Adjustments'!$I46-1)*M22</f>
        <v>17.307668321231031</v>
      </c>
      <c r="N103" s="51">
        <f>N84+('R&amp;C Load Factor Adjustments'!$I46-1)*N22</f>
        <v>17.666001397123541</v>
      </c>
      <c r="O103" s="51">
        <f>O84+('R&amp;C Load Factor Adjustments'!$I46-1)*O22</f>
        <v>18.141028517196197</v>
      </c>
      <c r="P103" s="51">
        <f>P84+('R&amp;C Load Factor Adjustments'!$I46-1)*P22</f>
        <v>18.172792077265502</v>
      </c>
      <c r="Q103" s="51">
        <f>Q84+('R&amp;C Load Factor Adjustments'!$I46-1)*Q22</f>
        <v>17.622535389282969</v>
      </c>
      <c r="R103" s="51">
        <f>R84+('R&amp;C Load Factor Adjustments'!$I46-1)*R22</f>
        <v>17.116821856532312</v>
      </c>
      <c r="S103" s="51">
        <f>S84+('R&amp;C Load Factor Adjustments'!$I46-1)*S22</f>
        <v>17.269247533362851</v>
      </c>
      <c r="T103" s="51">
        <f>T84+('R&amp;C Load Factor Adjustments'!$I46-1)*T22</f>
        <v>17.869347780170546</v>
      </c>
      <c r="U103" s="51">
        <f>U84+('R&amp;C Load Factor Adjustments'!$I46-1)*U22</f>
        <v>18.526894508911891</v>
      </c>
      <c r="V103" s="51">
        <f>V84+('R&amp;C Load Factor Adjustments'!$I46-1)*V22</f>
        <v>19.100591614599765</v>
      </c>
      <c r="W103" s="51">
        <f>W84+('R&amp;C Load Factor Adjustments'!$I46-1)*W22</f>
        <v>19.404845689876304</v>
      </c>
      <c r="X103" s="51">
        <f>X84+('R&amp;C Load Factor Adjustments'!$I46-1)*X22</f>
        <v>19.337887875026063</v>
      </c>
      <c r="Y103" s="51">
        <f>Y84+('R&amp;C Load Factor Adjustments'!$I46-1)*Y22</f>
        <v>19.235686234493151</v>
      </c>
      <c r="Z103" s="51">
        <f>Z84+('R&amp;C Load Factor Adjustments'!$I46-1)*Z22</f>
        <v>19.609922228042397</v>
      </c>
      <c r="AA103" s="51">
        <f>AA84+('R&amp;C Load Factor Adjustments'!$I46-1)*AA22</f>
        <v>20.252337764684068</v>
      </c>
      <c r="AB103" s="51">
        <f>AB84+('R&amp;C Load Factor Adjustments'!$I46-1)*AB22</f>
        <v>20.205561670286649</v>
      </c>
      <c r="AC103" s="51">
        <f>AC84+('R&amp;C Load Factor Adjustments'!$I46-1)*AC22</f>
        <v>20.13573436988445</v>
      </c>
      <c r="AD103" s="51">
        <f>AD84+('R&amp;C Load Factor Adjustments'!$I46-1)*AD22</f>
        <v>20.640780892947674</v>
      </c>
      <c r="AE103" s="51">
        <f>AE84+('R&amp;C Load Factor Adjustments'!$I46-1)*AE22</f>
        <v>21.040758883063756</v>
      </c>
      <c r="AF103" s="51">
        <f>AF84+('R&amp;C Load Factor Adjustments'!$I46-1)*AF22</f>
        <v>21.040035951756582</v>
      </c>
      <c r="AG103" s="51">
        <f>AG84+('R&amp;C Load Factor Adjustments'!$I46-1)*AG22</f>
        <v>21.022993102898628</v>
      </c>
      <c r="AH103" s="51">
        <f>AH84+('R&amp;C Load Factor Adjustments'!$I46-1)*AH22</f>
        <v>21.08571138103833</v>
      </c>
      <c r="AI103" s="51">
        <f>AI84+('R&amp;C Load Factor Adjustments'!$I46-1)*AI22</f>
        <v>21.268899587600121</v>
      </c>
      <c r="AJ103" s="51">
        <f>AJ84+('R&amp;C Load Factor Adjustments'!$I46-1)*AJ22</f>
        <v>21.656859972295752</v>
      </c>
      <c r="AK103" s="51">
        <f>AK84+('R&amp;C Load Factor Adjustments'!$I46-1)*AK22</f>
        <v>22.03026667299989</v>
      </c>
    </row>
    <row r="104" spans="1:37">
      <c r="A104" s="51">
        <f t="shared" si="104"/>
        <v>0</v>
      </c>
      <c r="B104" s="50" t="str">
        <f t="shared" si="105"/>
        <v>Townsville</v>
      </c>
      <c r="C104" s="51">
        <f>C85+('R&amp;C Load Factor Adjustments'!$I47-1)*C23</f>
        <v>0</v>
      </c>
      <c r="D104" s="51">
        <f>D85+('R&amp;C Load Factor Adjustments'!$I47-1)*D23</f>
        <v>7.8656516990996312</v>
      </c>
      <c r="E104" s="51">
        <f>E85+('R&amp;C Load Factor Adjustments'!$I47-1)*E23</f>
        <v>9.4525488264618538</v>
      </c>
      <c r="F104" s="51">
        <f>F85+('R&amp;C Load Factor Adjustments'!$I47-1)*F23</f>
        <v>11.210964000525944</v>
      </c>
      <c r="G104" s="51">
        <f>G85+('R&amp;C Load Factor Adjustments'!$I47-1)*G23</f>
        <v>11.005176389551327</v>
      </c>
      <c r="H104" s="51">
        <f>H85+('R&amp;C Load Factor Adjustments'!$I47-1)*H23</f>
        <v>11.871555021332899</v>
      </c>
      <c r="I104" s="51">
        <f>I85+('R&amp;C Load Factor Adjustments'!$I47-1)*I23</f>
        <v>11.741994920999858</v>
      </c>
      <c r="J104" s="51">
        <f>J85+('R&amp;C Load Factor Adjustments'!$I47-1)*J23</f>
        <v>14.479514793452973</v>
      </c>
      <c r="K104" s="51">
        <f>K85+('R&amp;C Load Factor Adjustments'!$I47-1)*K23</f>
        <v>14.117703901593268</v>
      </c>
      <c r="L104" s="51">
        <f>L85+('R&amp;C Load Factor Adjustments'!$I47-1)*L23</f>
        <v>14.26883629368823</v>
      </c>
      <c r="M104" s="51">
        <f>M85+('R&amp;C Load Factor Adjustments'!$I47-1)*M23</f>
        <v>14.409153089950905</v>
      </c>
      <c r="N104" s="51">
        <f>N85+('R&amp;C Load Factor Adjustments'!$I47-1)*N23</f>
        <v>14.409572482285085</v>
      </c>
      <c r="O104" s="51">
        <f>O85+('R&amp;C Load Factor Adjustments'!$I47-1)*O23</f>
        <v>14.43220473407216</v>
      </c>
      <c r="P104" s="51">
        <f>P85+('R&amp;C Load Factor Adjustments'!$I47-1)*P23</f>
        <v>14.434971131153505</v>
      </c>
      <c r="Q104" s="51">
        <f>Q85+('R&amp;C Load Factor Adjustments'!$I47-1)*Q23</f>
        <v>14.439627858659538</v>
      </c>
      <c r="R104" s="51">
        <f>R85+('R&amp;C Load Factor Adjustments'!$I47-1)*R23</f>
        <v>14.443557879646644</v>
      </c>
      <c r="S104" s="51">
        <f>S85+('R&amp;C Load Factor Adjustments'!$I47-1)*S23</f>
        <v>14.446669964599357</v>
      </c>
      <c r="T104" s="51">
        <f>T85+('R&amp;C Load Factor Adjustments'!$I47-1)*T23</f>
        <v>14.474166740999367</v>
      </c>
      <c r="U104" s="51">
        <f>U85+('R&amp;C Load Factor Adjustments'!$I47-1)*U23</f>
        <v>14.474166740999367</v>
      </c>
      <c r="V104" s="51">
        <f>V85+('R&amp;C Load Factor Adjustments'!$I47-1)*V23</f>
        <v>14.474166740999367</v>
      </c>
      <c r="W104" s="51">
        <f>W85+('R&amp;C Load Factor Adjustments'!$I47-1)*W23</f>
        <v>14.474166740999367</v>
      </c>
      <c r="X104" s="51">
        <f>X85+('R&amp;C Load Factor Adjustments'!$I47-1)*X23</f>
        <v>14.474166740999367</v>
      </c>
      <c r="Y104" s="51">
        <f>Y85+('R&amp;C Load Factor Adjustments'!$I47-1)*Y23</f>
        <v>14.474166740999367</v>
      </c>
      <c r="Z104" s="51">
        <f>Z85+('R&amp;C Load Factor Adjustments'!$I47-1)*Z23</f>
        <v>14.474166740999365</v>
      </c>
      <c r="AA104" s="51">
        <f>AA85+('R&amp;C Load Factor Adjustments'!$I47-1)*AA23</f>
        <v>14.474166740999367</v>
      </c>
      <c r="AB104" s="51">
        <f>AB85+('R&amp;C Load Factor Adjustments'!$I47-1)*AB23</f>
        <v>14.474166740999367</v>
      </c>
      <c r="AC104" s="51">
        <f>AC85+('R&amp;C Load Factor Adjustments'!$I47-1)*AC23</f>
        <v>14.474166740999367</v>
      </c>
      <c r="AD104" s="51">
        <f>AD85+('R&amp;C Load Factor Adjustments'!$I47-1)*AD23</f>
        <v>14.474166740999367</v>
      </c>
      <c r="AE104" s="51">
        <f>AE85+('R&amp;C Load Factor Adjustments'!$I47-1)*AE23</f>
        <v>14.474166740999367</v>
      </c>
      <c r="AF104" s="51">
        <f>AF85+('R&amp;C Load Factor Adjustments'!$I47-1)*AF23</f>
        <v>14.474166740999367</v>
      </c>
      <c r="AG104" s="51">
        <f>AG85+('R&amp;C Load Factor Adjustments'!$I47-1)*AG23</f>
        <v>14.474166740999365</v>
      </c>
      <c r="AH104" s="51">
        <f>AH85+('R&amp;C Load Factor Adjustments'!$I47-1)*AH23</f>
        <v>14.474166740999365</v>
      </c>
      <c r="AI104" s="51">
        <f>AI85+('R&amp;C Load Factor Adjustments'!$I47-1)*AI23</f>
        <v>14.474166740999365</v>
      </c>
      <c r="AJ104" s="51">
        <f>AJ85+('R&amp;C Load Factor Adjustments'!$I47-1)*AJ23</f>
        <v>14.474166740999365</v>
      </c>
      <c r="AK104" s="51">
        <f>AK85+('R&amp;C Load Factor Adjustments'!$I47-1)*AK23</f>
        <v>14.474166740999365</v>
      </c>
    </row>
    <row r="105" spans="1:37">
      <c r="A105" s="47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</row>
    <row r="106" spans="1:37">
      <c r="A106" s="47"/>
      <c r="B106" s="48" t="s">
        <v>92</v>
      </c>
      <c r="C106" s="49">
        <f>C87</f>
        <v>2019</v>
      </c>
      <c r="D106" s="49">
        <f t="shared" ref="D106:AH106" si="106">D87</f>
        <v>2020</v>
      </c>
      <c r="E106" s="49">
        <f t="shared" si="106"/>
        <v>2021</v>
      </c>
      <c r="F106" s="49">
        <f t="shared" si="106"/>
        <v>2022</v>
      </c>
      <c r="G106" s="49">
        <f t="shared" si="106"/>
        <v>2023</v>
      </c>
      <c r="H106" s="49">
        <f t="shared" si="106"/>
        <v>2024</v>
      </c>
      <c r="I106" s="49">
        <f t="shared" si="106"/>
        <v>2025</v>
      </c>
      <c r="J106" s="49">
        <f t="shared" si="106"/>
        <v>2026</v>
      </c>
      <c r="K106" s="49">
        <f t="shared" si="106"/>
        <v>2027</v>
      </c>
      <c r="L106" s="49">
        <f t="shared" si="106"/>
        <v>2028</v>
      </c>
      <c r="M106" s="49">
        <f t="shared" si="106"/>
        <v>2029</v>
      </c>
      <c r="N106" s="49">
        <f t="shared" si="106"/>
        <v>2030</v>
      </c>
      <c r="O106" s="49">
        <f t="shared" si="106"/>
        <v>2031</v>
      </c>
      <c r="P106" s="49">
        <f t="shared" si="106"/>
        <v>2032</v>
      </c>
      <c r="Q106" s="49">
        <f t="shared" si="106"/>
        <v>2033</v>
      </c>
      <c r="R106" s="49">
        <f t="shared" si="106"/>
        <v>2034</v>
      </c>
      <c r="S106" s="49">
        <f t="shared" si="106"/>
        <v>2035</v>
      </c>
      <c r="T106" s="49">
        <f t="shared" si="106"/>
        <v>2036</v>
      </c>
      <c r="U106" s="49">
        <f t="shared" si="106"/>
        <v>2037</v>
      </c>
      <c r="V106" s="49">
        <f t="shared" si="106"/>
        <v>2038</v>
      </c>
      <c r="W106" s="49">
        <f t="shared" si="106"/>
        <v>2039</v>
      </c>
      <c r="X106" s="49">
        <f t="shared" si="106"/>
        <v>2040</v>
      </c>
      <c r="Y106" s="49">
        <f t="shared" si="106"/>
        <v>2041</v>
      </c>
      <c r="Z106" s="49">
        <f t="shared" si="106"/>
        <v>2042</v>
      </c>
      <c r="AA106" s="49">
        <f t="shared" si="106"/>
        <v>2043</v>
      </c>
      <c r="AB106" s="49">
        <f t="shared" si="106"/>
        <v>2044</v>
      </c>
      <c r="AC106" s="49">
        <f t="shared" si="106"/>
        <v>2045</v>
      </c>
      <c r="AD106" s="49">
        <f t="shared" si="106"/>
        <v>2046</v>
      </c>
      <c r="AE106" s="49">
        <f t="shared" si="106"/>
        <v>2047</v>
      </c>
      <c r="AF106" s="49">
        <f t="shared" si="106"/>
        <v>2048</v>
      </c>
      <c r="AG106" s="49">
        <f t="shared" si="106"/>
        <v>2049</v>
      </c>
      <c r="AH106" s="49">
        <f t="shared" si="106"/>
        <v>2050</v>
      </c>
      <c r="AI106" s="49">
        <f t="shared" ref="AI106:AJ106" si="107">AI87</f>
        <v>2051</v>
      </c>
      <c r="AJ106" s="49">
        <f t="shared" si="107"/>
        <v>2052</v>
      </c>
      <c r="AK106" s="49">
        <f t="shared" ref="AK106" si="108">AK87</f>
        <v>2053</v>
      </c>
    </row>
    <row r="107" spans="1:37">
      <c r="A107" s="47"/>
      <c r="B107" s="48" t="s">
        <v>93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</row>
    <row r="108" spans="1:37">
      <c r="A108" s="47"/>
      <c r="B108" s="50" t="s">
        <v>94</v>
      </c>
      <c r="C108" s="51">
        <v>0</v>
      </c>
      <c r="D108" s="51">
        <f>D$98+'GPG Margins'!$D4</f>
        <v>7.6123925452689649</v>
      </c>
      <c r="E108" s="51">
        <f>E$98+'GPG Margins'!$D4</f>
        <v>10.447956387564467</v>
      </c>
      <c r="F108" s="51">
        <f>F$98+'GPG Margins'!$D4</f>
        <v>15.583549592850147</v>
      </c>
      <c r="G108" s="51">
        <f>G$98+'GPG Margins'!$D4</f>
        <v>18.211279325428343</v>
      </c>
      <c r="H108" s="51">
        <f>H$98+'GPG Margins'!$D4</f>
        <v>17.826183306865559</v>
      </c>
      <c r="I108" s="51">
        <f>I$98+'GPG Margins'!$D4</f>
        <v>16.199436070981658</v>
      </c>
      <c r="J108" s="51">
        <f>J$98+'GPG Margins'!$D4</f>
        <v>14.004040083165082</v>
      </c>
      <c r="K108" s="51">
        <f>K$98+'GPG Margins'!$D4</f>
        <v>11.635426814818715</v>
      </c>
      <c r="L108" s="51">
        <f>L$98+'GPG Margins'!$D4</f>
        <v>11.787945376653807</v>
      </c>
      <c r="M108" s="51">
        <f>M$98+'GPG Margins'!$D4</f>
        <v>12.823934293957418</v>
      </c>
      <c r="N108" s="51">
        <f>N$98+'GPG Margins'!$D4</f>
        <v>13.232621388669369</v>
      </c>
      <c r="O108" s="51">
        <f>O$98+'GPG Margins'!$D4</f>
        <v>13.52297228400416</v>
      </c>
      <c r="P108" s="51">
        <f>P$98+'GPG Margins'!$D4</f>
        <v>13.527724616331525</v>
      </c>
      <c r="Q108" s="51">
        <f>Q$98+'GPG Margins'!$D4</f>
        <v>13.19934251985255</v>
      </c>
      <c r="R108" s="51">
        <f>R$98+'GPG Margins'!$D4</f>
        <v>12.771743003922611</v>
      </c>
      <c r="S108" s="51">
        <f>S$98+'GPG Margins'!$D4</f>
        <v>12.802014050068736</v>
      </c>
      <c r="T108" s="51">
        <f>T$98+'GPG Margins'!$D4</f>
        <v>13.18136376397152</v>
      </c>
      <c r="U108" s="51">
        <f>U$98+'GPG Margins'!$D4</f>
        <v>13.440652167041176</v>
      </c>
      <c r="V108" s="51">
        <f>V$98+'GPG Margins'!$D4</f>
        <v>13.651533589680456</v>
      </c>
      <c r="W108" s="51">
        <f>W$98+'GPG Margins'!$D4</f>
        <v>13.777602958429066</v>
      </c>
      <c r="X108" s="51">
        <f>X$98+'GPG Margins'!$D4</f>
        <v>13.741328859663822</v>
      </c>
      <c r="Y108" s="51">
        <f>Y$98+'GPG Margins'!$D4</f>
        <v>13.638548583618654</v>
      </c>
      <c r="Z108" s="51">
        <f>Z$98+'GPG Margins'!$D4</f>
        <v>13.654812979790663</v>
      </c>
      <c r="AA108" s="51">
        <f>AA$98+'GPG Margins'!$D4</f>
        <v>13.730707982767338</v>
      </c>
      <c r="AB108" s="51">
        <f>AB$98+'GPG Margins'!$D4</f>
        <v>13.675868659576155</v>
      </c>
      <c r="AC108" s="51">
        <f>AC$98+'GPG Margins'!$D4</f>
        <v>13.643699183768556</v>
      </c>
      <c r="AD108" s="51">
        <f>AD$98+'GPG Margins'!$D4</f>
        <v>13.835464094390639</v>
      </c>
      <c r="AE108" s="51">
        <f>AE$98+'GPG Margins'!$D4</f>
        <v>13.970530652904133</v>
      </c>
      <c r="AF108" s="51">
        <f>AF$98+'GPG Margins'!$D4</f>
        <v>13.933906002897345</v>
      </c>
      <c r="AG108" s="51">
        <f>AG$98+'GPG Margins'!$D4</f>
        <v>13.884294791984692</v>
      </c>
      <c r="AH108" s="51">
        <f>AH$98+'GPG Margins'!$D4</f>
        <v>13.825444527955613</v>
      </c>
      <c r="AI108" s="51">
        <f>AI$98+'GPG Margins'!$D4</f>
        <v>13.84050190693859</v>
      </c>
      <c r="AJ108" s="51">
        <f>AJ$98+'GPG Margins'!$D4</f>
        <v>14.005913343268743</v>
      </c>
      <c r="AK108" s="51">
        <f>AK$98+'GPG Margins'!$D4</f>
        <v>14.156330717928709</v>
      </c>
    </row>
    <row r="109" spans="1:37">
      <c r="A109" s="47"/>
      <c r="B109" s="50" t="s">
        <v>95</v>
      </c>
      <c r="C109" s="51">
        <v>0</v>
      </c>
      <c r="D109" s="51">
        <f>D$98+'GPG Margins'!$D5</f>
        <v>7.1123925452689649</v>
      </c>
      <c r="E109" s="51">
        <f>E$98+'GPG Margins'!$D5</f>
        <v>9.9479563875644672</v>
      </c>
      <c r="F109" s="51">
        <f>F$98+'GPG Margins'!$D5</f>
        <v>15.083549592850147</v>
      </c>
      <c r="G109" s="51">
        <f>G$98+'GPG Margins'!$D5</f>
        <v>17.711279325428343</v>
      </c>
      <c r="H109" s="51">
        <f>H$98+'GPG Margins'!$D5</f>
        <v>17.326183306865559</v>
      </c>
      <c r="I109" s="51">
        <f>I$98+'GPG Margins'!$D5</f>
        <v>15.699436070981658</v>
      </c>
      <c r="J109" s="51">
        <f>J$98+'GPG Margins'!$D5</f>
        <v>13.504040083165082</v>
      </c>
      <c r="K109" s="51">
        <f>K$98+'GPG Margins'!$D5</f>
        <v>11.135426814818715</v>
      </c>
      <c r="L109" s="51">
        <f>L$98+'GPG Margins'!$D5</f>
        <v>11.287945376653807</v>
      </c>
      <c r="M109" s="51">
        <f>M$98+'GPG Margins'!$D5</f>
        <v>12.323934293957418</v>
      </c>
      <c r="N109" s="51">
        <f>N$98+'GPG Margins'!$D5</f>
        <v>12.732621388669369</v>
      </c>
      <c r="O109" s="51">
        <f>O$98+'GPG Margins'!$D5</f>
        <v>13.02297228400416</v>
      </c>
      <c r="P109" s="51">
        <f>P$98+'GPG Margins'!$D5</f>
        <v>13.027724616331525</v>
      </c>
      <c r="Q109" s="51">
        <f>Q$98+'GPG Margins'!$D5</f>
        <v>12.69934251985255</v>
      </c>
      <c r="R109" s="51">
        <f>R$98+'GPG Margins'!$D5</f>
        <v>12.271743003922611</v>
      </c>
      <c r="S109" s="51">
        <f>S$98+'GPG Margins'!$D5</f>
        <v>12.302014050068736</v>
      </c>
      <c r="T109" s="51">
        <f>T$98+'GPG Margins'!$D5</f>
        <v>12.68136376397152</v>
      </c>
      <c r="U109" s="51">
        <f>U$98+'GPG Margins'!$D5</f>
        <v>12.940652167041176</v>
      </c>
      <c r="V109" s="51">
        <f>V$98+'GPG Margins'!$D5</f>
        <v>13.151533589680456</v>
      </c>
      <c r="W109" s="51">
        <f>W$98+'GPG Margins'!$D5</f>
        <v>13.277602958429066</v>
      </c>
      <c r="X109" s="51">
        <f>X$98+'GPG Margins'!$D5</f>
        <v>13.241328859663822</v>
      </c>
      <c r="Y109" s="51">
        <f>Y$98+'GPG Margins'!$D5</f>
        <v>13.138548583618654</v>
      </c>
      <c r="Z109" s="51">
        <f>Z$98+'GPG Margins'!$D5</f>
        <v>13.154812979790663</v>
      </c>
      <c r="AA109" s="51">
        <f>AA$98+'GPG Margins'!$D5</f>
        <v>13.230707982767338</v>
      </c>
      <c r="AB109" s="51">
        <f>AB$98+'GPG Margins'!$D5</f>
        <v>13.175868659576155</v>
      </c>
      <c r="AC109" s="51">
        <f>AC$98+'GPG Margins'!$D5</f>
        <v>13.143699183768556</v>
      </c>
      <c r="AD109" s="51">
        <f>AD$98+'GPG Margins'!$D5</f>
        <v>13.335464094390639</v>
      </c>
      <c r="AE109" s="51">
        <f>AE$98+'GPG Margins'!$D5</f>
        <v>13.470530652904133</v>
      </c>
      <c r="AF109" s="51">
        <f>AF$98+'GPG Margins'!$D5</f>
        <v>13.433906002897345</v>
      </c>
      <c r="AG109" s="51">
        <f>AG$98+'GPG Margins'!$D5</f>
        <v>13.384294791984692</v>
      </c>
      <c r="AH109" s="51">
        <f>AH$98+'GPG Margins'!$D5</f>
        <v>13.325444527955613</v>
      </c>
      <c r="AI109" s="51">
        <f>AI$98+'GPG Margins'!$D5</f>
        <v>13.34050190693859</v>
      </c>
      <c r="AJ109" s="51">
        <f>AJ$98+'GPG Margins'!$D5</f>
        <v>13.505913343268743</v>
      </c>
      <c r="AK109" s="51">
        <f>AK$98+'GPG Margins'!$D5</f>
        <v>13.656330717928709</v>
      </c>
    </row>
    <row r="110" spans="1:37">
      <c r="A110" s="47"/>
      <c r="B110" s="50" t="s">
        <v>96</v>
      </c>
      <c r="C110" s="51">
        <v>0</v>
      </c>
      <c r="D110" s="51">
        <f>D$98+'GPG Margins'!$D6</f>
        <v>6.6123925452689649</v>
      </c>
      <c r="E110" s="51">
        <f>E$98+'GPG Margins'!$D6</f>
        <v>9.4479563875644672</v>
      </c>
      <c r="F110" s="51">
        <f>F$98+'GPG Margins'!$D6</f>
        <v>14.583549592850147</v>
      </c>
      <c r="G110" s="51">
        <f>G$98+'GPG Margins'!$D6</f>
        <v>17.211279325428343</v>
      </c>
      <c r="H110" s="51">
        <f>H$98+'GPG Margins'!$D6</f>
        <v>16.826183306865559</v>
      </c>
      <c r="I110" s="51">
        <f>I$98+'GPG Margins'!$D6</f>
        <v>15.199436070981658</v>
      </c>
      <c r="J110" s="51">
        <f>J$98+'GPG Margins'!$D6</f>
        <v>13.004040083165082</v>
      </c>
      <c r="K110" s="51">
        <f>K$98+'GPG Margins'!$D6</f>
        <v>10.635426814818715</v>
      </c>
      <c r="L110" s="51">
        <f>L$98+'GPG Margins'!$D6</f>
        <v>10.787945376653807</v>
      </c>
      <c r="M110" s="51">
        <f>M$98+'GPG Margins'!$D6</f>
        <v>11.823934293957418</v>
      </c>
      <c r="N110" s="51">
        <f>N$98+'GPG Margins'!$D6</f>
        <v>12.232621388669369</v>
      </c>
      <c r="O110" s="51">
        <f>O$98+'GPG Margins'!$D6</f>
        <v>12.52297228400416</v>
      </c>
      <c r="P110" s="51">
        <f>P$98+'GPG Margins'!$D6</f>
        <v>12.527724616331525</v>
      </c>
      <c r="Q110" s="51">
        <f>Q$98+'GPG Margins'!$D6</f>
        <v>12.19934251985255</v>
      </c>
      <c r="R110" s="51">
        <f>R$98+'GPG Margins'!$D6</f>
        <v>11.771743003922611</v>
      </c>
      <c r="S110" s="51">
        <f>S$98+'GPG Margins'!$D6</f>
        <v>11.802014050068736</v>
      </c>
      <c r="T110" s="51">
        <f>T$98+'GPG Margins'!$D6</f>
        <v>12.18136376397152</v>
      </c>
      <c r="U110" s="51">
        <f>U$98+'GPG Margins'!$D6</f>
        <v>12.440652167041176</v>
      </c>
      <c r="V110" s="51">
        <f>V$98+'GPG Margins'!$D6</f>
        <v>12.651533589680456</v>
      </c>
      <c r="W110" s="51">
        <f>W$98+'GPG Margins'!$D6</f>
        <v>12.777602958429066</v>
      </c>
      <c r="X110" s="51">
        <f>X$98+'GPG Margins'!$D6</f>
        <v>12.741328859663822</v>
      </c>
      <c r="Y110" s="51">
        <f>Y$98+'GPG Margins'!$D6</f>
        <v>12.638548583618654</v>
      </c>
      <c r="Z110" s="51">
        <f>Z$98+'GPG Margins'!$D6</f>
        <v>12.654812979790663</v>
      </c>
      <c r="AA110" s="51">
        <f>AA$98+'GPG Margins'!$D6</f>
        <v>12.730707982767338</v>
      </c>
      <c r="AB110" s="51">
        <f>AB$98+'GPG Margins'!$D6</f>
        <v>12.675868659576155</v>
      </c>
      <c r="AC110" s="51">
        <f>AC$98+'GPG Margins'!$D6</f>
        <v>12.643699183768556</v>
      </c>
      <c r="AD110" s="51">
        <f>AD$98+'GPG Margins'!$D6</f>
        <v>12.835464094390639</v>
      </c>
      <c r="AE110" s="51">
        <f>AE$98+'GPG Margins'!$D6</f>
        <v>12.970530652904133</v>
      </c>
      <c r="AF110" s="51">
        <f>AF$98+'GPG Margins'!$D6</f>
        <v>12.933906002897345</v>
      </c>
      <c r="AG110" s="51">
        <f>AG$98+'GPG Margins'!$D6</f>
        <v>12.884294791984692</v>
      </c>
      <c r="AH110" s="51">
        <f>AH$98+'GPG Margins'!$D6</f>
        <v>12.825444527955613</v>
      </c>
      <c r="AI110" s="51">
        <f>AI$98+'GPG Margins'!$D6</f>
        <v>12.84050190693859</v>
      </c>
      <c r="AJ110" s="51">
        <f>AJ$98+'GPG Margins'!$D6</f>
        <v>13.005913343268743</v>
      </c>
      <c r="AK110" s="51">
        <f>AK$98+'GPG Margins'!$D6</f>
        <v>13.156330717928709</v>
      </c>
    </row>
    <row r="111" spans="1:37">
      <c r="A111" s="47"/>
      <c r="B111" s="50" t="s">
        <v>97</v>
      </c>
      <c r="C111" s="51">
        <v>0</v>
      </c>
      <c r="D111" s="51">
        <f>D$98+'GPG Margins'!$D7</f>
        <v>6.6123925452689649</v>
      </c>
      <c r="E111" s="51">
        <f>E$98+'GPG Margins'!$D7</f>
        <v>9.4479563875644672</v>
      </c>
      <c r="F111" s="51">
        <f>F$98+'GPG Margins'!$D7</f>
        <v>14.583549592850147</v>
      </c>
      <c r="G111" s="51">
        <f>G$98+'GPG Margins'!$D7</f>
        <v>17.211279325428343</v>
      </c>
      <c r="H111" s="51">
        <f>H$98+'GPG Margins'!$D7</f>
        <v>16.826183306865559</v>
      </c>
      <c r="I111" s="51">
        <f>I$98+'GPG Margins'!$D7</f>
        <v>15.199436070981658</v>
      </c>
      <c r="J111" s="51">
        <f>J$98+'GPG Margins'!$D7</f>
        <v>13.004040083165082</v>
      </c>
      <c r="K111" s="51">
        <f>K$98+'GPG Margins'!$D7</f>
        <v>10.635426814818715</v>
      </c>
      <c r="L111" s="51">
        <f>L$98+'GPG Margins'!$D7</f>
        <v>10.787945376653807</v>
      </c>
      <c r="M111" s="51">
        <f>M$98+'GPG Margins'!$D7</f>
        <v>11.823934293957418</v>
      </c>
      <c r="N111" s="51">
        <f>N$98+'GPG Margins'!$D7</f>
        <v>12.232621388669369</v>
      </c>
      <c r="O111" s="51">
        <f>O$98+'GPG Margins'!$D7</f>
        <v>12.52297228400416</v>
      </c>
      <c r="P111" s="51">
        <f>P$98+'GPG Margins'!$D7</f>
        <v>12.527724616331525</v>
      </c>
      <c r="Q111" s="51">
        <f>Q$98+'GPG Margins'!$D7</f>
        <v>12.19934251985255</v>
      </c>
      <c r="R111" s="51">
        <f>R$98+'GPG Margins'!$D7</f>
        <v>11.771743003922611</v>
      </c>
      <c r="S111" s="51">
        <f>S$98+'GPG Margins'!$D7</f>
        <v>11.802014050068736</v>
      </c>
      <c r="T111" s="51">
        <f>T$98+'GPG Margins'!$D7</f>
        <v>12.18136376397152</v>
      </c>
      <c r="U111" s="51">
        <f>U$98+'GPG Margins'!$D7</f>
        <v>12.440652167041176</v>
      </c>
      <c r="V111" s="51">
        <f>V$98+'GPG Margins'!$D7</f>
        <v>12.651533589680456</v>
      </c>
      <c r="W111" s="51">
        <f>W$98+'GPG Margins'!$D7</f>
        <v>12.777602958429066</v>
      </c>
      <c r="X111" s="51">
        <f>X$98+'GPG Margins'!$D7</f>
        <v>12.741328859663822</v>
      </c>
      <c r="Y111" s="51">
        <f>Y$98+'GPG Margins'!$D7</f>
        <v>12.638548583618654</v>
      </c>
      <c r="Z111" s="51">
        <f>Z$98+'GPG Margins'!$D7</f>
        <v>12.654812979790663</v>
      </c>
      <c r="AA111" s="51">
        <f>AA$98+'GPG Margins'!$D7</f>
        <v>12.730707982767338</v>
      </c>
      <c r="AB111" s="51">
        <f>AB$98+'GPG Margins'!$D7</f>
        <v>12.675868659576155</v>
      </c>
      <c r="AC111" s="51">
        <f>AC$98+'GPG Margins'!$D7</f>
        <v>12.643699183768556</v>
      </c>
      <c r="AD111" s="51">
        <f>AD$98+'GPG Margins'!$D7</f>
        <v>12.835464094390639</v>
      </c>
      <c r="AE111" s="51">
        <f>AE$98+'GPG Margins'!$D7</f>
        <v>12.970530652904133</v>
      </c>
      <c r="AF111" s="51">
        <f>AF$98+'GPG Margins'!$D7</f>
        <v>12.933906002897345</v>
      </c>
      <c r="AG111" s="51">
        <f>AG$98+'GPG Margins'!$D7</f>
        <v>12.884294791984692</v>
      </c>
      <c r="AH111" s="51">
        <f>AH$98+'GPG Margins'!$D7</f>
        <v>12.825444527955613</v>
      </c>
      <c r="AI111" s="51">
        <f>AI$98+'GPG Margins'!$D7</f>
        <v>12.84050190693859</v>
      </c>
      <c r="AJ111" s="51">
        <f>AJ$98+'GPG Margins'!$D7</f>
        <v>13.005913343268743</v>
      </c>
      <c r="AK111" s="51">
        <f>AK$98+'GPG Margins'!$D7</f>
        <v>13.156330717928709</v>
      </c>
    </row>
    <row r="112" spans="1:37">
      <c r="A112" s="47"/>
      <c r="B112" s="50" t="s">
        <v>98</v>
      </c>
      <c r="C112" s="51">
        <v>0</v>
      </c>
      <c r="D112" s="51">
        <f>D$98+'GPG Margins'!$D8</f>
        <v>6.6123925452689649</v>
      </c>
      <c r="E112" s="51">
        <f>E$98+'GPG Margins'!$D8</f>
        <v>9.4479563875644672</v>
      </c>
      <c r="F112" s="51">
        <f>F$98+'GPG Margins'!$D8</f>
        <v>14.583549592850147</v>
      </c>
      <c r="G112" s="51">
        <f>G$98+'GPG Margins'!$D8</f>
        <v>17.211279325428343</v>
      </c>
      <c r="H112" s="51">
        <f>H$98+'GPG Margins'!$D8</f>
        <v>16.826183306865559</v>
      </c>
      <c r="I112" s="51">
        <f>I$98+'GPG Margins'!$D8</f>
        <v>15.199436070981658</v>
      </c>
      <c r="J112" s="51">
        <f>J$98+'GPG Margins'!$D8</f>
        <v>13.004040083165082</v>
      </c>
      <c r="K112" s="51">
        <f>K$98+'GPG Margins'!$D8</f>
        <v>10.635426814818715</v>
      </c>
      <c r="L112" s="51">
        <f>L$98+'GPG Margins'!$D8</f>
        <v>10.787945376653807</v>
      </c>
      <c r="M112" s="51">
        <f>M$98+'GPG Margins'!$D8</f>
        <v>11.823934293957418</v>
      </c>
      <c r="N112" s="51">
        <f>N$98+'GPG Margins'!$D8</f>
        <v>12.232621388669369</v>
      </c>
      <c r="O112" s="51">
        <f>O$98+'GPG Margins'!$D8</f>
        <v>12.52297228400416</v>
      </c>
      <c r="P112" s="51">
        <f>P$98+'GPG Margins'!$D8</f>
        <v>12.527724616331525</v>
      </c>
      <c r="Q112" s="51">
        <f>Q$98+'GPG Margins'!$D8</f>
        <v>12.19934251985255</v>
      </c>
      <c r="R112" s="51">
        <f>R$98+'GPG Margins'!$D8</f>
        <v>11.771743003922611</v>
      </c>
      <c r="S112" s="51">
        <f>S$98+'GPG Margins'!$D8</f>
        <v>11.802014050068736</v>
      </c>
      <c r="T112" s="51">
        <f>T$98+'GPG Margins'!$D8</f>
        <v>12.18136376397152</v>
      </c>
      <c r="U112" s="51">
        <f>U$98+'GPG Margins'!$D8</f>
        <v>12.440652167041176</v>
      </c>
      <c r="V112" s="51">
        <f>V$98+'GPG Margins'!$D8</f>
        <v>12.651533589680456</v>
      </c>
      <c r="W112" s="51">
        <f>W$98+'GPG Margins'!$D8</f>
        <v>12.777602958429066</v>
      </c>
      <c r="X112" s="51">
        <f>X$98+'GPG Margins'!$D8</f>
        <v>12.741328859663822</v>
      </c>
      <c r="Y112" s="51">
        <f>Y$98+'GPG Margins'!$D8</f>
        <v>12.638548583618654</v>
      </c>
      <c r="Z112" s="51">
        <f>Z$98+'GPG Margins'!$D8</f>
        <v>12.654812979790663</v>
      </c>
      <c r="AA112" s="51">
        <f>AA$98+'GPG Margins'!$D8</f>
        <v>12.730707982767338</v>
      </c>
      <c r="AB112" s="51">
        <f>AB$98+'GPG Margins'!$D8</f>
        <v>12.675868659576155</v>
      </c>
      <c r="AC112" s="51">
        <f>AC$98+'GPG Margins'!$D8</f>
        <v>12.643699183768556</v>
      </c>
      <c r="AD112" s="51">
        <f>AD$98+'GPG Margins'!$D8</f>
        <v>12.835464094390639</v>
      </c>
      <c r="AE112" s="51">
        <f>AE$98+'GPG Margins'!$D8</f>
        <v>12.970530652904133</v>
      </c>
      <c r="AF112" s="51">
        <f>AF$98+'GPG Margins'!$D8</f>
        <v>12.933906002897345</v>
      </c>
      <c r="AG112" s="51">
        <f>AG$98+'GPG Margins'!$D8</f>
        <v>12.884294791984692</v>
      </c>
      <c r="AH112" s="51">
        <f>AH$98+'GPG Margins'!$D8</f>
        <v>12.825444527955613</v>
      </c>
      <c r="AI112" s="51">
        <f>AI$98+'GPG Margins'!$D8</f>
        <v>12.84050190693859</v>
      </c>
      <c r="AJ112" s="51">
        <f>AJ$98+'GPG Margins'!$D8</f>
        <v>13.005913343268743</v>
      </c>
      <c r="AK112" s="51">
        <f>AK$98+'GPG Margins'!$D8</f>
        <v>13.156330717928709</v>
      </c>
    </row>
    <row r="113" spans="1:37">
      <c r="A113" s="47"/>
      <c r="B113" s="50" t="s">
        <v>99</v>
      </c>
      <c r="C113" s="51">
        <v>0</v>
      </c>
      <c r="D113" s="51">
        <f>D$98+'GPG Margins'!$D9</f>
        <v>6.6123925452689649</v>
      </c>
      <c r="E113" s="51">
        <f>E$98+'GPG Margins'!$D9</f>
        <v>9.4479563875644672</v>
      </c>
      <c r="F113" s="51">
        <f>F$98+'GPG Margins'!$D9</f>
        <v>14.583549592850147</v>
      </c>
      <c r="G113" s="51">
        <f>G$98+'GPG Margins'!$D9</f>
        <v>17.211279325428343</v>
      </c>
      <c r="H113" s="51">
        <f>H$98+'GPG Margins'!$D9</f>
        <v>16.826183306865559</v>
      </c>
      <c r="I113" s="51">
        <f>I$98+'GPG Margins'!$D9</f>
        <v>15.199436070981658</v>
      </c>
      <c r="J113" s="51">
        <f>J$98+'GPG Margins'!$D9</f>
        <v>13.004040083165082</v>
      </c>
      <c r="K113" s="51">
        <f>K$98+'GPG Margins'!$D9</f>
        <v>10.635426814818715</v>
      </c>
      <c r="L113" s="51">
        <f>L$98+'GPG Margins'!$D9</f>
        <v>10.787945376653807</v>
      </c>
      <c r="M113" s="51">
        <f>M$98+'GPG Margins'!$D9</f>
        <v>11.823934293957418</v>
      </c>
      <c r="N113" s="51">
        <f>N$98+'GPG Margins'!$D9</f>
        <v>12.232621388669369</v>
      </c>
      <c r="O113" s="51">
        <f>O$98+'GPG Margins'!$D9</f>
        <v>12.52297228400416</v>
      </c>
      <c r="P113" s="51">
        <f>P$98+'GPG Margins'!$D9</f>
        <v>12.527724616331525</v>
      </c>
      <c r="Q113" s="51">
        <f>Q$98+'GPG Margins'!$D9</f>
        <v>12.19934251985255</v>
      </c>
      <c r="R113" s="51">
        <f>R$98+'GPG Margins'!$D9</f>
        <v>11.771743003922611</v>
      </c>
      <c r="S113" s="51">
        <f>S$98+'GPG Margins'!$D9</f>
        <v>11.802014050068736</v>
      </c>
      <c r="T113" s="51">
        <f>T$98+'GPG Margins'!$D9</f>
        <v>12.18136376397152</v>
      </c>
      <c r="U113" s="51">
        <f>U$98+'GPG Margins'!$D9</f>
        <v>12.440652167041176</v>
      </c>
      <c r="V113" s="51">
        <f>V$98+'GPG Margins'!$D9</f>
        <v>12.651533589680456</v>
      </c>
      <c r="W113" s="51">
        <f>W$98+'GPG Margins'!$D9</f>
        <v>12.777602958429066</v>
      </c>
      <c r="X113" s="51">
        <f>X$98+'GPG Margins'!$D9</f>
        <v>12.741328859663822</v>
      </c>
      <c r="Y113" s="51">
        <f>Y$98+'GPG Margins'!$D9</f>
        <v>12.638548583618654</v>
      </c>
      <c r="Z113" s="51">
        <f>Z$98+'GPG Margins'!$D9</f>
        <v>12.654812979790663</v>
      </c>
      <c r="AA113" s="51">
        <f>AA$98+'GPG Margins'!$D9</f>
        <v>12.730707982767338</v>
      </c>
      <c r="AB113" s="51">
        <f>AB$98+'GPG Margins'!$D9</f>
        <v>12.675868659576155</v>
      </c>
      <c r="AC113" s="51">
        <f>AC$98+'GPG Margins'!$D9</f>
        <v>12.643699183768556</v>
      </c>
      <c r="AD113" s="51">
        <f>AD$98+'GPG Margins'!$D9</f>
        <v>12.835464094390639</v>
      </c>
      <c r="AE113" s="51">
        <f>AE$98+'GPG Margins'!$D9</f>
        <v>12.970530652904133</v>
      </c>
      <c r="AF113" s="51">
        <f>AF$98+'GPG Margins'!$D9</f>
        <v>12.933906002897345</v>
      </c>
      <c r="AG113" s="51">
        <f>AG$98+'GPG Margins'!$D9</f>
        <v>12.884294791984692</v>
      </c>
      <c r="AH113" s="51">
        <f>AH$98+'GPG Margins'!$D9</f>
        <v>12.825444527955613</v>
      </c>
      <c r="AI113" s="51">
        <f>AI$98+'GPG Margins'!$D9</f>
        <v>12.84050190693859</v>
      </c>
      <c r="AJ113" s="51">
        <f>AJ$98+'GPG Margins'!$D9</f>
        <v>13.005913343268743</v>
      </c>
      <c r="AK113" s="51">
        <f>AK$98+'GPG Margins'!$D9</f>
        <v>13.156330717928709</v>
      </c>
    </row>
    <row r="114" spans="1:37">
      <c r="A114" s="47"/>
      <c r="B114" s="50" t="s">
        <v>59</v>
      </c>
      <c r="C114" s="51">
        <v>0</v>
      </c>
      <c r="D114" s="51">
        <f>D$98+'GPG Margins'!$D10</f>
        <v>6.3123925452689651</v>
      </c>
      <c r="E114" s="51">
        <f>E$98+'GPG Margins'!$D10</f>
        <v>9.1479563875644665</v>
      </c>
      <c r="F114" s="51">
        <f>F$98+'GPG Margins'!$D10</f>
        <v>14.283549592850147</v>
      </c>
      <c r="G114" s="51">
        <f>G$98+'GPG Margins'!$D10</f>
        <v>16.911279325428342</v>
      </c>
      <c r="H114" s="51">
        <f>H$98+'GPG Margins'!$D10</f>
        <v>16.526183306865558</v>
      </c>
      <c r="I114" s="51">
        <f>I$98+'GPG Margins'!$D10</f>
        <v>14.899436070981658</v>
      </c>
      <c r="J114" s="51">
        <f>J$98+'GPG Margins'!$D10</f>
        <v>12.704040083165083</v>
      </c>
      <c r="K114" s="51">
        <f>K$98+'GPG Margins'!$D10</f>
        <v>10.335426814818714</v>
      </c>
      <c r="L114" s="51">
        <f>L$98+'GPG Margins'!$D10</f>
        <v>10.487945376653808</v>
      </c>
      <c r="M114" s="51">
        <f>M$98+'GPG Margins'!$D10</f>
        <v>11.523934293957417</v>
      </c>
      <c r="N114" s="51">
        <f>N$98+'GPG Margins'!$D10</f>
        <v>11.932621388669368</v>
      </c>
      <c r="O114" s="51">
        <f>O$98+'GPG Margins'!$D10</f>
        <v>12.222972284004161</v>
      </c>
      <c r="P114" s="51">
        <f>P$98+'GPG Margins'!$D10</f>
        <v>12.227724616331525</v>
      </c>
      <c r="Q114" s="51">
        <f>Q$98+'GPG Margins'!$D10</f>
        <v>11.899342519852549</v>
      </c>
      <c r="R114" s="51">
        <f>R$98+'GPG Margins'!$D10</f>
        <v>11.471743003922612</v>
      </c>
      <c r="S114" s="51">
        <f>S$98+'GPG Margins'!$D10</f>
        <v>11.502014050068738</v>
      </c>
      <c r="T114" s="51">
        <f>T$98+'GPG Margins'!$D10</f>
        <v>11.881363763971521</v>
      </c>
      <c r="U114" s="51">
        <f>U$98+'GPG Margins'!$D10</f>
        <v>12.140652167041175</v>
      </c>
      <c r="V114" s="51">
        <f>V$98+'GPG Margins'!$D10</f>
        <v>12.351533589680457</v>
      </c>
      <c r="W114" s="51">
        <f>W$98+'GPG Margins'!$D10</f>
        <v>12.477602958429067</v>
      </c>
      <c r="X114" s="51">
        <f>X$98+'GPG Margins'!$D10</f>
        <v>12.441328859663823</v>
      </c>
      <c r="Y114" s="51">
        <f>Y$98+'GPG Margins'!$D10</f>
        <v>12.338548583618653</v>
      </c>
      <c r="Z114" s="51">
        <f>Z$98+'GPG Margins'!$D10</f>
        <v>12.354812979790662</v>
      </c>
      <c r="AA114" s="51">
        <f>AA$98+'GPG Margins'!$D10</f>
        <v>12.430707982767338</v>
      </c>
      <c r="AB114" s="51">
        <f>AB$98+'GPG Margins'!$D10</f>
        <v>12.375868659576156</v>
      </c>
      <c r="AC114" s="51">
        <f>AC$98+'GPG Margins'!$D10</f>
        <v>12.343699183768557</v>
      </c>
      <c r="AD114" s="51">
        <f>AD$98+'GPG Margins'!$D10</f>
        <v>12.53546409439064</v>
      </c>
      <c r="AE114" s="51">
        <f>AE$98+'GPG Margins'!$D10</f>
        <v>12.670530652904134</v>
      </c>
      <c r="AF114" s="51">
        <f>AF$98+'GPG Margins'!$D10</f>
        <v>12.633906002897344</v>
      </c>
      <c r="AG114" s="51">
        <f>AG$98+'GPG Margins'!$D10</f>
        <v>12.584294791984693</v>
      </c>
      <c r="AH114" s="51">
        <f>AH$98+'GPG Margins'!$D10</f>
        <v>12.525444527955614</v>
      </c>
      <c r="AI114" s="51">
        <f>AI$98+'GPG Margins'!$D10</f>
        <v>12.540501906938591</v>
      </c>
      <c r="AJ114" s="51">
        <f>AJ$98+'GPG Margins'!$D10</f>
        <v>12.705913343268744</v>
      </c>
      <c r="AK114" s="51">
        <f>AK$98+'GPG Margins'!$D10</f>
        <v>12.85633071792871</v>
      </c>
    </row>
    <row r="115" spans="1:37">
      <c r="A115" s="47"/>
      <c r="B115" s="50" t="s">
        <v>100</v>
      </c>
      <c r="C115" s="51">
        <v>0</v>
      </c>
      <c r="D115" s="51">
        <f>D$98+'GPG Margins'!$D11</f>
        <v>6.6123925452689649</v>
      </c>
      <c r="E115" s="51">
        <f>E$98+'GPG Margins'!$D11</f>
        <v>9.4479563875644672</v>
      </c>
      <c r="F115" s="51">
        <f>F$98+'GPG Margins'!$D11</f>
        <v>14.583549592850147</v>
      </c>
      <c r="G115" s="51">
        <f>G$98+'GPG Margins'!$D11</f>
        <v>17.211279325428343</v>
      </c>
      <c r="H115" s="51">
        <f>H$98+'GPG Margins'!$D11</f>
        <v>16.826183306865559</v>
      </c>
      <c r="I115" s="51">
        <f>I$98+'GPG Margins'!$D11</f>
        <v>15.199436070981658</v>
      </c>
      <c r="J115" s="51">
        <f>J$98+'GPG Margins'!$D11</f>
        <v>13.004040083165082</v>
      </c>
      <c r="K115" s="51">
        <f>K$98+'GPG Margins'!$D11</f>
        <v>10.635426814818715</v>
      </c>
      <c r="L115" s="51">
        <f>L$98+'GPG Margins'!$D11</f>
        <v>10.787945376653807</v>
      </c>
      <c r="M115" s="51">
        <f>M$98+'GPG Margins'!$D11</f>
        <v>11.823934293957418</v>
      </c>
      <c r="N115" s="51">
        <f>N$98+'GPG Margins'!$D11</f>
        <v>12.232621388669369</v>
      </c>
      <c r="O115" s="51">
        <f>O$98+'GPG Margins'!$D11</f>
        <v>12.52297228400416</v>
      </c>
      <c r="P115" s="51">
        <f>P$98+'GPG Margins'!$D11</f>
        <v>12.527724616331525</v>
      </c>
      <c r="Q115" s="51">
        <f>Q$98+'GPG Margins'!$D11</f>
        <v>12.19934251985255</v>
      </c>
      <c r="R115" s="51">
        <f>R$98+'GPG Margins'!$D11</f>
        <v>11.771743003922611</v>
      </c>
      <c r="S115" s="51">
        <f>S$98+'GPG Margins'!$D11</f>
        <v>11.802014050068736</v>
      </c>
      <c r="T115" s="51">
        <f>T$98+'GPG Margins'!$D11</f>
        <v>12.18136376397152</v>
      </c>
      <c r="U115" s="51">
        <f>U$98+'GPG Margins'!$D11</f>
        <v>12.440652167041176</v>
      </c>
      <c r="V115" s="51">
        <f>V$98+'GPG Margins'!$D11</f>
        <v>12.651533589680456</v>
      </c>
      <c r="W115" s="51">
        <f>W$98+'GPG Margins'!$D11</f>
        <v>12.777602958429066</v>
      </c>
      <c r="X115" s="51">
        <f>X$98+'GPG Margins'!$D11</f>
        <v>12.741328859663822</v>
      </c>
      <c r="Y115" s="51">
        <f>Y$98+'GPG Margins'!$D11</f>
        <v>12.638548583618654</v>
      </c>
      <c r="Z115" s="51">
        <f>Z$98+'GPG Margins'!$D11</f>
        <v>12.654812979790663</v>
      </c>
      <c r="AA115" s="51">
        <f>AA$98+'GPG Margins'!$D11</f>
        <v>12.730707982767338</v>
      </c>
      <c r="AB115" s="51">
        <f>AB$98+'GPG Margins'!$D11</f>
        <v>12.675868659576155</v>
      </c>
      <c r="AC115" s="51">
        <f>AC$98+'GPG Margins'!$D11</f>
        <v>12.643699183768556</v>
      </c>
      <c r="AD115" s="51">
        <f>AD$98+'GPG Margins'!$D11</f>
        <v>12.835464094390639</v>
      </c>
      <c r="AE115" s="51">
        <f>AE$98+'GPG Margins'!$D11</f>
        <v>12.970530652904133</v>
      </c>
      <c r="AF115" s="51">
        <f>AF$98+'GPG Margins'!$D11</f>
        <v>12.933906002897345</v>
      </c>
      <c r="AG115" s="51">
        <f>AG$98+'GPG Margins'!$D11</f>
        <v>12.884294791984692</v>
      </c>
      <c r="AH115" s="51">
        <f>AH$98+'GPG Margins'!$D11</f>
        <v>12.825444527955613</v>
      </c>
      <c r="AI115" s="51">
        <f>AI$98+'GPG Margins'!$D11</f>
        <v>12.84050190693859</v>
      </c>
      <c r="AJ115" s="51">
        <f>AJ$98+'GPG Margins'!$D11</f>
        <v>13.005913343268743</v>
      </c>
      <c r="AK115" s="51">
        <f>AK$98+'GPG Margins'!$D11</f>
        <v>13.156330717928709</v>
      </c>
    </row>
    <row r="116" spans="1:37">
      <c r="A116" s="47"/>
      <c r="B116" s="50" t="s">
        <v>101</v>
      </c>
      <c r="C116" s="51">
        <v>0</v>
      </c>
      <c r="D116" s="51">
        <f>D$98+'GPG Margins'!$D12</f>
        <v>6.6123925452689649</v>
      </c>
      <c r="E116" s="51">
        <f>E$98+'GPG Margins'!$D12</f>
        <v>9.4479563875644672</v>
      </c>
      <c r="F116" s="51">
        <f>F$98+'GPG Margins'!$D12</f>
        <v>14.583549592850147</v>
      </c>
      <c r="G116" s="51">
        <f>G$98+'GPG Margins'!$D12</f>
        <v>17.211279325428343</v>
      </c>
      <c r="H116" s="51">
        <f>H$98+'GPG Margins'!$D12</f>
        <v>16.826183306865559</v>
      </c>
      <c r="I116" s="51">
        <f>I$98+'GPG Margins'!$D12</f>
        <v>15.199436070981658</v>
      </c>
      <c r="J116" s="51">
        <f>J$98+'GPG Margins'!$D12</f>
        <v>13.004040083165082</v>
      </c>
      <c r="K116" s="51">
        <f>K$98+'GPG Margins'!$D12</f>
        <v>10.635426814818715</v>
      </c>
      <c r="L116" s="51">
        <f>L$98+'GPG Margins'!$D12</f>
        <v>10.787945376653807</v>
      </c>
      <c r="M116" s="51">
        <f>M$98+'GPG Margins'!$D12</f>
        <v>11.823934293957418</v>
      </c>
      <c r="N116" s="51">
        <f>N$98+'GPG Margins'!$D12</f>
        <v>12.232621388669369</v>
      </c>
      <c r="O116" s="51">
        <f>O$98+'GPG Margins'!$D12</f>
        <v>12.52297228400416</v>
      </c>
      <c r="P116" s="51">
        <f>P$98+'GPG Margins'!$D12</f>
        <v>12.527724616331525</v>
      </c>
      <c r="Q116" s="51">
        <f>Q$98+'GPG Margins'!$D12</f>
        <v>12.19934251985255</v>
      </c>
      <c r="R116" s="51">
        <f>R$98+'GPG Margins'!$D12</f>
        <v>11.771743003922611</v>
      </c>
      <c r="S116" s="51">
        <f>S$98+'GPG Margins'!$D12</f>
        <v>11.802014050068736</v>
      </c>
      <c r="T116" s="51">
        <f>T$98+'GPG Margins'!$D12</f>
        <v>12.18136376397152</v>
      </c>
      <c r="U116" s="51">
        <f>U$98+'GPG Margins'!$D12</f>
        <v>12.440652167041176</v>
      </c>
      <c r="V116" s="51">
        <f>V$98+'GPG Margins'!$D12</f>
        <v>12.651533589680456</v>
      </c>
      <c r="W116" s="51">
        <f>W$98+'GPG Margins'!$D12</f>
        <v>12.777602958429066</v>
      </c>
      <c r="X116" s="51">
        <f>X$98+'GPG Margins'!$D12</f>
        <v>12.741328859663822</v>
      </c>
      <c r="Y116" s="51">
        <f>Y$98+'GPG Margins'!$D12</f>
        <v>12.638548583618654</v>
      </c>
      <c r="Z116" s="51">
        <f>Z$98+'GPG Margins'!$D12</f>
        <v>12.654812979790663</v>
      </c>
      <c r="AA116" s="51">
        <f>AA$98+'GPG Margins'!$D12</f>
        <v>12.730707982767338</v>
      </c>
      <c r="AB116" s="51">
        <f>AB$98+'GPG Margins'!$D12</f>
        <v>12.675868659576155</v>
      </c>
      <c r="AC116" s="51">
        <f>AC$98+'GPG Margins'!$D12</f>
        <v>12.643699183768556</v>
      </c>
      <c r="AD116" s="51">
        <f>AD$98+'GPG Margins'!$D12</f>
        <v>12.835464094390639</v>
      </c>
      <c r="AE116" s="51">
        <f>AE$98+'GPG Margins'!$D12</f>
        <v>12.970530652904133</v>
      </c>
      <c r="AF116" s="51">
        <f>AF$98+'GPG Margins'!$D12</f>
        <v>12.933906002897345</v>
      </c>
      <c r="AG116" s="51">
        <f>AG$98+'GPG Margins'!$D12</f>
        <v>12.884294791984692</v>
      </c>
      <c r="AH116" s="51">
        <f>AH$98+'GPG Margins'!$D12</f>
        <v>12.825444527955613</v>
      </c>
      <c r="AI116" s="51">
        <f>AI$98+'GPG Margins'!$D12</f>
        <v>12.84050190693859</v>
      </c>
      <c r="AJ116" s="51">
        <f>AJ$98+'GPG Margins'!$D12</f>
        <v>13.005913343268743</v>
      </c>
      <c r="AK116" s="51">
        <f>AK$98+'GPG Margins'!$D12</f>
        <v>13.156330717928709</v>
      </c>
    </row>
    <row r="117" spans="1:37">
      <c r="A117" s="47"/>
      <c r="B117" s="50" t="s">
        <v>102</v>
      </c>
      <c r="C117" s="51">
        <v>0</v>
      </c>
      <c r="D117" s="51">
        <f>D$98+'GPG Margins'!$D13</f>
        <v>6.6123925452689649</v>
      </c>
      <c r="E117" s="51">
        <f>E$98+'GPG Margins'!$D13</f>
        <v>9.4479563875644672</v>
      </c>
      <c r="F117" s="51">
        <f>F$98+'GPG Margins'!$D13</f>
        <v>14.583549592850147</v>
      </c>
      <c r="G117" s="51">
        <f>G$98+'GPG Margins'!$D13</f>
        <v>17.211279325428343</v>
      </c>
      <c r="H117" s="51">
        <f>H$98+'GPG Margins'!$D13</f>
        <v>16.826183306865559</v>
      </c>
      <c r="I117" s="51">
        <f>I$98+'GPG Margins'!$D13</f>
        <v>15.199436070981658</v>
      </c>
      <c r="J117" s="51">
        <f>J$98+'GPG Margins'!$D13</f>
        <v>13.004040083165082</v>
      </c>
      <c r="K117" s="51">
        <f>K$98+'GPG Margins'!$D13</f>
        <v>10.635426814818715</v>
      </c>
      <c r="L117" s="51">
        <f>L$98+'GPG Margins'!$D13</f>
        <v>10.787945376653807</v>
      </c>
      <c r="M117" s="51">
        <f>M$98+'GPG Margins'!$D13</f>
        <v>11.823934293957418</v>
      </c>
      <c r="N117" s="51">
        <f>N$98+'GPG Margins'!$D13</f>
        <v>12.232621388669369</v>
      </c>
      <c r="O117" s="51">
        <f>O$98+'GPG Margins'!$D13</f>
        <v>12.52297228400416</v>
      </c>
      <c r="P117" s="51">
        <f>P$98+'GPG Margins'!$D13</f>
        <v>12.527724616331525</v>
      </c>
      <c r="Q117" s="51">
        <f>Q$98+'GPG Margins'!$D13</f>
        <v>12.19934251985255</v>
      </c>
      <c r="R117" s="51">
        <f>R$98+'GPG Margins'!$D13</f>
        <v>11.771743003922611</v>
      </c>
      <c r="S117" s="51">
        <f>S$98+'GPG Margins'!$D13</f>
        <v>11.802014050068736</v>
      </c>
      <c r="T117" s="51">
        <f>T$98+'GPG Margins'!$D13</f>
        <v>12.18136376397152</v>
      </c>
      <c r="U117" s="51">
        <f>U$98+'GPG Margins'!$D13</f>
        <v>12.440652167041176</v>
      </c>
      <c r="V117" s="51">
        <f>V$98+'GPG Margins'!$D13</f>
        <v>12.651533589680456</v>
      </c>
      <c r="W117" s="51">
        <f>W$98+'GPG Margins'!$D13</f>
        <v>12.777602958429066</v>
      </c>
      <c r="X117" s="51">
        <f>X$98+'GPG Margins'!$D13</f>
        <v>12.741328859663822</v>
      </c>
      <c r="Y117" s="51">
        <f>Y$98+'GPG Margins'!$D13</f>
        <v>12.638548583618654</v>
      </c>
      <c r="Z117" s="51">
        <f>Z$98+'GPG Margins'!$D13</f>
        <v>12.654812979790663</v>
      </c>
      <c r="AA117" s="51">
        <f>AA$98+'GPG Margins'!$D13</f>
        <v>12.730707982767338</v>
      </c>
      <c r="AB117" s="51">
        <f>AB$98+'GPG Margins'!$D13</f>
        <v>12.675868659576155</v>
      </c>
      <c r="AC117" s="51">
        <f>AC$98+'GPG Margins'!$D13</f>
        <v>12.643699183768556</v>
      </c>
      <c r="AD117" s="51">
        <f>AD$98+'GPG Margins'!$D13</f>
        <v>12.835464094390639</v>
      </c>
      <c r="AE117" s="51">
        <f>AE$98+'GPG Margins'!$D13</f>
        <v>12.970530652904133</v>
      </c>
      <c r="AF117" s="51">
        <f>AF$98+'GPG Margins'!$D13</f>
        <v>12.933906002897345</v>
      </c>
      <c r="AG117" s="51">
        <f>AG$98+'GPG Margins'!$D13</f>
        <v>12.884294791984692</v>
      </c>
      <c r="AH117" s="51">
        <f>AH$98+'GPG Margins'!$D13</f>
        <v>12.825444527955613</v>
      </c>
      <c r="AI117" s="51">
        <f>AI$98+'GPG Margins'!$D13</f>
        <v>12.84050190693859</v>
      </c>
      <c r="AJ117" s="51">
        <f>AJ$98+'GPG Margins'!$D13</f>
        <v>13.005913343268743</v>
      </c>
      <c r="AK117" s="51">
        <f>AK$98+'GPG Margins'!$D13</f>
        <v>13.156330717928709</v>
      </c>
    </row>
    <row r="118" spans="1:37">
      <c r="A118" s="47"/>
      <c r="B118" s="50" t="s">
        <v>134</v>
      </c>
      <c r="C118" s="51">
        <f>C79</f>
        <v>0</v>
      </c>
      <c r="D118" s="51">
        <f t="shared" ref="D118:AK118" si="109">D79</f>
        <v>6.2981444650381881</v>
      </c>
      <c r="E118" s="51">
        <f t="shared" si="109"/>
        <v>9.1370777122331788</v>
      </c>
      <c r="F118" s="51">
        <f t="shared" si="109"/>
        <v>14.280974523315766</v>
      </c>
      <c r="G118" s="51">
        <f t="shared" si="109"/>
        <v>16.911870114533922</v>
      </c>
      <c r="H118" s="51">
        <f t="shared" si="109"/>
        <v>16.51449378029065</v>
      </c>
      <c r="I118" s="51">
        <f t="shared" si="109"/>
        <v>14.834278284631493</v>
      </c>
      <c r="J118" s="51">
        <f t="shared" si="109"/>
        <v>12.582930763889305</v>
      </c>
      <c r="K118" s="51">
        <f t="shared" si="109"/>
        <v>10.086970975481529</v>
      </c>
      <c r="L118" s="51">
        <f t="shared" si="109"/>
        <v>9.9657522305436004</v>
      </c>
      <c r="M118" s="51">
        <f t="shared" si="109"/>
        <v>10.832193776805948</v>
      </c>
      <c r="N118" s="51">
        <f t="shared" si="109"/>
        <v>11.248884980947937</v>
      </c>
      <c r="O118" s="51">
        <f t="shared" si="109"/>
        <v>11.60559255168557</v>
      </c>
      <c r="P118" s="51">
        <f t="shared" si="109"/>
        <v>11.704710065841612</v>
      </c>
      <c r="Q118" s="51">
        <f t="shared" si="109"/>
        <v>11.458095505691597</v>
      </c>
      <c r="R118" s="51">
        <f t="shared" si="109"/>
        <v>11.003017032048888</v>
      </c>
      <c r="S118" s="51">
        <f t="shared" si="109"/>
        <v>10.877304861400681</v>
      </c>
      <c r="T118" s="51">
        <f t="shared" si="109"/>
        <v>11.116816162628524</v>
      </c>
      <c r="U118" s="51">
        <f t="shared" si="109"/>
        <v>11.285227088544435</v>
      </c>
      <c r="V118" s="51">
        <f t="shared" si="109"/>
        <v>11.382035932604204</v>
      </c>
      <c r="W118" s="51">
        <f t="shared" si="109"/>
        <v>11.40366568522807</v>
      </c>
      <c r="X118" s="51">
        <f t="shared" si="109"/>
        <v>11.421890422032238</v>
      </c>
      <c r="Y118" s="51">
        <f t="shared" si="109"/>
        <v>11.510040213776929</v>
      </c>
      <c r="Z118" s="51">
        <f t="shared" si="109"/>
        <v>11.676175888660772</v>
      </c>
      <c r="AA118" s="51">
        <f t="shared" si="109"/>
        <v>11.808590428638015</v>
      </c>
      <c r="AB118" s="51">
        <f t="shared" si="109"/>
        <v>11.803715832966857</v>
      </c>
      <c r="AC118" s="51">
        <f t="shared" si="109"/>
        <v>11.77749977381767</v>
      </c>
      <c r="AD118" s="51">
        <f t="shared" si="109"/>
        <v>11.869397341104651</v>
      </c>
      <c r="AE118" s="51">
        <f t="shared" si="109"/>
        <v>11.986950029222058</v>
      </c>
      <c r="AF118" s="51">
        <f t="shared" si="109"/>
        <v>12.048004606022909</v>
      </c>
      <c r="AG118" s="51">
        <f t="shared" si="109"/>
        <v>12.093037107227104</v>
      </c>
      <c r="AH118" s="51">
        <f t="shared" si="109"/>
        <v>12.112049031583231</v>
      </c>
      <c r="AI118" s="51">
        <f t="shared" si="109"/>
        <v>12.135177614710095</v>
      </c>
      <c r="AJ118" s="51">
        <f t="shared" si="109"/>
        <v>12.225786299858733</v>
      </c>
      <c r="AK118" s="51">
        <f t="shared" si="109"/>
        <v>12.315349607522503</v>
      </c>
    </row>
    <row r="119" spans="1:37">
      <c r="A119" s="47"/>
      <c r="B119" s="48" t="s">
        <v>103</v>
      </c>
      <c r="C119" s="51" t="s">
        <v>104</v>
      </c>
      <c r="D119" s="51" t="s">
        <v>104</v>
      </c>
      <c r="E119" s="51" t="s">
        <v>104</v>
      </c>
      <c r="F119" s="51" t="s">
        <v>104</v>
      </c>
      <c r="G119" s="51" t="s">
        <v>104</v>
      </c>
      <c r="H119" s="51" t="s">
        <v>104</v>
      </c>
      <c r="I119" s="51" t="s">
        <v>104</v>
      </c>
      <c r="J119" s="51" t="s">
        <v>104</v>
      </c>
      <c r="K119" s="51" t="s">
        <v>104</v>
      </c>
      <c r="L119" s="51" t="s">
        <v>104</v>
      </c>
      <c r="M119" s="51" t="s">
        <v>104</v>
      </c>
      <c r="N119" s="51" t="s">
        <v>104</v>
      </c>
      <c r="O119" s="51" t="s">
        <v>104</v>
      </c>
      <c r="P119" s="51" t="s">
        <v>104</v>
      </c>
      <c r="Q119" s="51" t="s">
        <v>104</v>
      </c>
      <c r="R119" s="51" t="s">
        <v>104</v>
      </c>
      <c r="S119" s="51" t="s">
        <v>104</v>
      </c>
      <c r="T119" s="51" t="s">
        <v>104</v>
      </c>
      <c r="U119" s="51" t="s">
        <v>104</v>
      </c>
      <c r="V119" s="51" t="s">
        <v>104</v>
      </c>
      <c r="W119" s="51" t="s">
        <v>104</v>
      </c>
      <c r="X119" s="51" t="s">
        <v>104</v>
      </c>
      <c r="Y119" s="51" t="s">
        <v>104</v>
      </c>
      <c r="Z119" s="51" t="s">
        <v>104</v>
      </c>
      <c r="AA119" s="51" t="s">
        <v>104</v>
      </c>
      <c r="AB119" s="51" t="s">
        <v>104</v>
      </c>
      <c r="AC119" s="51" t="s">
        <v>104</v>
      </c>
      <c r="AD119" s="51" t="s">
        <v>104</v>
      </c>
      <c r="AE119" s="51" t="s">
        <v>104</v>
      </c>
      <c r="AF119" s="51" t="s">
        <v>104</v>
      </c>
      <c r="AG119" s="51" t="s">
        <v>104</v>
      </c>
      <c r="AH119" s="51" t="s">
        <v>104</v>
      </c>
      <c r="AI119" s="51" t="s">
        <v>104</v>
      </c>
      <c r="AJ119" s="51" t="s">
        <v>104</v>
      </c>
      <c r="AK119" s="51" t="s">
        <v>104</v>
      </c>
    </row>
    <row r="120" spans="1:37">
      <c r="A120" s="47"/>
      <c r="B120" s="50" t="s">
        <v>94</v>
      </c>
      <c r="C120" s="51">
        <v>0</v>
      </c>
      <c r="D120" s="51">
        <f>D$99+'GPG Margins'!$D15</f>
        <v>10.232778844910701</v>
      </c>
      <c r="E120" s="51">
        <f>E$99+'GPG Margins'!$D15</f>
        <v>13.11863596090793</v>
      </c>
      <c r="F120" s="51">
        <f>F$99+'GPG Margins'!$D15</f>
        <v>18.695740616288909</v>
      </c>
      <c r="G120" s="51">
        <f>G$99+'GPG Margins'!$D15</f>
        <v>22.12932931683978</v>
      </c>
      <c r="H120" s="51">
        <f>H$99+'GPG Margins'!$D15</f>
        <v>21.953197913671829</v>
      </c>
      <c r="I120" s="51">
        <f>I$99+'GPG Margins'!$D15</f>
        <v>20.08521521751365</v>
      </c>
      <c r="J120" s="51">
        <f>J$99+'GPG Margins'!$D15</f>
        <v>17.738493782322269</v>
      </c>
      <c r="K120" s="51">
        <f>K$99+'GPG Margins'!$D15</f>
        <v>15.055382990349162</v>
      </c>
      <c r="L120" s="51">
        <f>L$99+'GPG Margins'!$D15</f>
        <v>14.375673467856494</v>
      </c>
      <c r="M120" s="51">
        <f>M$99+'GPG Margins'!$D15</f>
        <v>14.798760402553556</v>
      </c>
      <c r="N120" s="51">
        <f>N$99+'GPG Margins'!$D15</f>
        <v>15.001311460217043</v>
      </c>
      <c r="O120" s="51">
        <f>O$99+'GPG Margins'!$D15</f>
        <v>15.153848143701389</v>
      </c>
      <c r="P120" s="51">
        <f>P$99+'GPG Margins'!$D15</f>
        <v>15.142155959346065</v>
      </c>
      <c r="Q120" s="51">
        <f>Q$99+'GPG Margins'!$D15</f>
        <v>14.753490155249672</v>
      </c>
      <c r="R120" s="51">
        <f>R$99+'GPG Margins'!$D15</f>
        <v>14.045659538358805</v>
      </c>
      <c r="S120" s="51">
        <f>S$99+'GPG Margins'!$D15</f>
        <v>13.752985226183409</v>
      </c>
      <c r="T120" s="51">
        <f>T$99+'GPG Margins'!$D15</f>
        <v>13.890448814223532</v>
      </c>
      <c r="U120" s="51">
        <f>U$99+'GPG Margins'!$D15</f>
        <v>13.919911562744835</v>
      </c>
      <c r="V120" s="51">
        <f>V$99+'GPG Margins'!$D15</f>
        <v>13.953289185637759</v>
      </c>
      <c r="W120" s="51">
        <f>W$99+'GPG Margins'!$D15</f>
        <v>13.977955187719239</v>
      </c>
      <c r="X120" s="51">
        <f>X$99+'GPG Margins'!$D15</f>
        <v>13.987962728340243</v>
      </c>
      <c r="Y120" s="51">
        <f>Y$99+'GPG Margins'!$D15</f>
        <v>14.048078995706966</v>
      </c>
      <c r="Z120" s="51">
        <f>Z$99+'GPG Margins'!$D15</f>
        <v>14.05187475477544</v>
      </c>
      <c r="AA120" s="51">
        <f>AA$99+'GPG Margins'!$D15</f>
        <v>13.945783773122791</v>
      </c>
      <c r="AB120" s="51">
        <f>AB$99+'GPG Margins'!$D15</f>
        <v>13.874270367901421</v>
      </c>
      <c r="AC120" s="51">
        <f>AC$99+'GPG Margins'!$D15</f>
        <v>13.891730128134476</v>
      </c>
      <c r="AD120" s="51">
        <f>AD$99+'GPG Margins'!$D15</f>
        <v>13.932137937903324</v>
      </c>
      <c r="AE120" s="51">
        <f>AE$99+'GPG Margins'!$D15</f>
        <v>13.971405750273064</v>
      </c>
      <c r="AF120" s="51">
        <f>AF$99+'GPG Margins'!$D15</f>
        <v>13.979492374678687</v>
      </c>
      <c r="AG120" s="51">
        <f>AG$99+'GPG Margins'!$D15</f>
        <v>13.965198071006199</v>
      </c>
      <c r="AH120" s="51">
        <f>AH$99+'GPG Margins'!$D15</f>
        <v>13.994359951045958</v>
      </c>
      <c r="AI120" s="51">
        <f>AI$99+'GPG Margins'!$D15</f>
        <v>14.026827947870917</v>
      </c>
      <c r="AJ120" s="51">
        <f>AJ$99+'GPG Margins'!$D15</f>
        <v>14.002352525999708</v>
      </c>
      <c r="AK120" s="51">
        <f>AK$99+'GPG Margins'!$D15</f>
        <v>13.980458090380582</v>
      </c>
    </row>
    <row r="121" spans="1:37">
      <c r="A121" s="47"/>
      <c r="B121" s="50" t="s">
        <v>95</v>
      </c>
      <c r="C121" s="51">
        <v>0</v>
      </c>
      <c r="D121" s="51">
        <f>D$99+'GPG Margins'!$D16</f>
        <v>9.7327788449107011</v>
      </c>
      <c r="E121" s="51">
        <f>E$99+'GPG Margins'!$D16</f>
        <v>12.61863596090793</v>
      </c>
      <c r="F121" s="51">
        <f>F$99+'GPG Margins'!$D16</f>
        <v>18.195740616288909</v>
      </c>
      <c r="G121" s="51">
        <f>G$99+'GPG Margins'!$D16</f>
        <v>21.62932931683978</v>
      </c>
      <c r="H121" s="51">
        <f>H$99+'GPG Margins'!$D16</f>
        <v>21.453197913671829</v>
      </c>
      <c r="I121" s="51">
        <f>I$99+'GPG Margins'!$D16</f>
        <v>19.58521521751365</v>
      </c>
      <c r="J121" s="51">
        <f>J$99+'GPG Margins'!$D16</f>
        <v>17.238493782322269</v>
      </c>
      <c r="K121" s="51">
        <f>K$99+'GPG Margins'!$D16</f>
        <v>14.555382990349162</v>
      </c>
      <c r="L121" s="51">
        <f>L$99+'GPG Margins'!$D16</f>
        <v>13.875673467856494</v>
      </c>
      <c r="M121" s="51">
        <f>M$99+'GPG Margins'!$D16</f>
        <v>14.298760402553556</v>
      </c>
      <c r="N121" s="51">
        <f>N$99+'GPG Margins'!$D16</f>
        <v>14.501311460217043</v>
      </c>
      <c r="O121" s="51">
        <f>O$99+'GPG Margins'!$D16</f>
        <v>14.653848143701389</v>
      </c>
      <c r="P121" s="51">
        <f>P$99+'GPG Margins'!$D16</f>
        <v>14.642155959346065</v>
      </c>
      <c r="Q121" s="51">
        <f>Q$99+'GPG Margins'!$D16</f>
        <v>14.253490155249672</v>
      </c>
      <c r="R121" s="51">
        <f>R$99+'GPG Margins'!$D16</f>
        <v>13.545659538358805</v>
      </c>
      <c r="S121" s="51">
        <f>S$99+'GPG Margins'!$D16</f>
        <v>13.252985226183409</v>
      </c>
      <c r="T121" s="51">
        <f>T$99+'GPG Margins'!$D16</f>
        <v>13.390448814223532</v>
      </c>
      <c r="U121" s="51">
        <f>U$99+'GPG Margins'!$D16</f>
        <v>13.419911562744835</v>
      </c>
      <c r="V121" s="51">
        <f>V$99+'GPG Margins'!$D16</f>
        <v>13.453289185637759</v>
      </c>
      <c r="W121" s="51">
        <f>W$99+'GPG Margins'!$D16</f>
        <v>13.477955187719239</v>
      </c>
      <c r="X121" s="51">
        <f>X$99+'GPG Margins'!$D16</f>
        <v>13.487962728340243</v>
      </c>
      <c r="Y121" s="51">
        <f>Y$99+'GPG Margins'!$D16</f>
        <v>13.548078995706966</v>
      </c>
      <c r="Z121" s="51">
        <f>Z$99+'GPG Margins'!$D16</f>
        <v>13.55187475477544</v>
      </c>
      <c r="AA121" s="51">
        <f>AA$99+'GPG Margins'!$D16</f>
        <v>13.445783773122791</v>
      </c>
      <c r="AB121" s="51">
        <f>AB$99+'GPG Margins'!$D16</f>
        <v>13.374270367901421</v>
      </c>
      <c r="AC121" s="51">
        <f>AC$99+'GPG Margins'!$D16</f>
        <v>13.391730128134476</v>
      </c>
      <c r="AD121" s="51">
        <f>AD$99+'GPG Margins'!$D16</f>
        <v>13.432137937903324</v>
      </c>
      <c r="AE121" s="51">
        <f>AE$99+'GPG Margins'!$D16</f>
        <v>13.471405750273064</v>
      </c>
      <c r="AF121" s="51">
        <f>AF$99+'GPG Margins'!$D16</f>
        <v>13.479492374678687</v>
      </c>
      <c r="AG121" s="51">
        <f>AG$99+'GPG Margins'!$D16</f>
        <v>13.465198071006199</v>
      </c>
      <c r="AH121" s="51">
        <f>AH$99+'GPG Margins'!$D16</f>
        <v>13.494359951045958</v>
      </c>
      <c r="AI121" s="51">
        <f>AI$99+'GPG Margins'!$D16</f>
        <v>13.526827947870917</v>
      </c>
      <c r="AJ121" s="51">
        <f>AJ$99+'GPG Margins'!$D16</f>
        <v>13.502352525999708</v>
      </c>
      <c r="AK121" s="51">
        <f>AK$99+'GPG Margins'!$D16</f>
        <v>13.480458090380582</v>
      </c>
    </row>
    <row r="122" spans="1:37">
      <c r="A122" s="47"/>
      <c r="B122" s="50" t="s">
        <v>105</v>
      </c>
      <c r="C122" s="51">
        <v>0</v>
      </c>
      <c r="D122" s="51">
        <f>D$99+'GPG Margins'!$D17</f>
        <v>9.4827788449107011</v>
      </c>
      <c r="E122" s="51">
        <f>E$99+'GPG Margins'!$D17</f>
        <v>12.36863596090793</v>
      </c>
      <c r="F122" s="51">
        <f>F$99+'GPG Margins'!$D17</f>
        <v>17.945740616288909</v>
      </c>
      <c r="G122" s="51">
        <f>G$99+'GPG Margins'!$D17</f>
        <v>21.37932931683978</v>
      </c>
      <c r="H122" s="51">
        <f>H$99+'GPG Margins'!$D17</f>
        <v>21.203197913671829</v>
      </c>
      <c r="I122" s="51">
        <f>I$99+'GPG Margins'!$D17</f>
        <v>19.33521521751365</v>
      </c>
      <c r="J122" s="51">
        <f>J$99+'GPG Margins'!$D17</f>
        <v>16.988493782322269</v>
      </c>
      <c r="K122" s="51">
        <f>K$99+'GPG Margins'!$D17</f>
        <v>14.305382990349162</v>
      </c>
      <c r="L122" s="51">
        <f>L$99+'GPG Margins'!$D17</f>
        <v>13.625673467856494</v>
      </c>
      <c r="M122" s="51">
        <f>M$99+'GPG Margins'!$D17</f>
        <v>14.048760402553556</v>
      </c>
      <c r="N122" s="51">
        <f>N$99+'GPG Margins'!$D17</f>
        <v>14.251311460217043</v>
      </c>
      <c r="O122" s="51">
        <f>O$99+'GPG Margins'!$D17</f>
        <v>14.403848143701389</v>
      </c>
      <c r="P122" s="51">
        <f>P$99+'GPG Margins'!$D17</f>
        <v>14.392155959346065</v>
      </c>
      <c r="Q122" s="51">
        <f>Q$99+'GPG Margins'!$D17</f>
        <v>14.003490155249672</v>
      </c>
      <c r="R122" s="51">
        <f>R$99+'GPG Margins'!$D17</f>
        <v>13.295659538358805</v>
      </c>
      <c r="S122" s="51">
        <f>S$99+'GPG Margins'!$D17</f>
        <v>13.002985226183409</v>
      </c>
      <c r="T122" s="51">
        <f>T$99+'GPG Margins'!$D17</f>
        <v>13.140448814223532</v>
      </c>
      <c r="U122" s="51">
        <f>U$99+'GPG Margins'!$D17</f>
        <v>13.169911562744835</v>
      </c>
      <c r="V122" s="51">
        <f>V$99+'GPG Margins'!$D17</f>
        <v>13.203289185637759</v>
      </c>
      <c r="W122" s="51">
        <f>W$99+'GPG Margins'!$D17</f>
        <v>13.227955187719239</v>
      </c>
      <c r="X122" s="51">
        <f>X$99+'GPG Margins'!$D17</f>
        <v>13.237962728340243</v>
      </c>
      <c r="Y122" s="51">
        <f>Y$99+'GPG Margins'!$D17</f>
        <v>13.298078995706966</v>
      </c>
      <c r="Z122" s="51">
        <f>Z$99+'GPG Margins'!$D17</f>
        <v>13.30187475477544</v>
      </c>
      <c r="AA122" s="51">
        <f>AA$99+'GPG Margins'!$D17</f>
        <v>13.195783773122791</v>
      </c>
      <c r="AB122" s="51">
        <f>AB$99+'GPG Margins'!$D17</f>
        <v>13.124270367901421</v>
      </c>
      <c r="AC122" s="51">
        <f>AC$99+'GPG Margins'!$D17</f>
        <v>13.141730128134476</v>
      </c>
      <c r="AD122" s="51">
        <f>AD$99+'GPG Margins'!$D17</f>
        <v>13.182137937903324</v>
      </c>
      <c r="AE122" s="51">
        <f>AE$99+'GPG Margins'!$D17</f>
        <v>13.221405750273064</v>
      </c>
      <c r="AF122" s="51">
        <f>AF$99+'GPG Margins'!$D17</f>
        <v>13.229492374678687</v>
      </c>
      <c r="AG122" s="51">
        <f>AG$99+'GPG Margins'!$D17</f>
        <v>13.215198071006199</v>
      </c>
      <c r="AH122" s="51">
        <f>AH$99+'GPG Margins'!$D17</f>
        <v>13.244359951045958</v>
      </c>
      <c r="AI122" s="51">
        <f>AI$99+'GPG Margins'!$D17</f>
        <v>13.276827947870917</v>
      </c>
      <c r="AJ122" s="51">
        <f>AJ$99+'GPG Margins'!$D17</f>
        <v>13.252352525999708</v>
      </c>
      <c r="AK122" s="51">
        <f>AK$99+'GPG Margins'!$D17</f>
        <v>13.230458090380582</v>
      </c>
    </row>
    <row r="123" spans="1:37">
      <c r="A123" s="47"/>
      <c r="B123" s="50" t="s">
        <v>106</v>
      </c>
      <c r="C123" s="51">
        <v>0</v>
      </c>
      <c r="D123" s="51">
        <f>D$99+'GPG Margins'!$D18</f>
        <v>9.4827788449107011</v>
      </c>
      <c r="E123" s="51">
        <f>E$99+'GPG Margins'!$D18</f>
        <v>12.36863596090793</v>
      </c>
      <c r="F123" s="51">
        <f>F$99+'GPG Margins'!$D18</f>
        <v>17.945740616288909</v>
      </c>
      <c r="G123" s="51">
        <f>G$99+'GPG Margins'!$D18</f>
        <v>21.37932931683978</v>
      </c>
      <c r="H123" s="51">
        <f>H$99+'GPG Margins'!$D18</f>
        <v>21.203197913671829</v>
      </c>
      <c r="I123" s="51">
        <f>I$99+'GPG Margins'!$D18</f>
        <v>19.33521521751365</v>
      </c>
      <c r="J123" s="51">
        <f>J$99+'GPG Margins'!$D18</f>
        <v>16.988493782322269</v>
      </c>
      <c r="K123" s="51">
        <f>K$99+'GPG Margins'!$D18</f>
        <v>14.305382990349162</v>
      </c>
      <c r="L123" s="51">
        <f>L$99+'GPG Margins'!$D18</f>
        <v>13.625673467856494</v>
      </c>
      <c r="M123" s="51">
        <f>M$99+'GPG Margins'!$D18</f>
        <v>14.048760402553556</v>
      </c>
      <c r="N123" s="51">
        <f>N$99+'GPG Margins'!$D18</f>
        <v>14.251311460217043</v>
      </c>
      <c r="O123" s="51">
        <f>O$99+'GPG Margins'!$D18</f>
        <v>14.403848143701389</v>
      </c>
      <c r="P123" s="51">
        <f>P$99+'GPG Margins'!$D18</f>
        <v>14.392155959346065</v>
      </c>
      <c r="Q123" s="51">
        <f>Q$99+'GPG Margins'!$D18</f>
        <v>14.003490155249672</v>
      </c>
      <c r="R123" s="51">
        <f>R$99+'GPG Margins'!$D18</f>
        <v>13.295659538358805</v>
      </c>
      <c r="S123" s="51">
        <f>S$99+'GPG Margins'!$D18</f>
        <v>13.002985226183409</v>
      </c>
      <c r="T123" s="51">
        <f>T$99+'GPG Margins'!$D18</f>
        <v>13.140448814223532</v>
      </c>
      <c r="U123" s="51">
        <f>U$99+'GPG Margins'!$D18</f>
        <v>13.169911562744835</v>
      </c>
      <c r="V123" s="51">
        <f>V$99+'GPG Margins'!$D18</f>
        <v>13.203289185637759</v>
      </c>
      <c r="W123" s="51">
        <f>W$99+'GPG Margins'!$D18</f>
        <v>13.227955187719239</v>
      </c>
      <c r="X123" s="51">
        <f>X$99+'GPG Margins'!$D18</f>
        <v>13.237962728340243</v>
      </c>
      <c r="Y123" s="51">
        <f>Y$99+'GPG Margins'!$D18</f>
        <v>13.298078995706966</v>
      </c>
      <c r="Z123" s="51">
        <f>Z$99+'GPG Margins'!$D18</f>
        <v>13.30187475477544</v>
      </c>
      <c r="AA123" s="51">
        <f>AA$99+'GPG Margins'!$D18</f>
        <v>13.195783773122791</v>
      </c>
      <c r="AB123" s="51">
        <f>AB$99+'GPG Margins'!$D18</f>
        <v>13.124270367901421</v>
      </c>
      <c r="AC123" s="51">
        <f>AC$99+'GPG Margins'!$D18</f>
        <v>13.141730128134476</v>
      </c>
      <c r="AD123" s="51">
        <f>AD$99+'GPG Margins'!$D18</f>
        <v>13.182137937903324</v>
      </c>
      <c r="AE123" s="51">
        <f>AE$99+'GPG Margins'!$D18</f>
        <v>13.221405750273064</v>
      </c>
      <c r="AF123" s="51">
        <f>AF$99+'GPG Margins'!$D18</f>
        <v>13.229492374678687</v>
      </c>
      <c r="AG123" s="51">
        <f>AG$99+'GPG Margins'!$D18</f>
        <v>13.215198071006199</v>
      </c>
      <c r="AH123" s="51">
        <f>AH$99+'GPG Margins'!$D18</f>
        <v>13.244359951045958</v>
      </c>
      <c r="AI123" s="51">
        <f>AI$99+'GPG Margins'!$D18</f>
        <v>13.276827947870917</v>
      </c>
      <c r="AJ123" s="51">
        <f>AJ$99+'GPG Margins'!$D18</f>
        <v>13.252352525999708</v>
      </c>
      <c r="AK123" s="51">
        <f>AK$99+'GPG Margins'!$D18</f>
        <v>13.230458090380582</v>
      </c>
    </row>
    <row r="124" spans="1:37">
      <c r="A124" s="47"/>
      <c r="B124" s="50" t="s">
        <v>60</v>
      </c>
      <c r="C124" s="51">
        <v>0</v>
      </c>
      <c r="D124" s="51">
        <f>D$99+'GPG Margins'!$D19</f>
        <v>9.0327788449107018</v>
      </c>
      <c r="E124" s="51">
        <f>E$99+'GPG Margins'!$D19</f>
        <v>11.918635960907931</v>
      </c>
      <c r="F124" s="51">
        <f>F$99+'GPG Margins'!$D19</f>
        <v>17.495740616288909</v>
      </c>
      <c r="G124" s="51">
        <f>G$99+'GPG Margins'!$D19</f>
        <v>20.92932931683978</v>
      </c>
      <c r="H124" s="51">
        <f>H$99+'GPG Margins'!$D19</f>
        <v>20.75319791367183</v>
      </c>
      <c r="I124" s="51">
        <f>I$99+'GPG Margins'!$D19</f>
        <v>18.88521521751365</v>
      </c>
      <c r="J124" s="51">
        <f>J$99+'GPG Margins'!$D19</f>
        <v>16.53849378232227</v>
      </c>
      <c r="K124" s="51">
        <f>K$99+'GPG Margins'!$D19</f>
        <v>13.855382990349163</v>
      </c>
      <c r="L124" s="51">
        <f>L$99+'GPG Margins'!$D19</f>
        <v>13.175673467856495</v>
      </c>
      <c r="M124" s="51">
        <f>M$99+'GPG Margins'!$D19</f>
        <v>13.598760402553557</v>
      </c>
      <c r="N124" s="51">
        <f>N$99+'GPG Margins'!$D19</f>
        <v>13.801311460217043</v>
      </c>
      <c r="O124" s="51">
        <f>O$99+'GPG Margins'!$D19</f>
        <v>13.953848143701389</v>
      </c>
      <c r="P124" s="51">
        <f>P$99+'GPG Margins'!$D19</f>
        <v>13.942155959346065</v>
      </c>
      <c r="Q124" s="51">
        <f>Q$99+'GPG Margins'!$D19</f>
        <v>13.553490155249673</v>
      </c>
      <c r="R124" s="51">
        <f>R$99+'GPG Margins'!$D19</f>
        <v>12.845659538358806</v>
      </c>
      <c r="S124" s="51">
        <f>S$99+'GPG Margins'!$D19</f>
        <v>12.552985226183409</v>
      </c>
      <c r="T124" s="51">
        <f>T$99+'GPG Margins'!$D19</f>
        <v>12.690448814223533</v>
      </c>
      <c r="U124" s="51">
        <f>U$99+'GPG Margins'!$D19</f>
        <v>12.719911562744835</v>
      </c>
      <c r="V124" s="51">
        <f>V$99+'GPG Margins'!$D19</f>
        <v>12.75328918563776</v>
      </c>
      <c r="W124" s="51">
        <f>W$99+'GPG Margins'!$D19</f>
        <v>12.77795518771924</v>
      </c>
      <c r="X124" s="51">
        <f>X$99+'GPG Margins'!$D19</f>
        <v>12.787962728340244</v>
      </c>
      <c r="Y124" s="51">
        <f>Y$99+'GPG Margins'!$D19</f>
        <v>12.848078995706967</v>
      </c>
      <c r="Z124" s="51">
        <f>Z$99+'GPG Margins'!$D19</f>
        <v>12.851874754775441</v>
      </c>
      <c r="AA124" s="51">
        <f>AA$99+'GPG Margins'!$D19</f>
        <v>12.745783773122792</v>
      </c>
      <c r="AB124" s="51">
        <f>AB$99+'GPG Margins'!$D19</f>
        <v>12.674270367901421</v>
      </c>
      <c r="AC124" s="51">
        <f>AC$99+'GPG Margins'!$D19</f>
        <v>12.691730128134477</v>
      </c>
      <c r="AD124" s="51">
        <f>AD$99+'GPG Margins'!$D19</f>
        <v>12.732137937903325</v>
      </c>
      <c r="AE124" s="51">
        <f>AE$99+'GPG Margins'!$D19</f>
        <v>12.771405750273065</v>
      </c>
      <c r="AF124" s="51">
        <f>AF$99+'GPG Margins'!$D19</f>
        <v>12.779492374678687</v>
      </c>
      <c r="AG124" s="51">
        <f>AG$99+'GPG Margins'!$D19</f>
        <v>12.7651980710062</v>
      </c>
      <c r="AH124" s="51">
        <f>AH$99+'GPG Margins'!$D19</f>
        <v>12.794359951045958</v>
      </c>
      <c r="AI124" s="51">
        <f>AI$99+'GPG Margins'!$D19</f>
        <v>12.826827947870918</v>
      </c>
      <c r="AJ124" s="51">
        <f>AJ$99+'GPG Margins'!$D19</f>
        <v>12.802352525999709</v>
      </c>
      <c r="AK124" s="51">
        <f>AK$99+'GPG Margins'!$D19</f>
        <v>12.780458090380582</v>
      </c>
    </row>
    <row r="125" spans="1:37">
      <c r="A125" s="47"/>
      <c r="B125" s="50" t="s">
        <v>107</v>
      </c>
      <c r="C125" s="51">
        <v>0</v>
      </c>
      <c r="D125" s="51">
        <f>D$99+'GPG Margins'!$D20</f>
        <v>9.0827788449107008</v>
      </c>
      <c r="E125" s="51">
        <f>E$99+'GPG Margins'!$D20</f>
        <v>11.96863596090793</v>
      </c>
      <c r="F125" s="51">
        <f>F$99+'GPG Margins'!$D20</f>
        <v>17.54574061628891</v>
      </c>
      <c r="G125" s="51">
        <f>G$99+'GPG Margins'!$D20</f>
        <v>20.979329316839781</v>
      </c>
      <c r="H125" s="51">
        <f>H$99+'GPG Margins'!$D20</f>
        <v>20.803197913671831</v>
      </c>
      <c r="I125" s="51">
        <f>I$99+'GPG Margins'!$D20</f>
        <v>18.935215217513651</v>
      </c>
      <c r="J125" s="51">
        <f>J$99+'GPG Margins'!$D20</f>
        <v>16.588493782322267</v>
      </c>
      <c r="K125" s="51">
        <f>K$99+'GPG Margins'!$D20</f>
        <v>13.905382990349162</v>
      </c>
      <c r="L125" s="51">
        <f>L$99+'GPG Margins'!$D20</f>
        <v>13.225673467856494</v>
      </c>
      <c r="M125" s="51">
        <f>M$99+'GPG Margins'!$D20</f>
        <v>13.648760402553556</v>
      </c>
      <c r="N125" s="51">
        <f>N$99+'GPG Margins'!$D20</f>
        <v>13.851311460217042</v>
      </c>
      <c r="O125" s="51">
        <f>O$99+'GPG Margins'!$D20</f>
        <v>14.003848143701388</v>
      </c>
      <c r="P125" s="51">
        <f>P$99+'GPG Margins'!$D20</f>
        <v>13.992155959346064</v>
      </c>
      <c r="Q125" s="51">
        <f>Q$99+'GPG Margins'!$D20</f>
        <v>13.603490155249672</v>
      </c>
      <c r="R125" s="51">
        <f>R$99+'GPG Margins'!$D20</f>
        <v>12.895659538358805</v>
      </c>
      <c r="S125" s="51">
        <f>S$99+'GPG Margins'!$D20</f>
        <v>12.602985226183408</v>
      </c>
      <c r="T125" s="51">
        <f>T$99+'GPG Margins'!$D20</f>
        <v>12.740448814223532</v>
      </c>
      <c r="U125" s="51">
        <f>U$99+'GPG Margins'!$D20</f>
        <v>12.769911562744834</v>
      </c>
      <c r="V125" s="51">
        <f>V$99+'GPG Margins'!$D20</f>
        <v>12.803289185637759</v>
      </c>
      <c r="W125" s="51">
        <f>W$99+'GPG Margins'!$D20</f>
        <v>12.827955187719239</v>
      </c>
      <c r="X125" s="51">
        <f>X$99+'GPG Margins'!$D20</f>
        <v>12.837962728340242</v>
      </c>
      <c r="Y125" s="51">
        <f>Y$99+'GPG Margins'!$D20</f>
        <v>12.898078995706966</v>
      </c>
      <c r="Z125" s="51">
        <f>Z$99+'GPG Margins'!$D20</f>
        <v>12.90187475477544</v>
      </c>
      <c r="AA125" s="51">
        <f>AA$99+'GPG Margins'!$D20</f>
        <v>12.795783773122791</v>
      </c>
      <c r="AB125" s="51">
        <f>AB$99+'GPG Margins'!$D20</f>
        <v>12.72427036790142</v>
      </c>
      <c r="AC125" s="51">
        <f>AC$99+'GPG Margins'!$D20</f>
        <v>12.741730128134476</v>
      </c>
      <c r="AD125" s="51">
        <f>AD$99+'GPG Margins'!$D20</f>
        <v>12.782137937903324</v>
      </c>
      <c r="AE125" s="51">
        <f>AE$99+'GPG Margins'!$D20</f>
        <v>12.821405750273064</v>
      </c>
      <c r="AF125" s="51">
        <f>AF$99+'GPG Margins'!$D20</f>
        <v>12.829492374678686</v>
      </c>
      <c r="AG125" s="51">
        <f>AG$99+'GPG Margins'!$D20</f>
        <v>12.815198071006199</v>
      </c>
      <c r="AH125" s="51">
        <f>AH$99+'GPG Margins'!$D20</f>
        <v>12.844359951045957</v>
      </c>
      <c r="AI125" s="51">
        <f>AI$99+'GPG Margins'!$D20</f>
        <v>12.876827947870916</v>
      </c>
      <c r="AJ125" s="51">
        <f>AJ$99+'GPG Margins'!$D20</f>
        <v>12.852352525999708</v>
      </c>
      <c r="AK125" s="51">
        <f>AK$99+'GPG Margins'!$D20</f>
        <v>12.830458090380581</v>
      </c>
    </row>
    <row r="126" spans="1:37">
      <c r="A126" s="47"/>
      <c r="B126" s="50" t="s">
        <v>134</v>
      </c>
      <c r="C126" s="51">
        <f>C80</f>
        <v>0</v>
      </c>
      <c r="D126" s="51">
        <f t="shared" ref="D126:AK126" si="110">D80</f>
        <v>7.4807556327485027</v>
      </c>
      <c r="E126" s="51">
        <f t="shared" si="110"/>
        <v>10.383350732072058</v>
      </c>
      <c r="F126" s="51">
        <f t="shared" si="110"/>
        <v>15.981808815116363</v>
      </c>
      <c r="G126" s="51">
        <f t="shared" si="110"/>
        <v>19.39996949302877</v>
      </c>
      <c r="H126" s="51">
        <f t="shared" si="110"/>
        <v>19.146593737068738</v>
      </c>
      <c r="I126" s="51">
        <f t="shared" si="110"/>
        <v>17.082665550537147</v>
      </c>
      <c r="J126" s="51">
        <f t="shared" si="110"/>
        <v>14.491022244866116</v>
      </c>
      <c r="K126" s="51">
        <f t="shared" si="110"/>
        <v>11.548869172814676</v>
      </c>
      <c r="L126" s="51">
        <f t="shared" si="110"/>
        <v>10.564244768744253</v>
      </c>
      <c r="M126" s="51">
        <f t="shared" si="110"/>
        <v>10.805657379037497</v>
      </c>
      <c r="N126" s="51">
        <f t="shared" si="110"/>
        <v>10.959607268040479</v>
      </c>
      <c r="O126" s="51">
        <f t="shared" si="110"/>
        <v>11.10780527130939</v>
      </c>
      <c r="P126" s="51">
        <f t="shared" si="110"/>
        <v>11.148267631355553</v>
      </c>
      <c r="Q126" s="51">
        <f t="shared" si="110"/>
        <v>10.826747330171695</v>
      </c>
      <c r="R126" s="51">
        <f t="shared" si="110"/>
        <v>10.13742622504072</v>
      </c>
      <c r="S126" s="51">
        <f t="shared" si="110"/>
        <v>9.8004273609734494</v>
      </c>
      <c r="T126" s="51">
        <f t="shared" si="110"/>
        <v>9.8795147018181027</v>
      </c>
      <c r="U126" s="51">
        <f t="shared" si="110"/>
        <v>9.843350375530358</v>
      </c>
      <c r="V126" s="51">
        <f t="shared" si="110"/>
        <v>9.8192750133832281</v>
      </c>
      <c r="W126" s="51">
        <f t="shared" si="110"/>
        <v>9.8506548750824674</v>
      </c>
      <c r="X126" s="51">
        <f t="shared" si="110"/>
        <v>9.8879718945667143</v>
      </c>
      <c r="Y126" s="51">
        <f t="shared" si="110"/>
        <v>9.9384041548700051</v>
      </c>
      <c r="Z126" s="51">
        <f t="shared" si="110"/>
        <v>9.9422225557822195</v>
      </c>
      <c r="AA126" s="51">
        <f t="shared" si="110"/>
        <v>9.8844327937070968</v>
      </c>
      <c r="AB126" s="51">
        <f t="shared" si="110"/>
        <v>9.8577319820006153</v>
      </c>
      <c r="AC126" s="51">
        <f t="shared" si="110"/>
        <v>9.86643188259624</v>
      </c>
      <c r="AD126" s="51">
        <f t="shared" si="110"/>
        <v>9.8782840354009736</v>
      </c>
      <c r="AE126" s="51">
        <f t="shared" si="110"/>
        <v>9.9172587883270573</v>
      </c>
      <c r="AF126" s="51">
        <f t="shared" si="110"/>
        <v>9.9407913493969851</v>
      </c>
      <c r="AG126" s="51">
        <f t="shared" si="110"/>
        <v>9.9295579474944606</v>
      </c>
      <c r="AH126" s="51">
        <f t="shared" si="110"/>
        <v>9.9540172790948098</v>
      </c>
      <c r="AI126" s="51">
        <f t="shared" si="110"/>
        <v>9.9830324543036326</v>
      </c>
      <c r="AJ126" s="51">
        <f t="shared" si="110"/>
        <v>9.9550991886406379</v>
      </c>
      <c r="AK126" s="51">
        <f t="shared" si="110"/>
        <v>9.9315926550567362</v>
      </c>
    </row>
    <row r="127" spans="1:37">
      <c r="A127" s="47"/>
      <c r="B127" s="48" t="s">
        <v>108</v>
      </c>
      <c r="C127" s="51" t="s">
        <v>104</v>
      </c>
      <c r="D127" s="51" t="s">
        <v>104</v>
      </c>
      <c r="E127" s="51" t="s">
        <v>104</v>
      </c>
      <c r="F127" s="51" t="s">
        <v>104</v>
      </c>
      <c r="G127" s="51" t="s">
        <v>104</v>
      </c>
      <c r="H127" s="51" t="s">
        <v>104</v>
      </c>
      <c r="I127" s="51" t="s">
        <v>104</v>
      </c>
      <c r="J127" s="51" t="s">
        <v>104</v>
      </c>
      <c r="K127" s="51" t="s">
        <v>104</v>
      </c>
      <c r="L127" s="51" t="s">
        <v>104</v>
      </c>
      <c r="M127" s="51" t="s">
        <v>104</v>
      </c>
      <c r="N127" s="51" t="s">
        <v>104</v>
      </c>
      <c r="O127" s="51" t="s">
        <v>104</v>
      </c>
      <c r="P127" s="51" t="s">
        <v>104</v>
      </c>
      <c r="Q127" s="51" t="s">
        <v>104</v>
      </c>
      <c r="R127" s="51" t="s">
        <v>104</v>
      </c>
      <c r="S127" s="51" t="s">
        <v>104</v>
      </c>
      <c r="T127" s="51" t="s">
        <v>104</v>
      </c>
      <c r="U127" s="51" t="s">
        <v>104</v>
      </c>
      <c r="V127" s="51" t="s">
        <v>104</v>
      </c>
      <c r="W127" s="51" t="s">
        <v>104</v>
      </c>
      <c r="X127" s="51" t="s">
        <v>104</v>
      </c>
      <c r="Y127" s="51" t="s">
        <v>104</v>
      </c>
      <c r="Z127" s="51" t="s">
        <v>104</v>
      </c>
      <c r="AA127" s="51" t="s">
        <v>104</v>
      </c>
      <c r="AB127" s="51" t="s">
        <v>104</v>
      </c>
      <c r="AC127" s="51" t="s">
        <v>104</v>
      </c>
      <c r="AD127" s="51" t="s">
        <v>104</v>
      </c>
      <c r="AE127" s="51" t="s">
        <v>104</v>
      </c>
      <c r="AF127" s="51" t="s">
        <v>104</v>
      </c>
      <c r="AG127" s="51" t="s">
        <v>104</v>
      </c>
      <c r="AH127" s="51" t="s">
        <v>104</v>
      </c>
      <c r="AI127" s="51" t="s">
        <v>104</v>
      </c>
      <c r="AJ127" s="51" t="s">
        <v>104</v>
      </c>
      <c r="AK127" s="51" t="s">
        <v>104</v>
      </c>
    </row>
    <row r="128" spans="1:37">
      <c r="A128" s="47"/>
      <c r="B128" s="50" t="s">
        <v>94</v>
      </c>
      <c r="C128" s="51">
        <v>0</v>
      </c>
      <c r="D128" s="51">
        <f>D$100+'GPG Margins'!$D22</f>
        <v>10.23785511248075</v>
      </c>
      <c r="E128" s="51">
        <f>E$100+'GPG Margins'!$D22</f>
        <v>13.040577367088606</v>
      </c>
      <c r="F128" s="51">
        <f>F$100+'GPG Margins'!$D22</f>
        <v>17.825002593762758</v>
      </c>
      <c r="G128" s="51">
        <f>G$100+'GPG Margins'!$D22</f>
        <v>20.57167698280681</v>
      </c>
      <c r="H128" s="51">
        <f>H$100+'GPG Margins'!$D22</f>
        <v>20.403879839939872</v>
      </c>
      <c r="I128" s="51">
        <f>I$100+'GPG Margins'!$D22</f>
        <v>18.929059530823363</v>
      </c>
      <c r="J128" s="51">
        <f>J$100+'GPG Margins'!$D22</f>
        <v>16.619289710239876</v>
      </c>
      <c r="K128" s="51">
        <f>K$100+'GPG Margins'!$D22</f>
        <v>13.744601731696822</v>
      </c>
      <c r="L128" s="51">
        <f>L$100+'GPG Margins'!$D22</f>
        <v>12.912743088403094</v>
      </c>
      <c r="M128" s="51">
        <f>M$100+'GPG Margins'!$D22</f>
        <v>13.314533139102149</v>
      </c>
      <c r="N128" s="51">
        <f>N$100+'GPG Margins'!$D22</f>
        <v>13.538018992297634</v>
      </c>
      <c r="O128" s="51">
        <f>O$100+'GPG Margins'!$D22</f>
        <v>13.764816477735851</v>
      </c>
      <c r="P128" s="51">
        <f>P$100+'GPG Margins'!$D22</f>
        <v>13.822527277275167</v>
      </c>
      <c r="Q128" s="51">
        <f>Q$100+'GPG Margins'!$D22</f>
        <v>13.48482507535244</v>
      </c>
      <c r="R128" s="51">
        <f>R$100+'GPG Margins'!$D22</f>
        <v>12.853237261630966</v>
      </c>
      <c r="S128" s="51">
        <f>S$100+'GPG Margins'!$D22</f>
        <v>12.631098218705576</v>
      </c>
      <c r="T128" s="51">
        <f>T$100+'GPG Margins'!$D22</f>
        <v>12.75619702379641</v>
      </c>
      <c r="U128" s="51">
        <f>U$100+'GPG Margins'!$D22</f>
        <v>12.743910724193706</v>
      </c>
      <c r="V128" s="51">
        <f>V$100+'GPG Margins'!$D22</f>
        <v>12.704877862803729</v>
      </c>
      <c r="W128" s="51">
        <f>W$100+'GPG Margins'!$D22</f>
        <v>12.668998813286956</v>
      </c>
      <c r="X128" s="51">
        <f>X$100+'GPG Margins'!$D22</f>
        <v>12.746073149998697</v>
      </c>
      <c r="Y128" s="51">
        <f>Y$100+'GPG Margins'!$D22</f>
        <v>12.907403842750348</v>
      </c>
      <c r="Z128" s="51">
        <f>Z$100+'GPG Margins'!$D22</f>
        <v>12.858552840852285</v>
      </c>
      <c r="AA128" s="51">
        <f>AA$100+'GPG Margins'!$D22</f>
        <v>12.626672862635596</v>
      </c>
      <c r="AB128" s="51">
        <f>AB$100+'GPG Margins'!$D22</f>
        <v>12.534161907653058</v>
      </c>
      <c r="AC128" s="51">
        <f>AC$100+'GPG Margins'!$D22</f>
        <v>12.50428401874797</v>
      </c>
      <c r="AD128" s="51">
        <f>AD$100+'GPG Margins'!$D22</f>
        <v>12.420494607114442</v>
      </c>
      <c r="AE128" s="51">
        <f>AE$100+'GPG Margins'!$D22</f>
        <v>12.417883534696278</v>
      </c>
      <c r="AF128" s="51">
        <f>AF$100+'GPG Margins'!$D22</f>
        <v>12.439211966753305</v>
      </c>
      <c r="AG128" s="51">
        <f>AG$100+'GPG Margins'!$D22</f>
        <v>12.439836668222625</v>
      </c>
      <c r="AH128" s="51">
        <f>AH$100+'GPG Margins'!$D22</f>
        <v>12.50405471035671</v>
      </c>
      <c r="AI128" s="51">
        <f>AI$100+'GPG Margins'!$D22</f>
        <v>12.556077828532462</v>
      </c>
      <c r="AJ128" s="51">
        <f>AJ$100+'GPG Margins'!$D22</f>
        <v>12.501255984717286</v>
      </c>
      <c r="AK128" s="51">
        <f>AK$100+'GPG Margins'!$D22</f>
        <v>12.442043788868659</v>
      </c>
    </row>
    <row r="129" spans="1:37">
      <c r="A129" s="47"/>
      <c r="B129" s="50" t="s">
        <v>95</v>
      </c>
      <c r="C129" s="51">
        <v>0</v>
      </c>
      <c r="D129" s="51">
        <f>D$100+'GPG Margins'!$D23</f>
        <v>9.7378551124807498</v>
      </c>
      <c r="E129" s="51">
        <f>E$100+'GPG Margins'!$D23</f>
        <v>12.540577367088606</v>
      </c>
      <c r="F129" s="51">
        <f>F$100+'GPG Margins'!$D23</f>
        <v>17.325002593762758</v>
      </c>
      <c r="G129" s="51">
        <f>G$100+'GPG Margins'!$D23</f>
        <v>20.07167698280681</v>
      </c>
      <c r="H129" s="51">
        <f>H$100+'GPG Margins'!$D23</f>
        <v>19.903879839939872</v>
      </c>
      <c r="I129" s="51">
        <f>I$100+'GPG Margins'!$D23</f>
        <v>18.429059530823363</v>
      </c>
      <c r="J129" s="51">
        <f>J$100+'GPG Margins'!$D23</f>
        <v>16.119289710239876</v>
      </c>
      <c r="K129" s="51">
        <f>K$100+'GPG Margins'!$D23</f>
        <v>13.244601731696822</v>
      </c>
      <c r="L129" s="51">
        <f>L$100+'GPG Margins'!$D23</f>
        <v>12.412743088403094</v>
      </c>
      <c r="M129" s="51">
        <f>M$100+'GPG Margins'!$D23</f>
        <v>12.814533139102149</v>
      </c>
      <c r="N129" s="51">
        <f>N$100+'GPG Margins'!$D23</f>
        <v>13.038018992297634</v>
      </c>
      <c r="O129" s="51">
        <f>O$100+'GPG Margins'!$D23</f>
        <v>13.264816477735851</v>
      </c>
      <c r="P129" s="51">
        <f>P$100+'GPG Margins'!$D23</f>
        <v>13.322527277275167</v>
      </c>
      <c r="Q129" s="51">
        <f>Q$100+'GPG Margins'!$D23</f>
        <v>12.98482507535244</v>
      </c>
      <c r="R129" s="51">
        <f>R$100+'GPG Margins'!$D23</f>
        <v>12.353237261630966</v>
      </c>
      <c r="S129" s="51">
        <f>S$100+'GPG Margins'!$D23</f>
        <v>12.131098218705576</v>
      </c>
      <c r="T129" s="51">
        <f>T$100+'GPG Margins'!$D23</f>
        <v>12.25619702379641</v>
      </c>
      <c r="U129" s="51">
        <f>U$100+'GPG Margins'!$D23</f>
        <v>12.243910724193706</v>
      </c>
      <c r="V129" s="51">
        <f>V$100+'GPG Margins'!$D23</f>
        <v>12.204877862803729</v>
      </c>
      <c r="W129" s="51">
        <f>W$100+'GPG Margins'!$D23</f>
        <v>12.168998813286956</v>
      </c>
      <c r="X129" s="51">
        <f>X$100+'GPG Margins'!$D23</f>
        <v>12.246073149998697</v>
      </c>
      <c r="Y129" s="51">
        <f>Y$100+'GPG Margins'!$D23</f>
        <v>12.407403842750348</v>
      </c>
      <c r="Z129" s="51">
        <f>Z$100+'GPG Margins'!$D23</f>
        <v>12.358552840852285</v>
      </c>
      <c r="AA129" s="51">
        <f>AA$100+'GPG Margins'!$D23</f>
        <v>12.126672862635596</v>
      </c>
      <c r="AB129" s="51">
        <f>AB$100+'GPG Margins'!$D23</f>
        <v>12.034161907653058</v>
      </c>
      <c r="AC129" s="51">
        <f>AC$100+'GPG Margins'!$D23</f>
        <v>12.00428401874797</v>
      </c>
      <c r="AD129" s="51">
        <f>AD$100+'GPG Margins'!$D23</f>
        <v>11.920494607114442</v>
      </c>
      <c r="AE129" s="51">
        <f>AE$100+'GPG Margins'!$D23</f>
        <v>11.917883534696278</v>
      </c>
      <c r="AF129" s="51">
        <f>AF$100+'GPG Margins'!$D23</f>
        <v>11.939211966753305</v>
      </c>
      <c r="AG129" s="51">
        <f>AG$100+'GPG Margins'!$D23</f>
        <v>11.939836668222625</v>
      </c>
      <c r="AH129" s="51">
        <f>AH$100+'GPG Margins'!$D23</f>
        <v>12.00405471035671</v>
      </c>
      <c r="AI129" s="51">
        <f>AI$100+'GPG Margins'!$D23</f>
        <v>12.056077828532462</v>
      </c>
      <c r="AJ129" s="51">
        <f>AJ$100+'GPG Margins'!$D23</f>
        <v>12.001255984717286</v>
      </c>
      <c r="AK129" s="51">
        <f>AK$100+'GPG Margins'!$D23</f>
        <v>11.942043788868659</v>
      </c>
    </row>
    <row r="130" spans="1:37">
      <c r="A130" s="47"/>
      <c r="B130" s="50" t="s">
        <v>109</v>
      </c>
      <c r="C130" s="51">
        <v>0</v>
      </c>
      <c r="D130" s="51">
        <f>D$100+'GPG Margins'!$D24</f>
        <v>9.2378551124807498</v>
      </c>
      <c r="E130" s="51">
        <f>E$100+'GPG Margins'!$D24</f>
        <v>12.040577367088606</v>
      </c>
      <c r="F130" s="51">
        <f>F$100+'GPG Margins'!$D24</f>
        <v>16.825002593762758</v>
      </c>
      <c r="G130" s="51">
        <f>G$100+'GPG Margins'!$D24</f>
        <v>19.57167698280681</v>
      </c>
      <c r="H130" s="51">
        <f>H$100+'GPG Margins'!$D24</f>
        <v>19.403879839939872</v>
      </c>
      <c r="I130" s="51">
        <f>I$100+'GPG Margins'!$D24</f>
        <v>17.929059530823363</v>
      </c>
      <c r="J130" s="51">
        <f>J$100+'GPG Margins'!$D24</f>
        <v>15.619289710239876</v>
      </c>
      <c r="K130" s="51">
        <f>K$100+'GPG Margins'!$D24</f>
        <v>12.744601731696822</v>
      </c>
      <c r="L130" s="51">
        <f>L$100+'GPG Margins'!$D24</f>
        <v>11.912743088403094</v>
      </c>
      <c r="M130" s="51">
        <f>M$100+'GPG Margins'!$D24</f>
        <v>12.314533139102149</v>
      </c>
      <c r="N130" s="51">
        <f>N$100+'GPG Margins'!$D24</f>
        <v>12.538018992297634</v>
      </c>
      <c r="O130" s="51">
        <f>O$100+'GPG Margins'!$D24</f>
        <v>12.764816477735851</v>
      </c>
      <c r="P130" s="51">
        <f>P$100+'GPG Margins'!$D24</f>
        <v>12.822527277275167</v>
      </c>
      <c r="Q130" s="51">
        <f>Q$100+'GPG Margins'!$D24</f>
        <v>12.48482507535244</v>
      </c>
      <c r="R130" s="51">
        <f>R$100+'GPG Margins'!$D24</f>
        <v>11.853237261630966</v>
      </c>
      <c r="S130" s="51">
        <f>S$100+'GPG Margins'!$D24</f>
        <v>11.631098218705576</v>
      </c>
      <c r="T130" s="51">
        <f>T$100+'GPG Margins'!$D24</f>
        <v>11.75619702379641</v>
      </c>
      <c r="U130" s="51">
        <f>U$100+'GPG Margins'!$D24</f>
        <v>11.743910724193706</v>
      </c>
      <c r="V130" s="51">
        <f>V$100+'GPG Margins'!$D24</f>
        <v>11.704877862803729</v>
      </c>
      <c r="W130" s="51">
        <f>W$100+'GPG Margins'!$D24</f>
        <v>11.668998813286956</v>
      </c>
      <c r="X130" s="51">
        <f>X$100+'GPG Margins'!$D24</f>
        <v>11.746073149998697</v>
      </c>
      <c r="Y130" s="51">
        <f>Y$100+'GPG Margins'!$D24</f>
        <v>11.907403842750348</v>
      </c>
      <c r="Z130" s="51">
        <f>Z$100+'GPG Margins'!$D24</f>
        <v>11.858552840852285</v>
      </c>
      <c r="AA130" s="51">
        <f>AA$100+'GPG Margins'!$D24</f>
        <v>11.626672862635596</v>
      </c>
      <c r="AB130" s="51">
        <f>AB$100+'GPG Margins'!$D24</f>
        <v>11.534161907653058</v>
      </c>
      <c r="AC130" s="51">
        <f>AC$100+'GPG Margins'!$D24</f>
        <v>11.50428401874797</v>
      </c>
      <c r="AD130" s="51">
        <f>AD$100+'GPG Margins'!$D24</f>
        <v>11.420494607114442</v>
      </c>
      <c r="AE130" s="51">
        <f>AE$100+'GPG Margins'!$D24</f>
        <v>11.417883534696278</v>
      </c>
      <c r="AF130" s="51">
        <f>AF$100+'GPG Margins'!$D24</f>
        <v>11.439211966753305</v>
      </c>
      <c r="AG130" s="51">
        <f>AG$100+'GPG Margins'!$D24</f>
        <v>11.439836668222625</v>
      </c>
      <c r="AH130" s="51">
        <f>AH$100+'GPG Margins'!$D24</f>
        <v>11.50405471035671</v>
      </c>
      <c r="AI130" s="51">
        <f>AI$100+'GPG Margins'!$D24</f>
        <v>11.556077828532462</v>
      </c>
      <c r="AJ130" s="51">
        <f>AJ$100+'GPG Margins'!$D24</f>
        <v>11.501255984717286</v>
      </c>
      <c r="AK130" s="51">
        <f>AK$100+'GPG Margins'!$D24</f>
        <v>11.442043788868659</v>
      </c>
    </row>
    <row r="131" spans="1:37">
      <c r="A131" s="47"/>
      <c r="B131" s="50" t="s">
        <v>110</v>
      </c>
      <c r="C131" s="51">
        <v>0</v>
      </c>
      <c r="D131" s="51">
        <f>D$100+'GPG Margins'!$D25</f>
        <v>9.2378551124807498</v>
      </c>
      <c r="E131" s="51">
        <f>E$100+'GPG Margins'!$D25</f>
        <v>12.040577367088606</v>
      </c>
      <c r="F131" s="51">
        <f>F$100+'GPG Margins'!$D25</f>
        <v>16.825002593762758</v>
      </c>
      <c r="G131" s="51">
        <f>G$100+'GPG Margins'!$D25</f>
        <v>19.57167698280681</v>
      </c>
      <c r="H131" s="51">
        <f>H$100+'GPG Margins'!$D25</f>
        <v>19.403879839939872</v>
      </c>
      <c r="I131" s="51">
        <f>I$100+'GPG Margins'!$D25</f>
        <v>17.929059530823363</v>
      </c>
      <c r="J131" s="51">
        <f>J$100+'GPG Margins'!$D25</f>
        <v>15.619289710239876</v>
      </c>
      <c r="K131" s="51">
        <f>K$100+'GPG Margins'!$D25</f>
        <v>12.744601731696822</v>
      </c>
      <c r="L131" s="51">
        <f>L$100+'GPG Margins'!$D25</f>
        <v>11.912743088403094</v>
      </c>
      <c r="M131" s="51">
        <f>M$100+'GPG Margins'!$D25</f>
        <v>12.314533139102149</v>
      </c>
      <c r="N131" s="51">
        <f>N$100+'GPG Margins'!$D25</f>
        <v>12.538018992297634</v>
      </c>
      <c r="O131" s="51">
        <f>O$100+'GPG Margins'!$D25</f>
        <v>12.764816477735851</v>
      </c>
      <c r="P131" s="51">
        <f>P$100+'GPG Margins'!$D25</f>
        <v>12.822527277275167</v>
      </c>
      <c r="Q131" s="51">
        <f>Q$100+'GPG Margins'!$D25</f>
        <v>12.48482507535244</v>
      </c>
      <c r="R131" s="51">
        <f>R$100+'GPG Margins'!$D25</f>
        <v>11.853237261630966</v>
      </c>
      <c r="S131" s="51">
        <f>S$100+'GPG Margins'!$D25</f>
        <v>11.631098218705576</v>
      </c>
      <c r="T131" s="51">
        <f>T$100+'GPG Margins'!$D25</f>
        <v>11.75619702379641</v>
      </c>
      <c r="U131" s="51">
        <f>U$100+'GPG Margins'!$D25</f>
        <v>11.743910724193706</v>
      </c>
      <c r="V131" s="51">
        <f>V$100+'GPG Margins'!$D25</f>
        <v>11.704877862803729</v>
      </c>
      <c r="W131" s="51">
        <f>W$100+'GPG Margins'!$D25</f>
        <v>11.668998813286956</v>
      </c>
      <c r="X131" s="51">
        <f>X$100+'GPG Margins'!$D25</f>
        <v>11.746073149998697</v>
      </c>
      <c r="Y131" s="51">
        <f>Y$100+'GPG Margins'!$D25</f>
        <v>11.907403842750348</v>
      </c>
      <c r="Z131" s="51">
        <f>Z$100+'GPG Margins'!$D25</f>
        <v>11.858552840852285</v>
      </c>
      <c r="AA131" s="51">
        <f>AA$100+'GPG Margins'!$D25</f>
        <v>11.626672862635596</v>
      </c>
      <c r="AB131" s="51">
        <f>AB$100+'GPG Margins'!$D25</f>
        <v>11.534161907653058</v>
      </c>
      <c r="AC131" s="51">
        <f>AC$100+'GPG Margins'!$D25</f>
        <v>11.50428401874797</v>
      </c>
      <c r="AD131" s="51">
        <f>AD$100+'GPG Margins'!$D25</f>
        <v>11.420494607114442</v>
      </c>
      <c r="AE131" s="51">
        <f>AE$100+'GPG Margins'!$D25</f>
        <v>11.417883534696278</v>
      </c>
      <c r="AF131" s="51">
        <f>AF$100+'GPG Margins'!$D25</f>
        <v>11.439211966753305</v>
      </c>
      <c r="AG131" s="51">
        <f>AG$100+'GPG Margins'!$D25</f>
        <v>11.439836668222625</v>
      </c>
      <c r="AH131" s="51">
        <f>AH$100+'GPG Margins'!$D25</f>
        <v>11.50405471035671</v>
      </c>
      <c r="AI131" s="51">
        <f>AI$100+'GPG Margins'!$D25</f>
        <v>11.556077828532462</v>
      </c>
      <c r="AJ131" s="51">
        <f>AJ$100+'GPG Margins'!$D25</f>
        <v>11.501255984717286</v>
      </c>
      <c r="AK131" s="51">
        <f>AK$100+'GPG Margins'!$D25</f>
        <v>11.442043788868659</v>
      </c>
    </row>
    <row r="132" spans="1:37">
      <c r="A132" s="47"/>
      <c r="B132" s="50" t="s">
        <v>111</v>
      </c>
      <c r="C132" s="51">
        <v>0</v>
      </c>
      <c r="D132" s="51">
        <f>D$100+'GPG Margins'!$D26</f>
        <v>9.2378551124807498</v>
      </c>
      <c r="E132" s="51">
        <f>E$100+'GPG Margins'!$D26</f>
        <v>12.040577367088606</v>
      </c>
      <c r="F132" s="51">
        <f>F$100+'GPG Margins'!$D26</f>
        <v>16.825002593762758</v>
      </c>
      <c r="G132" s="51">
        <f>G$100+'GPG Margins'!$D26</f>
        <v>19.57167698280681</v>
      </c>
      <c r="H132" s="51">
        <f>H$100+'GPG Margins'!$D26</f>
        <v>19.403879839939872</v>
      </c>
      <c r="I132" s="51">
        <f>I$100+'GPG Margins'!$D26</f>
        <v>17.929059530823363</v>
      </c>
      <c r="J132" s="51">
        <f>J$100+'GPG Margins'!$D26</f>
        <v>15.619289710239876</v>
      </c>
      <c r="K132" s="51">
        <f>K$100+'GPG Margins'!$D26</f>
        <v>12.744601731696822</v>
      </c>
      <c r="L132" s="51">
        <f>L$100+'GPG Margins'!$D26</f>
        <v>11.912743088403094</v>
      </c>
      <c r="M132" s="51">
        <f>M$100+'GPG Margins'!$D26</f>
        <v>12.314533139102149</v>
      </c>
      <c r="N132" s="51">
        <f>N$100+'GPG Margins'!$D26</f>
        <v>12.538018992297634</v>
      </c>
      <c r="O132" s="51">
        <f>O$100+'GPG Margins'!$D26</f>
        <v>12.764816477735851</v>
      </c>
      <c r="P132" s="51">
        <f>P$100+'GPG Margins'!$D26</f>
        <v>12.822527277275167</v>
      </c>
      <c r="Q132" s="51">
        <f>Q$100+'GPG Margins'!$D26</f>
        <v>12.48482507535244</v>
      </c>
      <c r="R132" s="51">
        <f>R$100+'GPG Margins'!$D26</f>
        <v>11.853237261630966</v>
      </c>
      <c r="S132" s="51">
        <f>S$100+'GPG Margins'!$D26</f>
        <v>11.631098218705576</v>
      </c>
      <c r="T132" s="51">
        <f>T$100+'GPG Margins'!$D26</f>
        <v>11.75619702379641</v>
      </c>
      <c r="U132" s="51">
        <f>U$100+'GPG Margins'!$D26</f>
        <v>11.743910724193706</v>
      </c>
      <c r="V132" s="51">
        <f>V$100+'GPG Margins'!$D26</f>
        <v>11.704877862803729</v>
      </c>
      <c r="W132" s="51">
        <f>W$100+'GPG Margins'!$D26</f>
        <v>11.668998813286956</v>
      </c>
      <c r="X132" s="51">
        <f>X$100+'GPG Margins'!$D26</f>
        <v>11.746073149998697</v>
      </c>
      <c r="Y132" s="51">
        <f>Y$100+'GPG Margins'!$D26</f>
        <v>11.907403842750348</v>
      </c>
      <c r="Z132" s="51">
        <f>Z$100+'GPG Margins'!$D26</f>
        <v>11.858552840852285</v>
      </c>
      <c r="AA132" s="51">
        <f>AA$100+'GPG Margins'!$D26</f>
        <v>11.626672862635596</v>
      </c>
      <c r="AB132" s="51">
        <f>AB$100+'GPG Margins'!$D26</f>
        <v>11.534161907653058</v>
      </c>
      <c r="AC132" s="51">
        <f>AC$100+'GPG Margins'!$D26</f>
        <v>11.50428401874797</v>
      </c>
      <c r="AD132" s="51">
        <f>AD$100+'GPG Margins'!$D26</f>
        <v>11.420494607114442</v>
      </c>
      <c r="AE132" s="51">
        <f>AE$100+'GPG Margins'!$D26</f>
        <v>11.417883534696278</v>
      </c>
      <c r="AF132" s="51">
        <f>AF$100+'GPG Margins'!$D26</f>
        <v>11.439211966753305</v>
      </c>
      <c r="AG132" s="51">
        <f>AG$100+'GPG Margins'!$D26</f>
        <v>11.439836668222625</v>
      </c>
      <c r="AH132" s="51">
        <f>AH$100+'GPG Margins'!$D26</f>
        <v>11.50405471035671</v>
      </c>
      <c r="AI132" s="51">
        <f>AI$100+'GPG Margins'!$D26</f>
        <v>11.556077828532462</v>
      </c>
      <c r="AJ132" s="51">
        <f>AJ$100+'GPG Margins'!$D26</f>
        <v>11.501255984717286</v>
      </c>
      <c r="AK132" s="51">
        <f>AK$100+'GPG Margins'!$D26</f>
        <v>11.442043788868659</v>
      </c>
    </row>
    <row r="133" spans="1:37">
      <c r="A133" s="47"/>
      <c r="B133" s="50" t="s">
        <v>112</v>
      </c>
      <c r="C133" s="51">
        <v>0</v>
      </c>
      <c r="D133" s="51">
        <f>D$100+'GPG Margins'!$D27</f>
        <v>9.2378551124807498</v>
      </c>
      <c r="E133" s="51">
        <f>E$100+'GPG Margins'!$D27</f>
        <v>12.040577367088606</v>
      </c>
      <c r="F133" s="51">
        <f>F$100+'GPG Margins'!$D27</f>
        <v>16.825002593762758</v>
      </c>
      <c r="G133" s="51">
        <f>G$100+'GPG Margins'!$D27</f>
        <v>19.57167698280681</v>
      </c>
      <c r="H133" s="51">
        <f>H$100+'GPG Margins'!$D27</f>
        <v>19.403879839939872</v>
      </c>
      <c r="I133" s="51">
        <f>I$100+'GPG Margins'!$D27</f>
        <v>17.929059530823363</v>
      </c>
      <c r="J133" s="51">
        <f>J$100+'GPG Margins'!$D27</f>
        <v>15.619289710239876</v>
      </c>
      <c r="K133" s="51">
        <f>K$100+'GPG Margins'!$D27</f>
        <v>12.744601731696822</v>
      </c>
      <c r="L133" s="51">
        <f>L$100+'GPG Margins'!$D27</f>
        <v>11.912743088403094</v>
      </c>
      <c r="M133" s="51">
        <f>M$100+'GPG Margins'!$D27</f>
        <v>12.314533139102149</v>
      </c>
      <c r="N133" s="51">
        <f>N$100+'GPG Margins'!$D27</f>
        <v>12.538018992297634</v>
      </c>
      <c r="O133" s="51">
        <f>O$100+'GPG Margins'!$D27</f>
        <v>12.764816477735851</v>
      </c>
      <c r="P133" s="51">
        <f>P$100+'GPG Margins'!$D27</f>
        <v>12.822527277275167</v>
      </c>
      <c r="Q133" s="51">
        <f>Q$100+'GPG Margins'!$D27</f>
        <v>12.48482507535244</v>
      </c>
      <c r="R133" s="51">
        <f>R$100+'GPG Margins'!$D27</f>
        <v>11.853237261630966</v>
      </c>
      <c r="S133" s="51">
        <f>S$100+'GPG Margins'!$D27</f>
        <v>11.631098218705576</v>
      </c>
      <c r="T133" s="51">
        <f>T$100+'GPG Margins'!$D27</f>
        <v>11.75619702379641</v>
      </c>
      <c r="U133" s="51">
        <f>U$100+'GPG Margins'!$D27</f>
        <v>11.743910724193706</v>
      </c>
      <c r="V133" s="51">
        <f>V$100+'GPG Margins'!$D27</f>
        <v>11.704877862803729</v>
      </c>
      <c r="W133" s="51">
        <f>W$100+'GPG Margins'!$D27</f>
        <v>11.668998813286956</v>
      </c>
      <c r="X133" s="51">
        <f>X$100+'GPG Margins'!$D27</f>
        <v>11.746073149998697</v>
      </c>
      <c r="Y133" s="51">
        <f>Y$100+'GPG Margins'!$D27</f>
        <v>11.907403842750348</v>
      </c>
      <c r="Z133" s="51">
        <f>Z$100+'GPG Margins'!$D27</f>
        <v>11.858552840852285</v>
      </c>
      <c r="AA133" s="51">
        <f>AA$100+'GPG Margins'!$D27</f>
        <v>11.626672862635596</v>
      </c>
      <c r="AB133" s="51">
        <f>AB$100+'GPG Margins'!$D27</f>
        <v>11.534161907653058</v>
      </c>
      <c r="AC133" s="51">
        <f>AC$100+'GPG Margins'!$D27</f>
        <v>11.50428401874797</v>
      </c>
      <c r="AD133" s="51">
        <f>AD$100+'GPG Margins'!$D27</f>
        <v>11.420494607114442</v>
      </c>
      <c r="AE133" s="51">
        <f>AE$100+'GPG Margins'!$D27</f>
        <v>11.417883534696278</v>
      </c>
      <c r="AF133" s="51">
        <f>AF$100+'GPG Margins'!$D27</f>
        <v>11.439211966753305</v>
      </c>
      <c r="AG133" s="51">
        <f>AG$100+'GPG Margins'!$D27</f>
        <v>11.439836668222625</v>
      </c>
      <c r="AH133" s="51">
        <f>AH$100+'GPG Margins'!$D27</f>
        <v>11.50405471035671</v>
      </c>
      <c r="AI133" s="51">
        <f>AI$100+'GPG Margins'!$D27</f>
        <v>11.556077828532462</v>
      </c>
      <c r="AJ133" s="51">
        <f>AJ$100+'GPG Margins'!$D27</f>
        <v>11.501255984717286</v>
      </c>
      <c r="AK133" s="51">
        <f>AK$100+'GPG Margins'!$D27</f>
        <v>11.442043788868659</v>
      </c>
    </row>
    <row r="134" spans="1:37">
      <c r="A134" s="47"/>
      <c r="B134" s="50" t="s">
        <v>113</v>
      </c>
      <c r="C134" s="51">
        <v>0</v>
      </c>
      <c r="D134" s="51">
        <f>D$100+'GPG Margins'!$D28</f>
        <v>9.0378551124807505</v>
      </c>
      <c r="E134" s="51">
        <f>E$100+'GPG Margins'!$D28</f>
        <v>11.840577367088606</v>
      </c>
      <c r="F134" s="51">
        <f>F$100+'GPG Margins'!$D28</f>
        <v>16.625002593762758</v>
      </c>
      <c r="G134" s="51">
        <f>G$100+'GPG Margins'!$D28</f>
        <v>19.371676982806811</v>
      </c>
      <c r="H134" s="51">
        <f>H$100+'GPG Margins'!$D28</f>
        <v>19.203879839939873</v>
      </c>
      <c r="I134" s="51">
        <f>I$100+'GPG Margins'!$D28</f>
        <v>17.729059530823363</v>
      </c>
      <c r="J134" s="51">
        <f>J$100+'GPG Margins'!$D28</f>
        <v>15.419289710239877</v>
      </c>
      <c r="K134" s="51">
        <f>K$100+'GPG Margins'!$D28</f>
        <v>12.544601731696822</v>
      </c>
      <c r="L134" s="51">
        <f>L$100+'GPG Margins'!$D28</f>
        <v>11.712743088403094</v>
      </c>
      <c r="M134" s="51">
        <f>M$100+'GPG Margins'!$D28</f>
        <v>12.11453313910215</v>
      </c>
      <c r="N134" s="51">
        <f>N$100+'GPG Margins'!$D28</f>
        <v>12.338018992297634</v>
      </c>
      <c r="O134" s="51">
        <f>O$100+'GPG Margins'!$D28</f>
        <v>12.564816477735851</v>
      </c>
      <c r="P134" s="51">
        <f>P$100+'GPG Margins'!$D28</f>
        <v>12.622527277275168</v>
      </c>
      <c r="Q134" s="51">
        <f>Q$100+'GPG Margins'!$D28</f>
        <v>12.28482507535244</v>
      </c>
      <c r="R134" s="51">
        <f>R$100+'GPG Margins'!$D28</f>
        <v>11.653237261630967</v>
      </c>
      <c r="S134" s="51">
        <f>S$100+'GPG Margins'!$D28</f>
        <v>11.431098218705577</v>
      </c>
      <c r="T134" s="51">
        <f>T$100+'GPG Margins'!$D28</f>
        <v>11.556197023796411</v>
      </c>
      <c r="U134" s="51">
        <f>U$100+'GPG Margins'!$D28</f>
        <v>11.543910724193706</v>
      </c>
      <c r="V134" s="51">
        <f>V$100+'GPG Margins'!$D28</f>
        <v>11.504877862803729</v>
      </c>
      <c r="W134" s="51">
        <f>W$100+'GPG Margins'!$D28</f>
        <v>11.468998813286957</v>
      </c>
      <c r="X134" s="51">
        <f>X$100+'GPG Margins'!$D28</f>
        <v>11.546073149998698</v>
      </c>
      <c r="Y134" s="51">
        <f>Y$100+'GPG Margins'!$D28</f>
        <v>11.707403842750349</v>
      </c>
      <c r="Z134" s="51">
        <f>Z$100+'GPG Margins'!$D28</f>
        <v>11.658552840852286</v>
      </c>
      <c r="AA134" s="51">
        <f>AA$100+'GPG Margins'!$D28</f>
        <v>11.426672862635597</v>
      </c>
      <c r="AB134" s="51">
        <f>AB$100+'GPG Margins'!$D28</f>
        <v>11.334161907653058</v>
      </c>
      <c r="AC134" s="51">
        <f>AC$100+'GPG Margins'!$D28</f>
        <v>11.304284018747971</v>
      </c>
      <c r="AD134" s="51">
        <f>AD$100+'GPG Margins'!$D28</f>
        <v>11.220494607114443</v>
      </c>
      <c r="AE134" s="51">
        <f>AE$100+'GPG Margins'!$D28</f>
        <v>11.217883534696279</v>
      </c>
      <c r="AF134" s="51">
        <f>AF$100+'GPG Margins'!$D28</f>
        <v>11.239211966753306</v>
      </c>
      <c r="AG134" s="51">
        <f>AG$100+'GPG Margins'!$D28</f>
        <v>11.239836668222626</v>
      </c>
      <c r="AH134" s="51">
        <f>AH$100+'GPG Margins'!$D28</f>
        <v>11.304054710356711</v>
      </c>
      <c r="AI134" s="51">
        <f>AI$100+'GPG Margins'!$D28</f>
        <v>11.356077828532463</v>
      </c>
      <c r="AJ134" s="51">
        <f>AJ$100+'GPG Margins'!$D28</f>
        <v>11.301255984717287</v>
      </c>
      <c r="AK134" s="51">
        <f>AK$100+'GPG Margins'!$D28</f>
        <v>11.24204378886866</v>
      </c>
    </row>
    <row r="135" spans="1:37">
      <c r="A135" s="47"/>
      <c r="B135" s="50" t="s">
        <v>114</v>
      </c>
      <c r="C135" s="51">
        <v>0</v>
      </c>
      <c r="D135" s="51">
        <f>D$100+'GPG Margins'!$D29</f>
        <v>9.2378551124807498</v>
      </c>
      <c r="E135" s="51">
        <f>E$100+'GPG Margins'!$D29</f>
        <v>12.040577367088606</v>
      </c>
      <c r="F135" s="51">
        <f>F$100+'GPG Margins'!$D29</f>
        <v>16.825002593762758</v>
      </c>
      <c r="G135" s="51">
        <f>G$100+'GPG Margins'!$D29</f>
        <v>19.57167698280681</v>
      </c>
      <c r="H135" s="51">
        <f>H$100+'GPG Margins'!$D29</f>
        <v>19.403879839939872</v>
      </c>
      <c r="I135" s="51">
        <f>I$100+'GPG Margins'!$D29</f>
        <v>17.929059530823363</v>
      </c>
      <c r="J135" s="51">
        <f>J$100+'GPG Margins'!$D29</f>
        <v>15.619289710239876</v>
      </c>
      <c r="K135" s="51">
        <f>K$100+'GPG Margins'!$D29</f>
        <v>12.744601731696822</v>
      </c>
      <c r="L135" s="51">
        <f>L$100+'GPG Margins'!$D29</f>
        <v>11.912743088403094</v>
      </c>
      <c r="M135" s="51">
        <f>M$100+'GPG Margins'!$D29</f>
        <v>12.314533139102149</v>
      </c>
      <c r="N135" s="51">
        <f>N$100+'GPG Margins'!$D29</f>
        <v>12.538018992297634</v>
      </c>
      <c r="O135" s="51">
        <f>O$100+'GPG Margins'!$D29</f>
        <v>12.764816477735851</v>
      </c>
      <c r="P135" s="51">
        <f>P$100+'GPG Margins'!$D29</f>
        <v>12.822527277275167</v>
      </c>
      <c r="Q135" s="51">
        <f>Q$100+'GPG Margins'!$D29</f>
        <v>12.48482507535244</v>
      </c>
      <c r="R135" s="51">
        <f>R$100+'GPG Margins'!$D29</f>
        <v>11.853237261630966</v>
      </c>
      <c r="S135" s="51">
        <f>S$100+'GPG Margins'!$D29</f>
        <v>11.631098218705576</v>
      </c>
      <c r="T135" s="51">
        <f>T$100+'GPG Margins'!$D29</f>
        <v>11.75619702379641</v>
      </c>
      <c r="U135" s="51">
        <f>U$100+'GPG Margins'!$D29</f>
        <v>11.743910724193706</v>
      </c>
      <c r="V135" s="51">
        <f>V$100+'GPG Margins'!$D29</f>
        <v>11.704877862803729</v>
      </c>
      <c r="W135" s="51">
        <f>W$100+'GPG Margins'!$D29</f>
        <v>11.668998813286956</v>
      </c>
      <c r="X135" s="51">
        <f>X$100+'GPG Margins'!$D29</f>
        <v>11.746073149998697</v>
      </c>
      <c r="Y135" s="51">
        <f>Y$100+'GPG Margins'!$D29</f>
        <v>11.907403842750348</v>
      </c>
      <c r="Z135" s="51">
        <f>Z$100+'GPG Margins'!$D29</f>
        <v>11.858552840852285</v>
      </c>
      <c r="AA135" s="51">
        <f>AA$100+'GPG Margins'!$D29</f>
        <v>11.626672862635596</v>
      </c>
      <c r="AB135" s="51">
        <f>AB$100+'GPG Margins'!$D29</f>
        <v>11.534161907653058</v>
      </c>
      <c r="AC135" s="51">
        <f>AC$100+'GPG Margins'!$D29</f>
        <v>11.50428401874797</v>
      </c>
      <c r="AD135" s="51">
        <f>AD$100+'GPG Margins'!$D29</f>
        <v>11.420494607114442</v>
      </c>
      <c r="AE135" s="51">
        <f>AE$100+'GPG Margins'!$D29</f>
        <v>11.417883534696278</v>
      </c>
      <c r="AF135" s="51">
        <f>AF$100+'GPG Margins'!$D29</f>
        <v>11.439211966753305</v>
      </c>
      <c r="AG135" s="51">
        <f>AG$100+'GPG Margins'!$D29</f>
        <v>11.439836668222625</v>
      </c>
      <c r="AH135" s="51">
        <f>AH$100+'GPG Margins'!$D29</f>
        <v>11.50405471035671</v>
      </c>
      <c r="AI135" s="51">
        <f>AI$100+'GPG Margins'!$D29</f>
        <v>11.556077828532462</v>
      </c>
      <c r="AJ135" s="51">
        <f>AJ$100+'GPG Margins'!$D29</f>
        <v>11.501255984717286</v>
      </c>
      <c r="AK135" s="51">
        <f>AK$100+'GPG Margins'!$D29</f>
        <v>11.442043788868659</v>
      </c>
    </row>
    <row r="136" spans="1:37">
      <c r="A136" s="47"/>
      <c r="B136" s="50" t="s">
        <v>115</v>
      </c>
      <c r="C136" s="51">
        <v>0</v>
      </c>
      <c r="D136" s="51">
        <f>D$100+'GPG Margins'!$D30</f>
        <v>9.2378551124807498</v>
      </c>
      <c r="E136" s="51">
        <f>E$100+'GPG Margins'!$D30</f>
        <v>12.040577367088606</v>
      </c>
      <c r="F136" s="51">
        <f>F$100+'GPG Margins'!$D30</f>
        <v>16.825002593762758</v>
      </c>
      <c r="G136" s="51">
        <f>G$100+'GPG Margins'!$D30</f>
        <v>19.57167698280681</v>
      </c>
      <c r="H136" s="51">
        <f>H$100+'GPG Margins'!$D30</f>
        <v>19.403879839939872</v>
      </c>
      <c r="I136" s="51">
        <f>I$100+'GPG Margins'!$D30</f>
        <v>17.929059530823363</v>
      </c>
      <c r="J136" s="51">
        <f>J$100+'GPG Margins'!$D30</f>
        <v>15.619289710239876</v>
      </c>
      <c r="K136" s="51">
        <f>K$100+'GPG Margins'!$D30</f>
        <v>12.744601731696822</v>
      </c>
      <c r="L136" s="51">
        <f>L$100+'GPG Margins'!$D30</f>
        <v>11.912743088403094</v>
      </c>
      <c r="M136" s="51">
        <f>M$100+'GPG Margins'!$D30</f>
        <v>12.314533139102149</v>
      </c>
      <c r="N136" s="51">
        <f>N$100+'GPG Margins'!$D30</f>
        <v>12.538018992297634</v>
      </c>
      <c r="O136" s="51">
        <f>O$100+'GPG Margins'!$D30</f>
        <v>12.764816477735851</v>
      </c>
      <c r="P136" s="51">
        <f>P$100+'GPG Margins'!$D30</f>
        <v>12.822527277275167</v>
      </c>
      <c r="Q136" s="51">
        <f>Q$100+'GPG Margins'!$D30</f>
        <v>12.48482507535244</v>
      </c>
      <c r="R136" s="51">
        <f>R$100+'GPG Margins'!$D30</f>
        <v>11.853237261630966</v>
      </c>
      <c r="S136" s="51">
        <f>S$100+'GPG Margins'!$D30</f>
        <v>11.631098218705576</v>
      </c>
      <c r="T136" s="51">
        <f>T$100+'GPG Margins'!$D30</f>
        <v>11.75619702379641</v>
      </c>
      <c r="U136" s="51">
        <f>U$100+'GPG Margins'!$D30</f>
        <v>11.743910724193706</v>
      </c>
      <c r="V136" s="51">
        <f>V$100+'GPG Margins'!$D30</f>
        <v>11.704877862803729</v>
      </c>
      <c r="W136" s="51">
        <f>W$100+'GPG Margins'!$D30</f>
        <v>11.668998813286956</v>
      </c>
      <c r="X136" s="51">
        <f>X$100+'GPG Margins'!$D30</f>
        <v>11.746073149998697</v>
      </c>
      <c r="Y136" s="51">
        <f>Y$100+'GPG Margins'!$D30</f>
        <v>11.907403842750348</v>
      </c>
      <c r="Z136" s="51">
        <f>Z$100+'GPG Margins'!$D30</f>
        <v>11.858552840852285</v>
      </c>
      <c r="AA136" s="51">
        <f>AA$100+'GPG Margins'!$D30</f>
        <v>11.626672862635596</v>
      </c>
      <c r="AB136" s="51">
        <f>AB$100+'GPG Margins'!$D30</f>
        <v>11.534161907653058</v>
      </c>
      <c r="AC136" s="51">
        <f>AC$100+'GPG Margins'!$D30</f>
        <v>11.50428401874797</v>
      </c>
      <c r="AD136" s="51">
        <f>AD$100+'GPG Margins'!$D30</f>
        <v>11.420494607114442</v>
      </c>
      <c r="AE136" s="51">
        <f>AE$100+'GPG Margins'!$D30</f>
        <v>11.417883534696278</v>
      </c>
      <c r="AF136" s="51">
        <f>AF$100+'GPG Margins'!$D30</f>
        <v>11.439211966753305</v>
      </c>
      <c r="AG136" s="51">
        <f>AG$100+'GPG Margins'!$D30</f>
        <v>11.439836668222625</v>
      </c>
      <c r="AH136" s="51">
        <f>AH$100+'GPG Margins'!$D30</f>
        <v>11.50405471035671</v>
      </c>
      <c r="AI136" s="51">
        <f>AI$100+'GPG Margins'!$D30</f>
        <v>11.556077828532462</v>
      </c>
      <c r="AJ136" s="51">
        <f>AJ$100+'GPG Margins'!$D30</f>
        <v>11.501255984717286</v>
      </c>
      <c r="AK136" s="51">
        <f>AK$100+'GPG Margins'!$D30</f>
        <v>11.442043788868659</v>
      </c>
    </row>
    <row r="137" spans="1:37">
      <c r="A137" s="47"/>
      <c r="B137" s="50" t="s">
        <v>116</v>
      </c>
      <c r="C137" s="51">
        <v>0</v>
      </c>
      <c r="D137" s="51">
        <f>D$100+'GPG Margins'!$D31</f>
        <v>9.0378551124807505</v>
      </c>
      <c r="E137" s="51">
        <f>E$100+'GPG Margins'!$D31</f>
        <v>11.840577367088606</v>
      </c>
      <c r="F137" s="51">
        <f>F$100+'GPG Margins'!$D31</f>
        <v>16.625002593762758</v>
      </c>
      <c r="G137" s="51">
        <f>G$100+'GPG Margins'!$D31</f>
        <v>19.371676982806811</v>
      </c>
      <c r="H137" s="51">
        <f>H$100+'GPG Margins'!$D31</f>
        <v>19.203879839939873</v>
      </c>
      <c r="I137" s="51">
        <f>I$100+'GPG Margins'!$D31</f>
        <v>17.729059530823363</v>
      </c>
      <c r="J137" s="51">
        <f>J$100+'GPG Margins'!$D31</f>
        <v>15.419289710239877</v>
      </c>
      <c r="K137" s="51">
        <f>K$100+'GPG Margins'!$D31</f>
        <v>12.544601731696822</v>
      </c>
      <c r="L137" s="51">
        <f>L$100+'GPG Margins'!$D31</f>
        <v>11.712743088403094</v>
      </c>
      <c r="M137" s="51">
        <f>M$100+'GPG Margins'!$D31</f>
        <v>12.11453313910215</v>
      </c>
      <c r="N137" s="51">
        <f>N$100+'GPG Margins'!$D31</f>
        <v>12.338018992297634</v>
      </c>
      <c r="O137" s="51">
        <f>O$100+'GPG Margins'!$D31</f>
        <v>12.564816477735851</v>
      </c>
      <c r="P137" s="51">
        <f>P$100+'GPG Margins'!$D31</f>
        <v>12.622527277275168</v>
      </c>
      <c r="Q137" s="51">
        <f>Q$100+'GPG Margins'!$D31</f>
        <v>12.28482507535244</v>
      </c>
      <c r="R137" s="51">
        <f>R$100+'GPG Margins'!$D31</f>
        <v>11.653237261630967</v>
      </c>
      <c r="S137" s="51">
        <f>S$100+'GPG Margins'!$D31</f>
        <v>11.431098218705577</v>
      </c>
      <c r="T137" s="51">
        <f>T$100+'GPG Margins'!$D31</f>
        <v>11.556197023796411</v>
      </c>
      <c r="U137" s="51">
        <f>U$100+'GPG Margins'!$D31</f>
        <v>11.543910724193706</v>
      </c>
      <c r="V137" s="51">
        <f>V$100+'GPG Margins'!$D31</f>
        <v>11.504877862803729</v>
      </c>
      <c r="W137" s="51">
        <f>W$100+'GPG Margins'!$D31</f>
        <v>11.468998813286957</v>
      </c>
      <c r="X137" s="51">
        <f>X$100+'GPG Margins'!$D31</f>
        <v>11.546073149998698</v>
      </c>
      <c r="Y137" s="51">
        <f>Y$100+'GPG Margins'!$D31</f>
        <v>11.707403842750349</v>
      </c>
      <c r="Z137" s="51">
        <f>Z$100+'GPG Margins'!$D31</f>
        <v>11.658552840852286</v>
      </c>
      <c r="AA137" s="51">
        <f>AA$100+'GPG Margins'!$D31</f>
        <v>11.426672862635597</v>
      </c>
      <c r="AB137" s="51">
        <f>AB$100+'GPG Margins'!$D31</f>
        <v>11.334161907653058</v>
      </c>
      <c r="AC137" s="51">
        <f>AC$100+'GPG Margins'!$D31</f>
        <v>11.304284018747971</v>
      </c>
      <c r="AD137" s="51">
        <f>AD$100+'GPG Margins'!$D31</f>
        <v>11.220494607114443</v>
      </c>
      <c r="AE137" s="51">
        <f>AE$100+'GPG Margins'!$D31</f>
        <v>11.217883534696279</v>
      </c>
      <c r="AF137" s="51">
        <f>AF$100+'GPG Margins'!$D31</f>
        <v>11.239211966753306</v>
      </c>
      <c r="AG137" s="51">
        <f>AG$100+'GPG Margins'!$D31</f>
        <v>11.239836668222626</v>
      </c>
      <c r="AH137" s="51">
        <f>AH$100+'GPG Margins'!$D31</f>
        <v>11.304054710356711</v>
      </c>
      <c r="AI137" s="51">
        <f>AI$100+'GPG Margins'!$D31</f>
        <v>11.356077828532463</v>
      </c>
      <c r="AJ137" s="51">
        <f>AJ$100+'GPG Margins'!$D31</f>
        <v>11.301255984717287</v>
      </c>
      <c r="AK137" s="51">
        <f>AK$100+'GPG Margins'!$D31</f>
        <v>11.24204378886866</v>
      </c>
    </row>
    <row r="138" spans="1:37">
      <c r="A138" s="47"/>
      <c r="B138" s="50" t="s">
        <v>117</v>
      </c>
      <c r="C138" s="51">
        <v>0</v>
      </c>
      <c r="D138" s="51">
        <f>D$100+'GPG Margins'!$D32</f>
        <v>9.0378551124807505</v>
      </c>
      <c r="E138" s="51">
        <f>E$100+'GPG Margins'!$D32</f>
        <v>11.840577367088606</v>
      </c>
      <c r="F138" s="51">
        <f>F$100+'GPG Margins'!$D32</f>
        <v>16.625002593762758</v>
      </c>
      <c r="G138" s="51">
        <f>G$100+'GPG Margins'!$D32</f>
        <v>19.371676982806811</v>
      </c>
      <c r="H138" s="51">
        <f>H$100+'GPG Margins'!$D32</f>
        <v>19.203879839939873</v>
      </c>
      <c r="I138" s="51">
        <f>I$100+'GPG Margins'!$D32</f>
        <v>17.729059530823363</v>
      </c>
      <c r="J138" s="51">
        <f>J$100+'GPG Margins'!$D32</f>
        <v>15.419289710239877</v>
      </c>
      <c r="K138" s="51">
        <f>K$100+'GPG Margins'!$D32</f>
        <v>12.544601731696822</v>
      </c>
      <c r="L138" s="51">
        <f>L$100+'GPG Margins'!$D32</f>
        <v>11.712743088403094</v>
      </c>
      <c r="M138" s="51">
        <f>M$100+'GPG Margins'!$D32</f>
        <v>12.11453313910215</v>
      </c>
      <c r="N138" s="51">
        <f>N$100+'GPG Margins'!$D32</f>
        <v>12.338018992297634</v>
      </c>
      <c r="O138" s="51">
        <f>O$100+'GPG Margins'!$D32</f>
        <v>12.564816477735851</v>
      </c>
      <c r="P138" s="51">
        <f>P$100+'GPG Margins'!$D32</f>
        <v>12.622527277275168</v>
      </c>
      <c r="Q138" s="51">
        <f>Q$100+'GPG Margins'!$D32</f>
        <v>12.28482507535244</v>
      </c>
      <c r="R138" s="51">
        <f>R$100+'GPG Margins'!$D32</f>
        <v>11.653237261630967</v>
      </c>
      <c r="S138" s="51">
        <f>S$100+'GPG Margins'!$D32</f>
        <v>11.431098218705577</v>
      </c>
      <c r="T138" s="51">
        <f>T$100+'GPG Margins'!$D32</f>
        <v>11.556197023796411</v>
      </c>
      <c r="U138" s="51">
        <f>U$100+'GPG Margins'!$D32</f>
        <v>11.543910724193706</v>
      </c>
      <c r="V138" s="51">
        <f>V$100+'GPG Margins'!$D32</f>
        <v>11.504877862803729</v>
      </c>
      <c r="W138" s="51">
        <f>W$100+'GPG Margins'!$D32</f>
        <v>11.468998813286957</v>
      </c>
      <c r="X138" s="51">
        <f>X$100+'GPG Margins'!$D32</f>
        <v>11.546073149998698</v>
      </c>
      <c r="Y138" s="51">
        <f>Y$100+'GPG Margins'!$D32</f>
        <v>11.707403842750349</v>
      </c>
      <c r="Z138" s="51">
        <f>Z$100+'GPG Margins'!$D32</f>
        <v>11.658552840852286</v>
      </c>
      <c r="AA138" s="51">
        <f>AA$100+'GPG Margins'!$D32</f>
        <v>11.426672862635597</v>
      </c>
      <c r="AB138" s="51">
        <f>AB$100+'GPG Margins'!$D32</f>
        <v>11.334161907653058</v>
      </c>
      <c r="AC138" s="51">
        <f>AC$100+'GPG Margins'!$D32</f>
        <v>11.304284018747971</v>
      </c>
      <c r="AD138" s="51">
        <f>AD$100+'GPG Margins'!$D32</f>
        <v>11.220494607114443</v>
      </c>
      <c r="AE138" s="51">
        <f>AE$100+'GPG Margins'!$D32</f>
        <v>11.217883534696279</v>
      </c>
      <c r="AF138" s="51">
        <f>AF$100+'GPG Margins'!$D32</f>
        <v>11.239211966753306</v>
      </c>
      <c r="AG138" s="51">
        <f>AG$100+'GPG Margins'!$D32</f>
        <v>11.239836668222626</v>
      </c>
      <c r="AH138" s="51">
        <f>AH$100+'GPG Margins'!$D32</f>
        <v>11.304054710356711</v>
      </c>
      <c r="AI138" s="51">
        <f>AI$100+'GPG Margins'!$D32</f>
        <v>11.356077828532463</v>
      </c>
      <c r="AJ138" s="51">
        <f>AJ$100+'GPG Margins'!$D32</f>
        <v>11.301255984717287</v>
      </c>
      <c r="AK138" s="51">
        <f>AK$100+'GPG Margins'!$D32</f>
        <v>11.24204378886866</v>
      </c>
    </row>
    <row r="139" spans="1:37">
      <c r="A139" s="47"/>
      <c r="B139" s="50" t="s">
        <v>118</v>
      </c>
      <c r="C139" s="51">
        <v>0</v>
      </c>
      <c r="D139" s="51">
        <f>D$100+'GPG Margins'!$D33</f>
        <v>9.1378551124807501</v>
      </c>
      <c r="E139" s="51">
        <f>E$100+'GPG Margins'!$D33</f>
        <v>11.940577367088606</v>
      </c>
      <c r="F139" s="51">
        <f>F$100+'GPG Margins'!$D33</f>
        <v>16.72500259376276</v>
      </c>
      <c r="G139" s="51">
        <f>G$100+'GPG Margins'!$D33</f>
        <v>19.471676982806812</v>
      </c>
      <c r="H139" s="51">
        <f>H$100+'GPG Margins'!$D33</f>
        <v>19.303879839939874</v>
      </c>
      <c r="I139" s="51">
        <f>I$100+'GPG Margins'!$D33</f>
        <v>17.829059530823365</v>
      </c>
      <c r="J139" s="51">
        <f>J$100+'GPG Margins'!$D33</f>
        <v>15.519289710239876</v>
      </c>
      <c r="K139" s="51">
        <f>K$100+'GPG Margins'!$D33</f>
        <v>12.644601731696822</v>
      </c>
      <c r="L139" s="51">
        <f>L$100+'GPG Margins'!$D33</f>
        <v>11.812743088403094</v>
      </c>
      <c r="M139" s="51">
        <f>M$100+'GPG Margins'!$D33</f>
        <v>12.21453313910215</v>
      </c>
      <c r="N139" s="51">
        <f>N$100+'GPG Margins'!$D33</f>
        <v>12.438018992297634</v>
      </c>
      <c r="O139" s="51">
        <f>O$100+'GPG Margins'!$D33</f>
        <v>12.664816477735851</v>
      </c>
      <c r="P139" s="51">
        <f>P$100+'GPG Margins'!$D33</f>
        <v>12.722527277275168</v>
      </c>
      <c r="Q139" s="51">
        <f>Q$100+'GPG Margins'!$D33</f>
        <v>12.38482507535244</v>
      </c>
      <c r="R139" s="51">
        <f>R$100+'GPG Margins'!$D33</f>
        <v>11.753237261630966</v>
      </c>
      <c r="S139" s="51">
        <f>S$100+'GPG Margins'!$D33</f>
        <v>11.531098218705576</v>
      </c>
      <c r="T139" s="51">
        <f>T$100+'GPG Margins'!$D33</f>
        <v>11.656197023796411</v>
      </c>
      <c r="U139" s="51">
        <f>U$100+'GPG Margins'!$D33</f>
        <v>11.643910724193706</v>
      </c>
      <c r="V139" s="51">
        <f>V$100+'GPG Margins'!$D33</f>
        <v>11.604877862803729</v>
      </c>
      <c r="W139" s="51">
        <f>W$100+'GPG Margins'!$D33</f>
        <v>11.568998813286957</v>
      </c>
      <c r="X139" s="51">
        <f>X$100+'GPG Margins'!$D33</f>
        <v>11.646073149998697</v>
      </c>
      <c r="Y139" s="51">
        <f>Y$100+'GPG Margins'!$D33</f>
        <v>11.807403842750348</v>
      </c>
      <c r="Z139" s="51">
        <f>Z$100+'GPG Margins'!$D33</f>
        <v>11.758552840852285</v>
      </c>
      <c r="AA139" s="51">
        <f>AA$100+'GPG Margins'!$D33</f>
        <v>11.526672862635596</v>
      </c>
      <c r="AB139" s="51">
        <f>AB$100+'GPG Margins'!$D33</f>
        <v>11.434161907653058</v>
      </c>
      <c r="AC139" s="51">
        <f>AC$100+'GPG Margins'!$D33</f>
        <v>11.404284018747971</v>
      </c>
      <c r="AD139" s="51">
        <f>AD$100+'GPG Margins'!$D33</f>
        <v>11.320494607114442</v>
      </c>
      <c r="AE139" s="51">
        <f>AE$100+'GPG Margins'!$D33</f>
        <v>11.317883534696279</v>
      </c>
      <c r="AF139" s="51">
        <f>AF$100+'GPG Margins'!$D33</f>
        <v>11.339211966753306</v>
      </c>
      <c r="AG139" s="51">
        <f>AG$100+'GPG Margins'!$D33</f>
        <v>11.339836668222626</v>
      </c>
      <c r="AH139" s="51">
        <f>AH$100+'GPG Margins'!$D33</f>
        <v>11.404054710356711</v>
      </c>
      <c r="AI139" s="51">
        <f>AI$100+'GPG Margins'!$D33</f>
        <v>11.456077828532463</v>
      </c>
      <c r="AJ139" s="51">
        <f>AJ$100+'GPG Margins'!$D33</f>
        <v>11.401255984717286</v>
      </c>
      <c r="AK139" s="51">
        <f>AK$100+'GPG Margins'!$D33</f>
        <v>11.34204378886866</v>
      </c>
    </row>
    <row r="140" spans="1:37">
      <c r="A140" s="47"/>
      <c r="B140" s="50" t="s">
        <v>134</v>
      </c>
      <c r="C140" s="51">
        <f>C81</f>
        <v>0</v>
      </c>
      <c r="D140" s="51">
        <f t="shared" ref="D140:AK140" si="111">D81</f>
        <v>7.7574610180310692</v>
      </c>
      <c r="E140" s="51">
        <f t="shared" si="111"/>
        <v>10.5553191069839</v>
      </c>
      <c r="F140" s="51">
        <f t="shared" si="111"/>
        <v>15.370006067847417</v>
      </c>
      <c r="G140" s="51">
        <f t="shared" si="111"/>
        <v>18.141472613925995</v>
      </c>
      <c r="H140" s="51">
        <f t="shared" si="111"/>
        <v>17.933648226848824</v>
      </c>
      <c r="I140" s="51">
        <f t="shared" si="111"/>
        <v>16.336112055616226</v>
      </c>
      <c r="J140" s="51">
        <f t="shared" si="111"/>
        <v>13.883080574366511</v>
      </c>
      <c r="K140" s="51">
        <f t="shared" si="111"/>
        <v>10.841335259873164</v>
      </c>
      <c r="L140" s="51">
        <f t="shared" si="111"/>
        <v>9.8293085870951877</v>
      </c>
      <c r="M140" s="51">
        <f t="shared" si="111"/>
        <v>10.163674005739793</v>
      </c>
      <c r="N140" s="51">
        <f t="shared" si="111"/>
        <v>10.358275381321036</v>
      </c>
      <c r="O140" s="51">
        <f t="shared" si="111"/>
        <v>10.544231517536268</v>
      </c>
      <c r="P140" s="51">
        <f t="shared" si="111"/>
        <v>10.62139168615011</v>
      </c>
      <c r="Q140" s="51">
        <f t="shared" si="111"/>
        <v>10.350623008446151</v>
      </c>
      <c r="R140" s="51">
        <f t="shared" si="111"/>
        <v>9.762841986897536</v>
      </c>
      <c r="S140" s="51">
        <f t="shared" si="111"/>
        <v>9.4781691361134666</v>
      </c>
      <c r="T140" s="51">
        <f t="shared" si="111"/>
        <v>9.481802967086578</v>
      </c>
      <c r="U140" s="51">
        <f t="shared" si="111"/>
        <v>9.3934929871651676</v>
      </c>
      <c r="V140" s="51">
        <f t="shared" si="111"/>
        <v>9.3300667738700884</v>
      </c>
      <c r="W140" s="51">
        <f t="shared" si="111"/>
        <v>9.2983218322471792</v>
      </c>
      <c r="X140" s="51">
        <f t="shared" si="111"/>
        <v>9.3812501353732589</v>
      </c>
      <c r="Y140" s="51">
        <f t="shared" si="111"/>
        <v>9.5276178303837558</v>
      </c>
      <c r="Z140" s="51">
        <f t="shared" si="111"/>
        <v>9.4939630289260357</v>
      </c>
      <c r="AA140" s="51">
        <f t="shared" si="111"/>
        <v>9.3252504963232319</v>
      </c>
      <c r="AB140" s="51">
        <f t="shared" si="111"/>
        <v>9.2650108468573578</v>
      </c>
      <c r="AC140" s="51">
        <f t="shared" si="111"/>
        <v>9.2221866392758951</v>
      </c>
      <c r="AD140" s="51">
        <f t="shared" si="111"/>
        <v>9.1218830364111696</v>
      </c>
      <c r="AE140" s="51">
        <f t="shared" si="111"/>
        <v>9.1187446595322221</v>
      </c>
      <c r="AF140" s="51">
        <f t="shared" si="111"/>
        <v>9.1377769589562465</v>
      </c>
      <c r="AG140" s="51">
        <f t="shared" si="111"/>
        <v>9.1195023224896801</v>
      </c>
      <c r="AH140" s="51">
        <f t="shared" si="111"/>
        <v>9.180398238155675</v>
      </c>
      <c r="AI140" s="51">
        <f t="shared" si="111"/>
        <v>9.2399581367499053</v>
      </c>
      <c r="AJ140" s="51">
        <f t="shared" si="111"/>
        <v>9.1843818686370859</v>
      </c>
      <c r="AK140" s="51">
        <f t="shared" si="111"/>
        <v>9.1278241512887366</v>
      </c>
    </row>
    <row r="141" spans="1:37">
      <c r="A141" s="47"/>
      <c r="B141" s="48" t="s">
        <v>119</v>
      </c>
      <c r="C141" s="51" t="s">
        <v>104</v>
      </c>
      <c r="D141" s="51" t="s">
        <v>104</v>
      </c>
      <c r="E141" s="51" t="s">
        <v>104</v>
      </c>
      <c r="F141" s="51" t="s">
        <v>104</v>
      </c>
      <c r="G141" s="51" t="s">
        <v>104</v>
      </c>
      <c r="H141" s="51" t="s">
        <v>104</v>
      </c>
      <c r="I141" s="51" t="s">
        <v>104</v>
      </c>
      <c r="J141" s="51" t="s">
        <v>104</v>
      </c>
      <c r="K141" s="51" t="s">
        <v>104</v>
      </c>
      <c r="L141" s="51" t="s">
        <v>104</v>
      </c>
      <c r="M141" s="51" t="s">
        <v>104</v>
      </c>
      <c r="N141" s="51" t="s">
        <v>104</v>
      </c>
      <c r="O141" s="51" t="s">
        <v>104</v>
      </c>
      <c r="P141" s="51" t="s">
        <v>104</v>
      </c>
      <c r="Q141" s="51" t="s">
        <v>104</v>
      </c>
      <c r="R141" s="51" t="s">
        <v>104</v>
      </c>
      <c r="S141" s="51" t="s">
        <v>104</v>
      </c>
      <c r="T141" s="51" t="s">
        <v>104</v>
      </c>
      <c r="U141" s="51" t="s">
        <v>104</v>
      </c>
      <c r="V141" s="51" t="s">
        <v>104</v>
      </c>
      <c r="W141" s="51" t="s">
        <v>104</v>
      </c>
      <c r="X141" s="51" t="s">
        <v>104</v>
      </c>
      <c r="Y141" s="51" t="s">
        <v>104</v>
      </c>
      <c r="Z141" s="51" t="s">
        <v>104</v>
      </c>
      <c r="AA141" s="51" t="s">
        <v>104</v>
      </c>
      <c r="AB141" s="51" t="s">
        <v>104</v>
      </c>
      <c r="AC141" s="51" t="s">
        <v>104</v>
      </c>
      <c r="AD141" s="51" t="s">
        <v>104</v>
      </c>
      <c r="AE141" s="51" t="s">
        <v>104</v>
      </c>
      <c r="AF141" s="51" t="s">
        <v>104</v>
      </c>
      <c r="AG141" s="51" t="s">
        <v>104</v>
      </c>
      <c r="AH141" s="51" t="s">
        <v>104</v>
      </c>
      <c r="AI141" s="51" t="s">
        <v>104</v>
      </c>
      <c r="AJ141" s="51" t="s">
        <v>104</v>
      </c>
      <c r="AK141" s="51" t="s">
        <v>104</v>
      </c>
    </row>
    <row r="142" spans="1:37">
      <c r="A142" s="47"/>
      <c r="B142" s="50" t="s">
        <v>94</v>
      </c>
      <c r="C142" s="51">
        <v>0</v>
      </c>
      <c r="D142" s="51">
        <f>D$101+'GPG Margins'!$D35</f>
        <v>9.3701941147167425</v>
      </c>
      <c r="E142" s="51">
        <f>E$101+'GPG Margins'!$D35</f>
        <v>11.253060273478038</v>
      </c>
      <c r="F142" s="51">
        <f>F$101+'GPG Margins'!$D35</f>
        <v>14.286013337974577</v>
      </c>
      <c r="G142" s="51">
        <f>G$101+'GPG Margins'!$D35</f>
        <v>16.771830687524872</v>
      </c>
      <c r="H142" s="51">
        <f>H$101+'GPG Margins'!$D35</f>
        <v>18.025261805715694</v>
      </c>
      <c r="I142" s="51">
        <f>I$101+'GPG Margins'!$D35</f>
        <v>17.475667642367451</v>
      </c>
      <c r="J142" s="51">
        <f>J$101+'GPG Margins'!$D35</f>
        <v>14.993890997817562</v>
      </c>
      <c r="K142" s="51">
        <f>K$101+'GPG Margins'!$D35</f>
        <v>11.973800040524257</v>
      </c>
      <c r="L142" s="51">
        <f>L$101+'GPG Margins'!$D35</f>
        <v>10.610609259176304</v>
      </c>
      <c r="M142" s="51">
        <f>M$101+'GPG Margins'!$D35</f>
        <v>10.520838630221821</v>
      </c>
      <c r="N142" s="51">
        <f>N$101+'GPG Margins'!$D35</f>
        <v>10.606681088470413</v>
      </c>
      <c r="O142" s="51">
        <f>O$101+'GPG Margins'!$D35</f>
        <v>10.767557000515382</v>
      </c>
      <c r="P142" s="51">
        <f>P$101+'GPG Margins'!$D35</f>
        <v>10.819590401439591</v>
      </c>
      <c r="Q142" s="51">
        <f>Q$101+'GPG Margins'!$D35</f>
        <v>10.602642564946049</v>
      </c>
      <c r="R142" s="51">
        <f>R$101+'GPG Margins'!$D35</f>
        <v>10.157229095617208</v>
      </c>
      <c r="S142" s="51">
        <f>S$101+'GPG Margins'!$D35</f>
        <v>9.8733504858790582</v>
      </c>
      <c r="T142" s="51">
        <f>T$101+'GPG Margins'!$D35</f>
        <v>9.9049862322280902</v>
      </c>
      <c r="U142" s="51">
        <f>U$101+'GPG Margins'!$D35</f>
        <v>9.9830062183442401</v>
      </c>
      <c r="V142" s="51">
        <f>V$101+'GPG Margins'!$D35</f>
        <v>10.056555849801253</v>
      </c>
      <c r="W142" s="51">
        <f>W$101+'GPG Margins'!$D35</f>
        <v>9.9884698614609206</v>
      </c>
      <c r="X142" s="51">
        <f>X$101+'GPG Margins'!$D35</f>
        <v>9.7927604136589714</v>
      </c>
      <c r="Y142" s="51">
        <f>Y$101+'GPG Margins'!$D35</f>
        <v>9.7583040395531064</v>
      </c>
      <c r="Z142" s="51">
        <f>Z$101+'GPG Margins'!$D35</f>
        <v>10.151008277477896</v>
      </c>
      <c r="AA142" s="51">
        <f>AA$101+'GPG Margins'!$D35</f>
        <v>10.837575597376127</v>
      </c>
      <c r="AB142" s="51">
        <f>AB$101+'GPG Margins'!$D35</f>
        <v>10.950294310467736</v>
      </c>
      <c r="AC142" s="51">
        <f>AC$101+'GPG Margins'!$D35</f>
        <v>10.292838952030145</v>
      </c>
      <c r="AD142" s="51">
        <f>AD$101+'GPG Margins'!$D35</f>
        <v>9.8130803593584162</v>
      </c>
      <c r="AE142" s="51">
        <f>AE$101+'GPG Margins'!$D35</f>
        <v>9.7924758257819917</v>
      </c>
      <c r="AF142" s="51">
        <f>AF$101+'GPG Margins'!$D35</f>
        <v>9.7816492474592103</v>
      </c>
      <c r="AG142" s="51">
        <f>AG$101+'GPG Margins'!$D35</f>
        <v>9.8883251887172712</v>
      </c>
      <c r="AH142" s="51">
        <f>AH$101+'GPG Margins'!$D35</f>
        <v>10.125284517131906</v>
      </c>
      <c r="AI142" s="51">
        <f>AI$101+'GPG Margins'!$D35</f>
        <v>10.13195142566126</v>
      </c>
      <c r="AJ142" s="51">
        <f>AJ$101+'GPG Margins'!$D35</f>
        <v>10.027481406849354</v>
      </c>
      <c r="AK142" s="51">
        <f>AK$101+'GPG Margins'!$D35</f>
        <v>9.9827157139256499</v>
      </c>
    </row>
    <row r="143" spans="1:37">
      <c r="A143" s="47"/>
      <c r="B143" s="50" t="s">
        <v>95</v>
      </c>
      <c r="C143" s="51">
        <v>0</v>
      </c>
      <c r="D143" s="51">
        <f>D$101+'GPG Margins'!$D36</f>
        <v>9.0201941147167428</v>
      </c>
      <c r="E143" s="51">
        <f>E$101+'GPG Margins'!$D36</f>
        <v>10.903060273478038</v>
      </c>
      <c r="F143" s="51">
        <f>F$101+'GPG Margins'!$D36</f>
        <v>13.936013337974577</v>
      </c>
      <c r="G143" s="51">
        <f>G$101+'GPG Margins'!$D36</f>
        <v>16.421830687524874</v>
      </c>
      <c r="H143" s="51">
        <f>H$101+'GPG Margins'!$D36</f>
        <v>17.675261805715692</v>
      </c>
      <c r="I143" s="51">
        <f>I$101+'GPG Margins'!$D36</f>
        <v>17.125667642367453</v>
      </c>
      <c r="J143" s="51">
        <f>J$101+'GPG Margins'!$D36</f>
        <v>14.643890997817561</v>
      </c>
      <c r="K143" s="51">
        <f>K$101+'GPG Margins'!$D36</f>
        <v>11.623800040524255</v>
      </c>
      <c r="L143" s="51">
        <f>L$101+'GPG Margins'!$D36</f>
        <v>10.260609259176304</v>
      </c>
      <c r="M143" s="51">
        <f>M$101+'GPG Margins'!$D36</f>
        <v>10.170838630221821</v>
      </c>
      <c r="N143" s="51">
        <f>N$101+'GPG Margins'!$D36</f>
        <v>10.256681088470414</v>
      </c>
      <c r="O143" s="51">
        <f>O$101+'GPG Margins'!$D36</f>
        <v>10.417557000515382</v>
      </c>
      <c r="P143" s="51">
        <f>P$101+'GPG Margins'!$D36</f>
        <v>10.469590401439591</v>
      </c>
      <c r="Q143" s="51">
        <f>Q$101+'GPG Margins'!$D36</f>
        <v>10.252642564946047</v>
      </c>
      <c r="R143" s="51">
        <f>R$101+'GPG Margins'!$D36</f>
        <v>9.8072290956172061</v>
      </c>
      <c r="S143" s="51">
        <f>S$101+'GPG Margins'!$D36</f>
        <v>9.5233504858790585</v>
      </c>
      <c r="T143" s="51">
        <f>T$101+'GPG Margins'!$D36</f>
        <v>9.5549862322280887</v>
      </c>
      <c r="U143" s="51">
        <f>U$101+'GPG Margins'!$D36</f>
        <v>9.6330062183442404</v>
      </c>
      <c r="V143" s="51">
        <f>V$101+'GPG Margins'!$D36</f>
        <v>9.7065558498012532</v>
      </c>
      <c r="W143" s="51">
        <f>W$101+'GPG Margins'!$D36</f>
        <v>9.6384698614609192</v>
      </c>
      <c r="X143" s="51">
        <f>X$101+'GPG Margins'!$D36</f>
        <v>9.44276041365897</v>
      </c>
      <c r="Y143" s="51">
        <f>Y$101+'GPG Margins'!$D36</f>
        <v>9.4083040395531068</v>
      </c>
      <c r="Z143" s="51">
        <f>Z$101+'GPG Margins'!$D36</f>
        <v>9.8010082774778944</v>
      </c>
      <c r="AA143" s="51">
        <f>AA$101+'GPG Margins'!$D36</f>
        <v>10.487575597376125</v>
      </c>
      <c r="AB143" s="51">
        <f>AB$101+'GPG Margins'!$D36</f>
        <v>10.600294310467735</v>
      </c>
      <c r="AC143" s="51">
        <f>AC$101+'GPG Margins'!$D36</f>
        <v>9.9428389520301437</v>
      </c>
      <c r="AD143" s="51">
        <f>AD$101+'GPG Margins'!$D36</f>
        <v>9.4630803593584165</v>
      </c>
      <c r="AE143" s="51">
        <f>AE$101+'GPG Margins'!$D36</f>
        <v>9.4424758257819921</v>
      </c>
      <c r="AF143" s="51">
        <f>AF$101+'GPG Margins'!$D36</f>
        <v>9.4316492474592106</v>
      </c>
      <c r="AG143" s="51">
        <f>AG$101+'GPG Margins'!$D36</f>
        <v>9.5383251887172715</v>
      </c>
      <c r="AH143" s="51">
        <f>AH$101+'GPG Margins'!$D36</f>
        <v>9.7752845171319045</v>
      </c>
      <c r="AI143" s="51">
        <f>AI$101+'GPG Margins'!$D36</f>
        <v>9.7819514256612603</v>
      </c>
      <c r="AJ143" s="51">
        <f>AJ$101+'GPG Margins'!$D36</f>
        <v>9.6774814068493527</v>
      </c>
      <c r="AK143" s="51">
        <f>AK$101+'GPG Margins'!$D36</f>
        <v>9.6327157139256503</v>
      </c>
    </row>
    <row r="144" spans="1:37">
      <c r="A144" s="47"/>
      <c r="B144" s="50" t="s">
        <v>120</v>
      </c>
      <c r="C144" s="51">
        <v>0</v>
      </c>
      <c r="D144" s="51">
        <f>D$101+'GPG Margins'!$D37</f>
        <v>8.6201941147167425</v>
      </c>
      <c r="E144" s="51">
        <f>E$101+'GPG Margins'!$D37</f>
        <v>10.503060273478038</v>
      </c>
      <c r="F144" s="51">
        <f>F$101+'GPG Margins'!$D37</f>
        <v>13.536013337974577</v>
      </c>
      <c r="G144" s="51">
        <f>G$101+'GPG Margins'!$D37</f>
        <v>16.021830687524872</v>
      </c>
      <c r="H144" s="51">
        <f>H$101+'GPG Margins'!$D37</f>
        <v>17.275261805715694</v>
      </c>
      <c r="I144" s="51">
        <f>I$101+'GPG Margins'!$D37</f>
        <v>16.725667642367451</v>
      </c>
      <c r="J144" s="51">
        <f>J$101+'GPG Margins'!$D37</f>
        <v>14.243890997817561</v>
      </c>
      <c r="K144" s="51">
        <f>K$101+'GPG Margins'!$D37</f>
        <v>11.223800040524255</v>
      </c>
      <c r="L144" s="51">
        <f>L$101+'GPG Margins'!$D37</f>
        <v>9.8606092591763037</v>
      </c>
      <c r="M144" s="51">
        <f>M$101+'GPG Margins'!$D37</f>
        <v>9.7708386302218209</v>
      </c>
      <c r="N144" s="51">
        <f>N$101+'GPG Margins'!$D37</f>
        <v>9.8566810884704132</v>
      </c>
      <c r="O144" s="51">
        <f>O$101+'GPG Margins'!$D37</f>
        <v>10.017557000515382</v>
      </c>
      <c r="P144" s="51">
        <f>P$101+'GPG Margins'!$D37</f>
        <v>10.069590401439591</v>
      </c>
      <c r="Q144" s="51">
        <f>Q$101+'GPG Margins'!$D37</f>
        <v>9.8526425649460467</v>
      </c>
      <c r="R144" s="51">
        <f>R$101+'GPG Margins'!$D37</f>
        <v>9.4072290956172058</v>
      </c>
      <c r="S144" s="51">
        <f>S$101+'GPG Margins'!$D37</f>
        <v>9.1233504858790582</v>
      </c>
      <c r="T144" s="51">
        <f>T$101+'GPG Margins'!$D37</f>
        <v>9.1549862322280884</v>
      </c>
      <c r="U144" s="51">
        <f>U$101+'GPG Margins'!$D37</f>
        <v>9.2330062183442401</v>
      </c>
      <c r="V144" s="51">
        <f>V$101+'GPG Margins'!$D37</f>
        <v>9.3065558498012528</v>
      </c>
      <c r="W144" s="51">
        <f>W$101+'GPG Margins'!$D37</f>
        <v>9.2384698614609189</v>
      </c>
      <c r="X144" s="51">
        <f>X$101+'GPG Margins'!$D37</f>
        <v>9.0427604136589697</v>
      </c>
      <c r="Y144" s="51">
        <f>Y$101+'GPG Margins'!$D37</f>
        <v>9.0083040395531064</v>
      </c>
      <c r="Z144" s="51">
        <f>Z$101+'GPG Margins'!$D37</f>
        <v>9.401008277477894</v>
      </c>
      <c r="AA144" s="51">
        <f>AA$101+'GPG Margins'!$D37</f>
        <v>10.087575597376125</v>
      </c>
      <c r="AB144" s="51">
        <f>AB$101+'GPG Margins'!$D37</f>
        <v>10.200294310467735</v>
      </c>
      <c r="AC144" s="51">
        <f>AC$101+'GPG Margins'!$D37</f>
        <v>9.5428389520301433</v>
      </c>
      <c r="AD144" s="51">
        <f>AD$101+'GPG Margins'!$D37</f>
        <v>9.0630803593584162</v>
      </c>
      <c r="AE144" s="51">
        <f>AE$101+'GPG Margins'!$D37</f>
        <v>9.0424758257819917</v>
      </c>
      <c r="AF144" s="51">
        <f>AF$101+'GPG Margins'!$D37</f>
        <v>9.0316492474592103</v>
      </c>
      <c r="AG144" s="51">
        <f>AG$101+'GPG Margins'!$D37</f>
        <v>9.1383251887172712</v>
      </c>
      <c r="AH144" s="51">
        <f>AH$101+'GPG Margins'!$D37</f>
        <v>9.3752845171319041</v>
      </c>
      <c r="AI144" s="51">
        <f>AI$101+'GPG Margins'!$D37</f>
        <v>9.3819514256612599</v>
      </c>
      <c r="AJ144" s="51">
        <f>AJ$101+'GPG Margins'!$D37</f>
        <v>9.2774814068493523</v>
      </c>
      <c r="AK144" s="51">
        <f>AK$101+'GPG Margins'!$D37</f>
        <v>9.2327157139256499</v>
      </c>
    </row>
    <row r="145" spans="1:37">
      <c r="A145" s="47"/>
      <c r="B145" s="50" t="s">
        <v>121</v>
      </c>
      <c r="C145" s="51">
        <v>0</v>
      </c>
      <c r="D145" s="51">
        <f>D$101+'GPG Margins'!$D38</f>
        <v>8.6201941147167425</v>
      </c>
      <c r="E145" s="51">
        <f>E$101+'GPG Margins'!$D38</f>
        <v>10.503060273478038</v>
      </c>
      <c r="F145" s="51">
        <f>F$101+'GPG Margins'!$D38</f>
        <v>13.536013337974577</v>
      </c>
      <c r="G145" s="51">
        <f>G$101+'GPG Margins'!$D38</f>
        <v>16.021830687524872</v>
      </c>
      <c r="H145" s="51">
        <f>H$101+'GPG Margins'!$D38</f>
        <v>17.275261805715694</v>
      </c>
      <c r="I145" s="51">
        <f>I$101+'GPG Margins'!$D38</f>
        <v>16.725667642367451</v>
      </c>
      <c r="J145" s="51">
        <f>J$101+'GPG Margins'!$D38</f>
        <v>14.243890997817561</v>
      </c>
      <c r="K145" s="51">
        <f>K$101+'GPG Margins'!$D38</f>
        <v>11.223800040524255</v>
      </c>
      <c r="L145" s="51">
        <f>L$101+'GPG Margins'!$D38</f>
        <v>9.8606092591763037</v>
      </c>
      <c r="M145" s="51">
        <f>M$101+'GPG Margins'!$D38</f>
        <v>9.7708386302218209</v>
      </c>
      <c r="N145" s="51">
        <f>N$101+'GPG Margins'!$D38</f>
        <v>9.8566810884704132</v>
      </c>
      <c r="O145" s="51">
        <f>O$101+'GPG Margins'!$D38</f>
        <v>10.017557000515382</v>
      </c>
      <c r="P145" s="51">
        <f>P$101+'GPG Margins'!$D38</f>
        <v>10.069590401439591</v>
      </c>
      <c r="Q145" s="51">
        <f>Q$101+'GPG Margins'!$D38</f>
        <v>9.8526425649460467</v>
      </c>
      <c r="R145" s="51">
        <f>R$101+'GPG Margins'!$D38</f>
        <v>9.4072290956172058</v>
      </c>
      <c r="S145" s="51">
        <f>S$101+'GPG Margins'!$D38</f>
        <v>9.1233504858790582</v>
      </c>
      <c r="T145" s="51">
        <f>T$101+'GPG Margins'!$D38</f>
        <v>9.1549862322280884</v>
      </c>
      <c r="U145" s="51">
        <f>U$101+'GPG Margins'!$D38</f>
        <v>9.2330062183442401</v>
      </c>
      <c r="V145" s="51">
        <f>V$101+'GPG Margins'!$D38</f>
        <v>9.3065558498012528</v>
      </c>
      <c r="W145" s="51">
        <f>W$101+'GPG Margins'!$D38</f>
        <v>9.2384698614609189</v>
      </c>
      <c r="X145" s="51">
        <f>X$101+'GPG Margins'!$D38</f>
        <v>9.0427604136589697</v>
      </c>
      <c r="Y145" s="51">
        <f>Y$101+'GPG Margins'!$D38</f>
        <v>9.0083040395531064</v>
      </c>
      <c r="Z145" s="51">
        <f>Z$101+'GPG Margins'!$D38</f>
        <v>9.401008277477894</v>
      </c>
      <c r="AA145" s="51">
        <f>AA$101+'GPG Margins'!$D38</f>
        <v>10.087575597376125</v>
      </c>
      <c r="AB145" s="51">
        <f>AB$101+'GPG Margins'!$D38</f>
        <v>10.200294310467735</v>
      </c>
      <c r="AC145" s="51">
        <f>AC$101+'GPG Margins'!$D38</f>
        <v>9.5428389520301433</v>
      </c>
      <c r="AD145" s="51">
        <f>AD$101+'GPG Margins'!$D38</f>
        <v>9.0630803593584162</v>
      </c>
      <c r="AE145" s="51">
        <f>AE$101+'GPG Margins'!$D38</f>
        <v>9.0424758257819917</v>
      </c>
      <c r="AF145" s="51">
        <f>AF$101+'GPG Margins'!$D38</f>
        <v>9.0316492474592103</v>
      </c>
      <c r="AG145" s="51">
        <f>AG$101+'GPG Margins'!$D38</f>
        <v>9.1383251887172712</v>
      </c>
      <c r="AH145" s="51">
        <f>AH$101+'GPG Margins'!$D38</f>
        <v>9.3752845171319041</v>
      </c>
      <c r="AI145" s="51">
        <f>AI$101+'GPG Margins'!$D38</f>
        <v>9.3819514256612599</v>
      </c>
      <c r="AJ145" s="51">
        <f>AJ$101+'GPG Margins'!$D38</f>
        <v>9.2774814068493523</v>
      </c>
      <c r="AK145" s="51">
        <f>AK$101+'GPG Margins'!$D38</f>
        <v>9.2327157139256499</v>
      </c>
    </row>
    <row r="146" spans="1:37">
      <c r="A146" s="47"/>
      <c r="B146" s="50" t="s">
        <v>122</v>
      </c>
      <c r="C146" s="51">
        <v>0</v>
      </c>
      <c r="D146" s="51">
        <f>D$101+'GPG Margins'!$D39</f>
        <v>8.6201941147167425</v>
      </c>
      <c r="E146" s="51">
        <f>E$101+'GPG Margins'!$D39</f>
        <v>10.503060273478038</v>
      </c>
      <c r="F146" s="51">
        <f>F$101+'GPG Margins'!$D39</f>
        <v>13.536013337974577</v>
      </c>
      <c r="G146" s="51">
        <f>G$101+'GPG Margins'!$D39</f>
        <v>16.021830687524872</v>
      </c>
      <c r="H146" s="51">
        <f>H$101+'GPG Margins'!$D39</f>
        <v>17.275261805715694</v>
      </c>
      <c r="I146" s="51">
        <f>I$101+'GPG Margins'!$D39</f>
        <v>16.725667642367451</v>
      </c>
      <c r="J146" s="51">
        <f>J$101+'GPG Margins'!$D39</f>
        <v>14.243890997817561</v>
      </c>
      <c r="K146" s="51">
        <f>K$101+'GPG Margins'!$D39</f>
        <v>11.223800040524255</v>
      </c>
      <c r="L146" s="51">
        <f>L$101+'GPG Margins'!$D39</f>
        <v>9.8606092591763037</v>
      </c>
      <c r="M146" s="51">
        <f>M$101+'GPG Margins'!$D39</f>
        <v>9.7708386302218209</v>
      </c>
      <c r="N146" s="51">
        <f>N$101+'GPG Margins'!$D39</f>
        <v>9.8566810884704132</v>
      </c>
      <c r="O146" s="51">
        <f>O$101+'GPG Margins'!$D39</f>
        <v>10.017557000515382</v>
      </c>
      <c r="P146" s="51">
        <f>P$101+'GPG Margins'!$D39</f>
        <v>10.069590401439591</v>
      </c>
      <c r="Q146" s="51">
        <f>Q$101+'GPG Margins'!$D39</f>
        <v>9.8526425649460467</v>
      </c>
      <c r="R146" s="51">
        <f>R$101+'GPG Margins'!$D39</f>
        <v>9.4072290956172058</v>
      </c>
      <c r="S146" s="51">
        <f>S$101+'GPG Margins'!$D39</f>
        <v>9.1233504858790582</v>
      </c>
      <c r="T146" s="51">
        <f>T$101+'GPG Margins'!$D39</f>
        <v>9.1549862322280884</v>
      </c>
      <c r="U146" s="51">
        <f>U$101+'GPG Margins'!$D39</f>
        <v>9.2330062183442401</v>
      </c>
      <c r="V146" s="51">
        <f>V$101+'GPG Margins'!$D39</f>
        <v>9.3065558498012528</v>
      </c>
      <c r="W146" s="51">
        <f>W$101+'GPG Margins'!$D39</f>
        <v>9.2384698614609189</v>
      </c>
      <c r="X146" s="51">
        <f>X$101+'GPG Margins'!$D39</f>
        <v>9.0427604136589697</v>
      </c>
      <c r="Y146" s="51">
        <f>Y$101+'GPG Margins'!$D39</f>
        <v>9.0083040395531064</v>
      </c>
      <c r="Z146" s="51">
        <f>Z$101+'GPG Margins'!$D39</f>
        <v>9.401008277477894</v>
      </c>
      <c r="AA146" s="51">
        <f>AA$101+'GPG Margins'!$D39</f>
        <v>10.087575597376125</v>
      </c>
      <c r="AB146" s="51">
        <f>AB$101+'GPG Margins'!$D39</f>
        <v>10.200294310467735</v>
      </c>
      <c r="AC146" s="51">
        <f>AC$101+'GPG Margins'!$D39</f>
        <v>9.5428389520301433</v>
      </c>
      <c r="AD146" s="51">
        <f>AD$101+'GPG Margins'!$D39</f>
        <v>9.0630803593584162</v>
      </c>
      <c r="AE146" s="51">
        <f>AE$101+'GPG Margins'!$D39</f>
        <v>9.0424758257819917</v>
      </c>
      <c r="AF146" s="51">
        <f>AF$101+'GPG Margins'!$D39</f>
        <v>9.0316492474592103</v>
      </c>
      <c r="AG146" s="51">
        <f>AG$101+'GPG Margins'!$D39</f>
        <v>9.1383251887172712</v>
      </c>
      <c r="AH146" s="51">
        <f>AH$101+'GPG Margins'!$D39</f>
        <v>9.3752845171319041</v>
      </c>
      <c r="AI146" s="51">
        <f>AI$101+'GPG Margins'!$D39</f>
        <v>9.3819514256612599</v>
      </c>
      <c r="AJ146" s="51">
        <f>AJ$101+'GPG Margins'!$D39</f>
        <v>9.2774814068493523</v>
      </c>
      <c r="AK146" s="51">
        <f>AK$101+'GPG Margins'!$D39</f>
        <v>9.2327157139256499</v>
      </c>
    </row>
    <row r="147" spans="1:37">
      <c r="A147" s="47"/>
      <c r="B147" s="52" t="s">
        <v>123</v>
      </c>
      <c r="C147" s="51">
        <v>0</v>
      </c>
      <c r="D147" s="51">
        <f>D$101+'GPG Margins'!$D40</f>
        <v>8.6201941147167425</v>
      </c>
      <c r="E147" s="51">
        <f>E$101+'GPG Margins'!$D40</f>
        <v>10.503060273478038</v>
      </c>
      <c r="F147" s="51">
        <f>F$101+'GPG Margins'!$D40</f>
        <v>13.536013337974577</v>
      </c>
      <c r="G147" s="51">
        <f>G$101+'GPG Margins'!$D40</f>
        <v>16.021830687524872</v>
      </c>
      <c r="H147" s="51">
        <f>H$101+'GPG Margins'!$D40</f>
        <v>17.275261805715694</v>
      </c>
      <c r="I147" s="51">
        <f>I$101+'GPG Margins'!$D40</f>
        <v>16.725667642367451</v>
      </c>
      <c r="J147" s="51">
        <f>J$101+'GPG Margins'!$D40</f>
        <v>14.243890997817561</v>
      </c>
      <c r="K147" s="51">
        <f>K$101+'GPG Margins'!$D40</f>
        <v>11.223800040524255</v>
      </c>
      <c r="L147" s="51">
        <f>L$101+'GPG Margins'!$D40</f>
        <v>9.8606092591763037</v>
      </c>
      <c r="M147" s="51">
        <f>M$101+'GPG Margins'!$D40</f>
        <v>9.7708386302218209</v>
      </c>
      <c r="N147" s="51">
        <f>N$101+'GPG Margins'!$D40</f>
        <v>9.8566810884704132</v>
      </c>
      <c r="O147" s="51">
        <f>O$101+'GPG Margins'!$D40</f>
        <v>10.017557000515382</v>
      </c>
      <c r="P147" s="51">
        <f>P$101+'GPG Margins'!$D40</f>
        <v>10.069590401439591</v>
      </c>
      <c r="Q147" s="51">
        <f>Q$101+'GPG Margins'!$D40</f>
        <v>9.8526425649460467</v>
      </c>
      <c r="R147" s="51">
        <f>R$101+'GPG Margins'!$D40</f>
        <v>9.4072290956172058</v>
      </c>
      <c r="S147" s="51">
        <f>S$101+'GPG Margins'!$D40</f>
        <v>9.1233504858790582</v>
      </c>
      <c r="T147" s="51">
        <f>T$101+'GPG Margins'!$D40</f>
        <v>9.1549862322280884</v>
      </c>
      <c r="U147" s="51">
        <f>U$101+'GPG Margins'!$D40</f>
        <v>9.2330062183442401</v>
      </c>
      <c r="V147" s="51">
        <f>V$101+'GPG Margins'!$D40</f>
        <v>9.3065558498012528</v>
      </c>
      <c r="W147" s="51">
        <f>W$101+'GPG Margins'!$D40</f>
        <v>9.2384698614609189</v>
      </c>
      <c r="X147" s="51">
        <f>X$101+'GPG Margins'!$D40</f>
        <v>9.0427604136589697</v>
      </c>
      <c r="Y147" s="51">
        <f>Y$101+'GPG Margins'!$D40</f>
        <v>9.0083040395531064</v>
      </c>
      <c r="Z147" s="51">
        <f>Z$101+'GPG Margins'!$D40</f>
        <v>9.401008277477894</v>
      </c>
      <c r="AA147" s="51">
        <f>AA$101+'GPG Margins'!$D40</f>
        <v>10.087575597376125</v>
      </c>
      <c r="AB147" s="51">
        <f>AB$101+'GPG Margins'!$D40</f>
        <v>10.200294310467735</v>
      </c>
      <c r="AC147" s="51">
        <f>AC$101+'GPG Margins'!$D40</f>
        <v>9.5428389520301433</v>
      </c>
      <c r="AD147" s="51">
        <f>AD$101+'GPG Margins'!$D40</f>
        <v>9.0630803593584162</v>
      </c>
      <c r="AE147" s="51">
        <f>AE$101+'GPG Margins'!$D40</f>
        <v>9.0424758257819917</v>
      </c>
      <c r="AF147" s="51">
        <f>AF$101+'GPG Margins'!$D40</f>
        <v>9.0316492474592103</v>
      </c>
      <c r="AG147" s="51">
        <f>AG$101+'GPG Margins'!$D40</f>
        <v>9.1383251887172712</v>
      </c>
      <c r="AH147" s="51">
        <f>AH$101+'GPG Margins'!$D40</f>
        <v>9.3752845171319041</v>
      </c>
      <c r="AI147" s="51">
        <f>AI$101+'GPG Margins'!$D40</f>
        <v>9.3819514256612599</v>
      </c>
      <c r="AJ147" s="51">
        <f>AJ$101+'GPG Margins'!$D40</f>
        <v>9.2774814068493523</v>
      </c>
      <c r="AK147" s="51">
        <f>AK$101+'GPG Margins'!$D40</f>
        <v>9.2327157139256499</v>
      </c>
    </row>
    <row r="148" spans="1:37">
      <c r="A148" s="47"/>
      <c r="B148" s="50" t="s">
        <v>124</v>
      </c>
      <c r="C148" s="51">
        <v>0</v>
      </c>
      <c r="D148" s="51">
        <f>D$101+'GPG Margins'!$D41</f>
        <v>7.3201941147167426</v>
      </c>
      <c r="E148" s="51">
        <f>E$101+'GPG Margins'!$D41</f>
        <v>9.2030602734780373</v>
      </c>
      <c r="F148" s="51">
        <f>F$101+'GPG Margins'!$D41</f>
        <v>12.236013337974576</v>
      </c>
      <c r="G148" s="51">
        <f>G$101+'GPG Margins'!$D41</f>
        <v>14.721830687524871</v>
      </c>
      <c r="H148" s="51">
        <f>H$101+'GPG Margins'!$D41</f>
        <v>15.975261805715693</v>
      </c>
      <c r="I148" s="51">
        <f>I$101+'GPG Margins'!$D41</f>
        <v>15.425667642367451</v>
      </c>
      <c r="J148" s="51">
        <f>J$101+'GPG Margins'!$D41</f>
        <v>12.943890997817562</v>
      </c>
      <c r="K148" s="51">
        <f>K$101+'GPG Margins'!$D41</f>
        <v>9.9238000405242559</v>
      </c>
      <c r="L148" s="51">
        <f>L$101+'GPG Margins'!$D41</f>
        <v>8.560609259176303</v>
      </c>
      <c r="M148" s="51">
        <f>M$101+'GPG Margins'!$D41</f>
        <v>8.4708386302218202</v>
      </c>
      <c r="N148" s="51">
        <f>N$101+'GPG Margins'!$D41</f>
        <v>8.5566810884704125</v>
      </c>
      <c r="O148" s="51">
        <f>O$101+'GPG Margins'!$D41</f>
        <v>8.7175570005153808</v>
      </c>
      <c r="P148" s="51">
        <f>P$101+'GPG Margins'!$D41</f>
        <v>8.76959040143959</v>
      </c>
      <c r="Q148" s="51">
        <f>Q$101+'GPG Margins'!$D41</f>
        <v>8.5526425649460478</v>
      </c>
      <c r="R148" s="51">
        <f>R$101+'GPG Margins'!$D41</f>
        <v>8.1072290956172068</v>
      </c>
      <c r="S148" s="51">
        <f>S$101+'GPG Margins'!$D41</f>
        <v>7.8233504858790583</v>
      </c>
      <c r="T148" s="51">
        <f>T$101+'GPG Margins'!$D41</f>
        <v>7.8549862322280886</v>
      </c>
      <c r="U148" s="51">
        <f>U$101+'GPG Margins'!$D41</f>
        <v>7.9330062183442402</v>
      </c>
      <c r="V148" s="51">
        <f>V$101+'GPG Margins'!$D41</f>
        <v>8.0065558498012521</v>
      </c>
      <c r="W148" s="51">
        <f>W$101+'GPG Margins'!$D41</f>
        <v>7.938469861460919</v>
      </c>
      <c r="X148" s="51">
        <f>X$101+'GPG Margins'!$D41</f>
        <v>7.7427604136589698</v>
      </c>
      <c r="Y148" s="51">
        <f>Y$101+'GPG Margins'!$D41</f>
        <v>7.7083040395531066</v>
      </c>
      <c r="Z148" s="51">
        <f>Z$101+'GPG Margins'!$D41</f>
        <v>8.1010082774778951</v>
      </c>
      <c r="AA148" s="51">
        <f>AA$101+'GPG Margins'!$D41</f>
        <v>8.7875755973761258</v>
      </c>
      <c r="AB148" s="51">
        <f>AB$101+'GPG Margins'!$D41</f>
        <v>8.9002943104677357</v>
      </c>
      <c r="AC148" s="51">
        <f>AC$101+'GPG Margins'!$D41</f>
        <v>8.2428389520301444</v>
      </c>
      <c r="AD148" s="51">
        <f>AD$101+'GPG Margins'!$D41</f>
        <v>7.7630803593584163</v>
      </c>
      <c r="AE148" s="51">
        <f>AE$101+'GPG Margins'!$D41</f>
        <v>7.7424758257819919</v>
      </c>
      <c r="AF148" s="51">
        <f>AF$101+'GPG Margins'!$D41</f>
        <v>7.7316492474592105</v>
      </c>
      <c r="AG148" s="51">
        <f>AG$101+'GPG Margins'!$D41</f>
        <v>7.8383251887172714</v>
      </c>
      <c r="AH148" s="51">
        <f>AH$101+'GPG Margins'!$D41</f>
        <v>8.0752845171319052</v>
      </c>
      <c r="AI148" s="51">
        <f>AI$101+'GPG Margins'!$D41</f>
        <v>8.0819514256612592</v>
      </c>
      <c r="AJ148" s="51">
        <f>AJ$101+'GPG Margins'!$D41</f>
        <v>7.9774814068493525</v>
      </c>
      <c r="AK148" s="51">
        <f>AK$101+'GPG Margins'!$D41</f>
        <v>7.9327157139256501</v>
      </c>
    </row>
    <row r="149" spans="1:37">
      <c r="A149" s="47"/>
      <c r="B149" s="50" t="s">
        <v>125</v>
      </c>
      <c r="C149" s="51">
        <v>0</v>
      </c>
      <c r="D149" s="51">
        <f>D$101+'GPG Margins'!$D42</f>
        <v>8.6201941147167425</v>
      </c>
      <c r="E149" s="51">
        <f>E$101+'GPG Margins'!$D42</f>
        <v>10.503060273478038</v>
      </c>
      <c r="F149" s="51">
        <f>F$101+'GPG Margins'!$D42</f>
        <v>13.536013337974577</v>
      </c>
      <c r="G149" s="51">
        <f>G$101+'GPG Margins'!$D42</f>
        <v>16.021830687524872</v>
      </c>
      <c r="H149" s="51">
        <f>H$101+'GPG Margins'!$D42</f>
        <v>17.275261805715694</v>
      </c>
      <c r="I149" s="51">
        <f>I$101+'GPG Margins'!$D42</f>
        <v>16.725667642367451</v>
      </c>
      <c r="J149" s="51">
        <f>J$101+'GPG Margins'!$D42</f>
        <v>14.243890997817561</v>
      </c>
      <c r="K149" s="51">
        <f>K$101+'GPG Margins'!$D42</f>
        <v>11.223800040524255</v>
      </c>
      <c r="L149" s="51">
        <f>L$101+'GPG Margins'!$D42</f>
        <v>9.8606092591763037</v>
      </c>
      <c r="M149" s="51">
        <f>M$101+'GPG Margins'!$D42</f>
        <v>9.7708386302218209</v>
      </c>
      <c r="N149" s="51">
        <f>N$101+'GPG Margins'!$D42</f>
        <v>9.8566810884704132</v>
      </c>
      <c r="O149" s="51">
        <f>O$101+'GPG Margins'!$D42</f>
        <v>10.017557000515382</v>
      </c>
      <c r="P149" s="51">
        <f>P$101+'GPG Margins'!$D42</f>
        <v>10.069590401439591</v>
      </c>
      <c r="Q149" s="51">
        <f>Q$101+'GPG Margins'!$D42</f>
        <v>9.8526425649460467</v>
      </c>
      <c r="R149" s="51">
        <f>R$101+'GPG Margins'!$D42</f>
        <v>9.4072290956172058</v>
      </c>
      <c r="S149" s="51">
        <f>S$101+'GPG Margins'!$D42</f>
        <v>9.1233504858790582</v>
      </c>
      <c r="T149" s="51">
        <f>T$101+'GPG Margins'!$D42</f>
        <v>9.1549862322280884</v>
      </c>
      <c r="U149" s="51">
        <f>U$101+'GPG Margins'!$D42</f>
        <v>9.2330062183442401</v>
      </c>
      <c r="V149" s="51">
        <f>V$101+'GPG Margins'!$D42</f>
        <v>9.3065558498012528</v>
      </c>
      <c r="W149" s="51">
        <f>W$101+'GPG Margins'!$D42</f>
        <v>9.2384698614609189</v>
      </c>
      <c r="X149" s="51">
        <f>X$101+'GPG Margins'!$D42</f>
        <v>9.0427604136589697</v>
      </c>
      <c r="Y149" s="51">
        <f>Y$101+'GPG Margins'!$D42</f>
        <v>9.0083040395531064</v>
      </c>
      <c r="Z149" s="51">
        <f>Z$101+'GPG Margins'!$D42</f>
        <v>9.401008277477894</v>
      </c>
      <c r="AA149" s="51">
        <f>AA$101+'GPG Margins'!$D42</f>
        <v>10.087575597376125</v>
      </c>
      <c r="AB149" s="51">
        <f>AB$101+'GPG Margins'!$D42</f>
        <v>10.200294310467735</v>
      </c>
      <c r="AC149" s="51">
        <f>AC$101+'GPG Margins'!$D42</f>
        <v>9.5428389520301433</v>
      </c>
      <c r="AD149" s="51">
        <f>AD$101+'GPG Margins'!$D42</f>
        <v>9.0630803593584162</v>
      </c>
      <c r="AE149" s="51">
        <f>AE$101+'GPG Margins'!$D42</f>
        <v>9.0424758257819917</v>
      </c>
      <c r="AF149" s="51">
        <f>AF$101+'GPG Margins'!$D42</f>
        <v>9.0316492474592103</v>
      </c>
      <c r="AG149" s="51">
        <f>AG$101+'GPG Margins'!$D42</f>
        <v>9.1383251887172712</v>
      </c>
      <c r="AH149" s="51">
        <f>AH$101+'GPG Margins'!$D42</f>
        <v>9.3752845171319041</v>
      </c>
      <c r="AI149" s="51">
        <f>AI$101+'GPG Margins'!$D42</f>
        <v>9.3819514256612599</v>
      </c>
      <c r="AJ149" s="51">
        <f>AJ$101+'GPG Margins'!$D42</f>
        <v>9.2774814068493523</v>
      </c>
      <c r="AK149" s="51">
        <f>AK$101+'GPG Margins'!$D42</f>
        <v>9.2327157139256499</v>
      </c>
    </row>
    <row r="150" spans="1:37">
      <c r="A150" s="47"/>
      <c r="B150" s="50" t="s">
        <v>126</v>
      </c>
      <c r="C150" s="51">
        <v>0</v>
      </c>
      <c r="D150" s="51">
        <f>D$101+'GPG Margins'!$D43</f>
        <v>8.6201941147167425</v>
      </c>
      <c r="E150" s="51">
        <f>E$101+'GPG Margins'!$D43</f>
        <v>10.503060273478038</v>
      </c>
      <c r="F150" s="51">
        <f>F$101+'GPG Margins'!$D43</f>
        <v>13.536013337974577</v>
      </c>
      <c r="G150" s="51">
        <f>G$101+'GPG Margins'!$D43</f>
        <v>16.021830687524872</v>
      </c>
      <c r="H150" s="51">
        <f>H$101+'GPG Margins'!$D43</f>
        <v>17.275261805715694</v>
      </c>
      <c r="I150" s="51">
        <f>I$101+'GPG Margins'!$D43</f>
        <v>16.725667642367451</v>
      </c>
      <c r="J150" s="51">
        <f>J$101+'GPG Margins'!$D43</f>
        <v>14.243890997817561</v>
      </c>
      <c r="K150" s="51">
        <f>K$101+'GPG Margins'!$D43</f>
        <v>11.223800040524255</v>
      </c>
      <c r="L150" s="51">
        <f>L$101+'GPG Margins'!$D43</f>
        <v>9.8606092591763037</v>
      </c>
      <c r="M150" s="51">
        <f>M$101+'GPG Margins'!$D43</f>
        <v>9.7708386302218209</v>
      </c>
      <c r="N150" s="51">
        <f>N$101+'GPG Margins'!$D43</f>
        <v>9.8566810884704132</v>
      </c>
      <c r="O150" s="51">
        <f>O$101+'GPG Margins'!$D43</f>
        <v>10.017557000515382</v>
      </c>
      <c r="P150" s="51">
        <f>P$101+'GPG Margins'!$D43</f>
        <v>10.069590401439591</v>
      </c>
      <c r="Q150" s="51">
        <f>Q$101+'GPG Margins'!$D43</f>
        <v>9.8526425649460467</v>
      </c>
      <c r="R150" s="51">
        <f>R$101+'GPG Margins'!$D43</f>
        <v>9.4072290956172058</v>
      </c>
      <c r="S150" s="51">
        <f>S$101+'GPG Margins'!$D43</f>
        <v>9.1233504858790582</v>
      </c>
      <c r="T150" s="51">
        <f>T$101+'GPG Margins'!$D43</f>
        <v>9.1549862322280884</v>
      </c>
      <c r="U150" s="51">
        <f>U$101+'GPG Margins'!$D43</f>
        <v>9.2330062183442401</v>
      </c>
      <c r="V150" s="51">
        <f>V$101+'GPG Margins'!$D43</f>
        <v>9.3065558498012528</v>
      </c>
      <c r="W150" s="51">
        <f>W$101+'GPG Margins'!$D43</f>
        <v>9.2384698614609189</v>
      </c>
      <c r="X150" s="51">
        <f>X$101+'GPG Margins'!$D43</f>
        <v>9.0427604136589697</v>
      </c>
      <c r="Y150" s="51">
        <f>Y$101+'GPG Margins'!$D43</f>
        <v>9.0083040395531064</v>
      </c>
      <c r="Z150" s="51">
        <f>Z$101+'GPG Margins'!$D43</f>
        <v>9.401008277477894</v>
      </c>
      <c r="AA150" s="51">
        <f>AA$101+'GPG Margins'!$D43</f>
        <v>10.087575597376125</v>
      </c>
      <c r="AB150" s="51">
        <f>AB$101+'GPG Margins'!$D43</f>
        <v>10.200294310467735</v>
      </c>
      <c r="AC150" s="51">
        <f>AC$101+'GPG Margins'!$D43</f>
        <v>9.5428389520301433</v>
      </c>
      <c r="AD150" s="51">
        <f>AD$101+'GPG Margins'!$D43</f>
        <v>9.0630803593584162</v>
      </c>
      <c r="AE150" s="51">
        <f>AE$101+'GPG Margins'!$D43</f>
        <v>9.0424758257819917</v>
      </c>
      <c r="AF150" s="51">
        <f>AF$101+'GPG Margins'!$D43</f>
        <v>9.0316492474592103</v>
      </c>
      <c r="AG150" s="51">
        <f>AG$101+'GPG Margins'!$D43</f>
        <v>9.1383251887172712</v>
      </c>
      <c r="AH150" s="51">
        <f>AH$101+'GPG Margins'!$D43</f>
        <v>9.3752845171319041</v>
      </c>
      <c r="AI150" s="51">
        <f>AI$101+'GPG Margins'!$D43</f>
        <v>9.3819514256612599</v>
      </c>
      <c r="AJ150" s="51">
        <f>AJ$101+'GPG Margins'!$D43</f>
        <v>9.2774814068493523</v>
      </c>
      <c r="AK150" s="51">
        <f>AK$101+'GPG Margins'!$D43</f>
        <v>9.2327157139256499</v>
      </c>
    </row>
    <row r="151" spans="1:37">
      <c r="A151" s="47"/>
      <c r="B151" s="52" t="s">
        <v>62</v>
      </c>
      <c r="C151" s="51">
        <v>0</v>
      </c>
      <c r="D151" s="51">
        <f>D$101+'GPG Margins'!$D44</f>
        <v>8.6201941147167425</v>
      </c>
      <c r="E151" s="51">
        <f>E$101+'GPG Margins'!$D44</f>
        <v>10.503060273478038</v>
      </c>
      <c r="F151" s="51">
        <f>F$101+'GPG Margins'!$D44</f>
        <v>13.536013337974577</v>
      </c>
      <c r="G151" s="51">
        <f>G$101+'GPG Margins'!$D44</f>
        <v>16.021830687524872</v>
      </c>
      <c r="H151" s="51">
        <f>H$101+'GPG Margins'!$D44</f>
        <v>17.275261805715694</v>
      </c>
      <c r="I151" s="51">
        <f>I$101+'GPG Margins'!$D44</f>
        <v>16.725667642367451</v>
      </c>
      <c r="J151" s="51">
        <f>J$101+'GPG Margins'!$D44</f>
        <v>14.243890997817561</v>
      </c>
      <c r="K151" s="51">
        <f>K$101+'GPG Margins'!$D44</f>
        <v>11.223800040524255</v>
      </c>
      <c r="L151" s="51">
        <f>L$101+'GPG Margins'!$D44</f>
        <v>9.8606092591763037</v>
      </c>
      <c r="M151" s="51">
        <f>M$101+'GPG Margins'!$D44</f>
        <v>9.7708386302218209</v>
      </c>
      <c r="N151" s="51">
        <f>N$101+'GPG Margins'!$D44</f>
        <v>9.8566810884704132</v>
      </c>
      <c r="O151" s="51">
        <f>O$101+'GPG Margins'!$D44</f>
        <v>10.017557000515382</v>
      </c>
      <c r="P151" s="51">
        <f>P$101+'GPG Margins'!$D44</f>
        <v>10.069590401439591</v>
      </c>
      <c r="Q151" s="51">
        <f>Q$101+'GPG Margins'!$D44</f>
        <v>9.8526425649460467</v>
      </c>
      <c r="R151" s="51">
        <f>R$101+'GPG Margins'!$D44</f>
        <v>9.4072290956172058</v>
      </c>
      <c r="S151" s="51">
        <f>S$101+'GPG Margins'!$D44</f>
        <v>9.1233504858790582</v>
      </c>
      <c r="T151" s="51">
        <f>T$101+'GPG Margins'!$D44</f>
        <v>9.1549862322280884</v>
      </c>
      <c r="U151" s="51">
        <f>U$101+'GPG Margins'!$D44</f>
        <v>9.2330062183442401</v>
      </c>
      <c r="V151" s="51">
        <f>V$101+'GPG Margins'!$D44</f>
        <v>9.3065558498012528</v>
      </c>
      <c r="W151" s="51">
        <f>W$101+'GPG Margins'!$D44</f>
        <v>9.2384698614609189</v>
      </c>
      <c r="X151" s="51">
        <f>X$101+'GPG Margins'!$D44</f>
        <v>9.0427604136589697</v>
      </c>
      <c r="Y151" s="51">
        <f>Y$101+'GPG Margins'!$D44</f>
        <v>9.0083040395531064</v>
      </c>
      <c r="Z151" s="51">
        <f>Z$101+'GPG Margins'!$D44</f>
        <v>9.401008277477894</v>
      </c>
      <c r="AA151" s="51">
        <f>AA$101+'GPG Margins'!$D44</f>
        <v>10.087575597376125</v>
      </c>
      <c r="AB151" s="51">
        <f>AB$101+'GPG Margins'!$D44</f>
        <v>10.200294310467735</v>
      </c>
      <c r="AC151" s="51">
        <f>AC$101+'GPG Margins'!$D44</f>
        <v>9.5428389520301433</v>
      </c>
      <c r="AD151" s="51">
        <f>AD$101+'GPG Margins'!$D44</f>
        <v>9.0630803593584162</v>
      </c>
      <c r="AE151" s="51">
        <f>AE$101+'GPG Margins'!$D44</f>
        <v>9.0424758257819917</v>
      </c>
      <c r="AF151" s="51">
        <f>AF$101+'GPG Margins'!$D44</f>
        <v>9.0316492474592103</v>
      </c>
      <c r="AG151" s="51">
        <f>AG$101+'GPG Margins'!$D44</f>
        <v>9.1383251887172712</v>
      </c>
      <c r="AH151" s="51">
        <f>AH$101+'GPG Margins'!$D44</f>
        <v>9.3752845171319041</v>
      </c>
      <c r="AI151" s="51">
        <f>AI$101+'GPG Margins'!$D44</f>
        <v>9.3819514256612599</v>
      </c>
      <c r="AJ151" s="51">
        <f>AJ$101+'GPG Margins'!$D44</f>
        <v>9.2774814068493523</v>
      </c>
      <c r="AK151" s="51">
        <f>AK$101+'GPG Margins'!$D44</f>
        <v>9.2327157139256499</v>
      </c>
    </row>
    <row r="152" spans="1:37">
      <c r="A152" s="47"/>
      <c r="B152" s="50" t="s">
        <v>74</v>
      </c>
      <c r="C152" s="51">
        <v>0</v>
      </c>
      <c r="D152" s="51">
        <f>D85</f>
        <v>7.8656516990996312</v>
      </c>
      <c r="E152" s="51">
        <f t="shared" ref="E152:AK152" si="112">E85</f>
        <v>9.4525488264618538</v>
      </c>
      <c r="F152" s="51">
        <f t="shared" si="112"/>
        <v>11.210964000525944</v>
      </c>
      <c r="G152" s="51">
        <f t="shared" si="112"/>
        <v>11.005176389551327</v>
      </c>
      <c r="H152" s="51">
        <f t="shared" si="112"/>
        <v>11.871555021332899</v>
      </c>
      <c r="I152" s="51">
        <f t="shared" si="112"/>
        <v>11.741994920999858</v>
      </c>
      <c r="J152" s="51">
        <f t="shared" si="112"/>
        <v>14.479514793452973</v>
      </c>
      <c r="K152" s="51">
        <f t="shared" si="112"/>
        <v>14.117703901593268</v>
      </c>
      <c r="L152" s="51">
        <f t="shared" si="112"/>
        <v>14.26883629368823</v>
      </c>
      <c r="M152" s="51">
        <f t="shared" si="112"/>
        <v>14.409153089950905</v>
      </c>
      <c r="N152" s="51">
        <f t="shared" si="112"/>
        <v>14.409572482285085</v>
      </c>
      <c r="O152" s="51">
        <f t="shared" si="112"/>
        <v>14.43220473407216</v>
      </c>
      <c r="P152" s="51">
        <f t="shared" si="112"/>
        <v>14.434971131153505</v>
      </c>
      <c r="Q152" s="51">
        <f t="shared" si="112"/>
        <v>14.439627858659538</v>
      </c>
      <c r="R152" s="51">
        <f t="shared" si="112"/>
        <v>14.443557879646644</v>
      </c>
      <c r="S152" s="51">
        <f t="shared" si="112"/>
        <v>14.446669964599357</v>
      </c>
      <c r="T152" s="51">
        <f t="shared" si="112"/>
        <v>14.474166740999367</v>
      </c>
      <c r="U152" s="51">
        <f t="shared" si="112"/>
        <v>14.474166740999367</v>
      </c>
      <c r="V152" s="51">
        <f t="shared" si="112"/>
        <v>14.474166740999367</v>
      </c>
      <c r="W152" s="51">
        <f t="shared" si="112"/>
        <v>14.474166740999367</v>
      </c>
      <c r="X152" s="51">
        <f t="shared" si="112"/>
        <v>14.474166740999367</v>
      </c>
      <c r="Y152" s="51">
        <f t="shared" si="112"/>
        <v>14.474166740999367</v>
      </c>
      <c r="Z152" s="51">
        <f t="shared" si="112"/>
        <v>14.474166740999365</v>
      </c>
      <c r="AA152" s="51">
        <f t="shared" si="112"/>
        <v>14.474166740999367</v>
      </c>
      <c r="AB152" s="51">
        <f t="shared" si="112"/>
        <v>14.474166740999367</v>
      </c>
      <c r="AC152" s="51">
        <f t="shared" si="112"/>
        <v>14.474166740999367</v>
      </c>
      <c r="AD152" s="51">
        <f t="shared" si="112"/>
        <v>14.474166740999367</v>
      </c>
      <c r="AE152" s="51">
        <f t="shared" si="112"/>
        <v>14.474166740999367</v>
      </c>
      <c r="AF152" s="51">
        <f t="shared" si="112"/>
        <v>14.474166740999367</v>
      </c>
      <c r="AG152" s="51">
        <f t="shared" si="112"/>
        <v>14.474166740999365</v>
      </c>
      <c r="AH152" s="51">
        <f t="shared" si="112"/>
        <v>14.474166740999365</v>
      </c>
      <c r="AI152" s="51">
        <f t="shared" si="112"/>
        <v>14.474166740999365</v>
      </c>
      <c r="AJ152" s="51">
        <f t="shared" si="112"/>
        <v>14.474166740999365</v>
      </c>
      <c r="AK152" s="51">
        <f t="shared" si="112"/>
        <v>14.474166740999365</v>
      </c>
    </row>
    <row r="153" spans="1:37">
      <c r="A153" s="47"/>
      <c r="B153" s="50" t="s">
        <v>127</v>
      </c>
      <c r="C153" s="51">
        <v>0</v>
      </c>
      <c r="D153" s="51">
        <f t="shared" ref="D153:AJ153" si="113">D152</f>
        <v>7.8656516990996312</v>
      </c>
      <c r="E153" s="51">
        <f t="shared" si="113"/>
        <v>9.4525488264618538</v>
      </c>
      <c r="F153" s="51">
        <f t="shared" si="113"/>
        <v>11.210964000525944</v>
      </c>
      <c r="G153" s="51">
        <f t="shared" si="113"/>
        <v>11.005176389551327</v>
      </c>
      <c r="H153" s="51">
        <f t="shared" si="113"/>
        <v>11.871555021332899</v>
      </c>
      <c r="I153" s="51">
        <f t="shared" si="113"/>
        <v>11.741994920999858</v>
      </c>
      <c r="J153" s="51">
        <f t="shared" si="113"/>
        <v>14.479514793452973</v>
      </c>
      <c r="K153" s="51">
        <f t="shared" si="113"/>
        <v>14.117703901593268</v>
      </c>
      <c r="L153" s="51">
        <f t="shared" si="113"/>
        <v>14.26883629368823</v>
      </c>
      <c r="M153" s="51">
        <f t="shared" si="113"/>
        <v>14.409153089950905</v>
      </c>
      <c r="N153" s="51">
        <f t="shared" si="113"/>
        <v>14.409572482285085</v>
      </c>
      <c r="O153" s="51">
        <f t="shared" si="113"/>
        <v>14.43220473407216</v>
      </c>
      <c r="P153" s="51">
        <f t="shared" si="113"/>
        <v>14.434971131153505</v>
      </c>
      <c r="Q153" s="51">
        <f t="shared" si="113"/>
        <v>14.439627858659538</v>
      </c>
      <c r="R153" s="51">
        <f t="shared" si="113"/>
        <v>14.443557879646644</v>
      </c>
      <c r="S153" s="51">
        <f t="shared" si="113"/>
        <v>14.446669964599357</v>
      </c>
      <c r="T153" s="51">
        <f t="shared" si="113"/>
        <v>14.474166740999367</v>
      </c>
      <c r="U153" s="51">
        <f t="shared" si="113"/>
        <v>14.474166740999367</v>
      </c>
      <c r="V153" s="51">
        <f t="shared" si="113"/>
        <v>14.474166740999367</v>
      </c>
      <c r="W153" s="51">
        <f t="shared" si="113"/>
        <v>14.474166740999367</v>
      </c>
      <c r="X153" s="51">
        <f t="shared" si="113"/>
        <v>14.474166740999367</v>
      </c>
      <c r="Y153" s="51">
        <f t="shared" si="113"/>
        <v>14.474166740999367</v>
      </c>
      <c r="Z153" s="51">
        <f t="shared" si="113"/>
        <v>14.474166740999365</v>
      </c>
      <c r="AA153" s="51">
        <f t="shared" si="113"/>
        <v>14.474166740999367</v>
      </c>
      <c r="AB153" s="51">
        <f t="shared" si="113"/>
        <v>14.474166740999367</v>
      </c>
      <c r="AC153" s="51">
        <f t="shared" si="113"/>
        <v>14.474166740999367</v>
      </c>
      <c r="AD153" s="51">
        <f t="shared" si="113"/>
        <v>14.474166740999367</v>
      </c>
      <c r="AE153" s="51">
        <f t="shared" si="113"/>
        <v>14.474166740999367</v>
      </c>
      <c r="AF153" s="51">
        <f t="shared" si="113"/>
        <v>14.474166740999367</v>
      </c>
      <c r="AG153" s="51">
        <f t="shared" si="113"/>
        <v>14.474166740999365</v>
      </c>
      <c r="AH153" s="51">
        <f t="shared" si="113"/>
        <v>14.474166740999365</v>
      </c>
      <c r="AI153" s="51">
        <f t="shared" si="113"/>
        <v>14.474166740999365</v>
      </c>
      <c r="AJ153" s="51">
        <f t="shared" si="113"/>
        <v>14.474166740999365</v>
      </c>
      <c r="AK153" s="51">
        <f t="shared" ref="AK153" si="114">AK152</f>
        <v>14.474166740999365</v>
      </c>
    </row>
    <row r="154" spans="1:37">
      <c r="A154" s="47"/>
      <c r="B154" s="50" t="s">
        <v>134</v>
      </c>
      <c r="C154" s="51">
        <f>C82</f>
        <v>0</v>
      </c>
      <c r="D154" s="51">
        <f t="shared" ref="D154:AK154" si="115">D82</f>
        <v>7.9305607895731942</v>
      </c>
      <c r="E154" s="51">
        <f t="shared" si="115"/>
        <v>9.7347446692444137</v>
      </c>
      <c r="F154" s="51">
        <f t="shared" si="115"/>
        <v>12.709258303945157</v>
      </c>
      <c r="G154" s="51">
        <f t="shared" si="115"/>
        <v>15.124502531799273</v>
      </c>
      <c r="H154" s="51">
        <f t="shared" si="115"/>
        <v>16.23035499452255</v>
      </c>
      <c r="I154" s="51">
        <f t="shared" si="115"/>
        <v>15.528737868686832</v>
      </c>
      <c r="J154" s="51">
        <f t="shared" si="115"/>
        <v>13.006306888602097</v>
      </c>
      <c r="K154" s="51">
        <f t="shared" si="115"/>
        <v>10.097092821399825</v>
      </c>
      <c r="L154" s="51">
        <f t="shared" si="115"/>
        <v>8.8971144516056455</v>
      </c>
      <c r="M154" s="51">
        <f t="shared" si="115"/>
        <v>8.8891746137059862</v>
      </c>
      <c r="N154" s="51">
        <f t="shared" si="115"/>
        <v>8.9816886872180604</v>
      </c>
      <c r="O154" s="51">
        <f t="shared" si="115"/>
        <v>9.1260136114750718</v>
      </c>
      <c r="P154" s="51">
        <f t="shared" si="115"/>
        <v>9.1711600947169707</v>
      </c>
      <c r="Q154" s="51">
        <f t="shared" si="115"/>
        <v>8.9783033161228651</v>
      </c>
      <c r="R154" s="51">
        <f t="shared" si="115"/>
        <v>8.5546230579569045</v>
      </c>
      <c r="S154" s="51">
        <f t="shared" si="115"/>
        <v>8.2714499952150344</v>
      </c>
      <c r="T154" s="51">
        <f t="shared" si="115"/>
        <v>8.2724448235873886</v>
      </c>
      <c r="U154" s="51">
        <f t="shared" si="115"/>
        <v>8.276798008911614</v>
      </c>
      <c r="V154" s="51">
        <f t="shared" si="115"/>
        <v>8.2670622241226326</v>
      </c>
      <c r="W154" s="51">
        <f t="shared" si="115"/>
        <v>8.1623134581726262</v>
      </c>
      <c r="X154" s="51">
        <f t="shared" si="115"/>
        <v>7.9650862490293122</v>
      </c>
      <c r="Y154" s="51">
        <f t="shared" si="115"/>
        <v>7.8858358985297468</v>
      </c>
      <c r="Z154" s="51">
        <f t="shared" si="115"/>
        <v>8.2161741911806079</v>
      </c>
      <c r="AA154" s="51">
        <f t="shared" si="115"/>
        <v>8.8942979358063585</v>
      </c>
      <c r="AB154" s="51">
        <f t="shared" si="115"/>
        <v>8.9900766920093496</v>
      </c>
      <c r="AC154" s="51">
        <f t="shared" si="115"/>
        <v>8.281783052428473</v>
      </c>
      <c r="AD154" s="51">
        <f t="shared" si="115"/>
        <v>7.7892213960837751</v>
      </c>
      <c r="AE154" s="51">
        <f t="shared" si="115"/>
        <v>7.7791435576150798</v>
      </c>
      <c r="AF154" s="51">
        <f t="shared" si="115"/>
        <v>7.7589744610096076</v>
      </c>
      <c r="AG154" s="51">
        <f t="shared" si="115"/>
        <v>7.8460075306517938</v>
      </c>
      <c r="AH154" s="51">
        <f t="shared" si="115"/>
        <v>8.0598846148721766</v>
      </c>
      <c r="AI154" s="51">
        <f t="shared" si="115"/>
        <v>8.05149177075449</v>
      </c>
      <c r="AJ154" s="51">
        <f t="shared" si="115"/>
        <v>7.94201102964188</v>
      </c>
      <c r="AK154" s="51">
        <f t="shared" si="115"/>
        <v>7.8899839698556331</v>
      </c>
    </row>
    <row r="155" spans="1:37">
      <c r="A155" s="47"/>
      <c r="B155" s="48" t="s">
        <v>128</v>
      </c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</row>
    <row r="156" spans="1:37">
      <c r="A156" s="47"/>
      <c r="B156" s="50" t="s">
        <v>94</v>
      </c>
      <c r="C156" s="51">
        <v>0</v>
      </c>
      <c r="D156" s="51">
        <f>D$103+'GPG Margins'!$D48</f>
        <v>10.322901200960477</v>
      </c>
      <c r="E156" s="51">
        <f>E$103+'GPG Margins'!$D48</f>
        <v>13.324636965886961</v>
      </c>
      <c r="F156" s="51">
        <f>F$103+'GPG Margins'!$D48</f>
        <v>18.31470835228231</v>
      </c>
      <c r="G156" s="51">
        <f>G$103+'GPG Margins'!$D48</f>
        <v>21.040031733783263</v>
      </c>
      <c r="H156" s="51">
        <f>H$103+'GPG Margins'!$D48</f>
        <v>20.978331761228446</v>
      </c>
      <c r="I156" s="51">
        <f>I$103+'GPG Margins'!$D48</f>
        <v>19.646501493861898</v>
      </c>
      <c r="J156" s="51">
        <f>J$103+'GPG Margins'!$D48</f>
        <v>17.674647081832614</v>
      </c>
      <c r="K156" s="51">
        <f>K$103+'GPG Margins'!$D48</f>
        <v>15.548350272509495</v>
      </c>
      <c r="L156" s="51">
        <f>L$103+'GPG Margins'!$D48</f>
        <v>16.047858165188643</v>
      </c>
      <c r="M156" s="51">
        <f>M$103+'GPG Margins'!$D48</f>
        <v>17.139433027113384</v>
      </c>
      <c r="N156" s="51">
        <f>N$103+'GPG Margins'!$D48</f>
        <v>17.497766103005894</v>
      </c>
      <c r="O156" s="51">
        <f>O$103+'GPG Margins'!$D48</f>
        <v>17.972793223078551</v>
      </c>
      <c r="P156" s="51">
        <f>P$103+'GPG Margins'!$D48</f>
        <v>18.004556783147855</v>
      </c>
      <c r="Q156" s="51">
        <f>Q$103+'GPG Margins'!$D48</f>
        <v>17.454300095165323</v>
      </c>
      <c r="R156" s="51">
        <f>R$103+'GPG Margins'!$D48</f>
        <v>16.948586562414665</v>
      </c>
      <c r="S156" s="51">
        <f>S$103+'GPG Margins'!$D48</f>
        <v>17.101012239245204</v>
      </c>
      <c r="T156" s="51">
        <f>T$103+'GPG Margins'!$D48</f>
        <v>17.701112486052899</v>
      </c>
      <c r="U156" s="51">
        <f>U$103+'GPG Margins'!$D48</f>
        <v>18.358659214794244</v>
      </c>
      <c r="V156" s="51">
        <f>V$103+'GPG Margins'!$D48</f>
        <v>18.932356320482118</v>
      </c>
      <c r="W156" s="51">
        <f>W$103+'GPG Margins'!$D48</f>
        <v>19.236610395758657</v>
      </c>
      <c r="X156" s="51">
        <f>X$103+'GPG Margins'!$D48</f>
        <v>19.169652580908416</v>
      </c>
      <c r="Y156" s="51">
        <f>Y$103+'GPG Margins'!$D48</f>
        <v>19.067450940375505</v>
      </c>
      <c r="Z156" s="51">
        <f>Z$103+'GPG Margins'!$D48</f>
        <v>19.44168693392475</v>
      </c>
      <c r="AA156" s="51">
        <f>AA$103+'GPG Margins'!$D48</f>
        <v>20.084102470566421</v>
      </c>
      <c r="AB156" s="51">
        <f>AB$103+'GPG Margins'!$D48</f>
        <v>20.037326376169002</v>
      </c>
      <c r="AC156" s="51">
        <f>AC$103+'GPG Margins'!$D48</f>
        <v>19.967499075766803</v>
      </c>
      <c r="AD156" s="51">
        <f>AD$103+'GPG Margins'!$D48</f>
        <v>20.472545598830028</v>
      </c>
      <c r="AE156" s="51">
        <f>AE$103+'GPG Margins'!$D48</f>
        <v>20.872523588946109</v>
      </c>
      <c r="AF156" s="51">
        <f>AF$103+'GPG Margins'!$D48</f>
        <v>20.871800657638936</v>
      </c>
      <c r="AG156" s="51">
        <f>AG$103+'GPG Margins'!$D48</f>
        <v>20.854757808780981</v>
      </c>
      <c r="AH156" s="51">
        <f>AH$103+'GPG Margins'!$D48</f>
        <v>20.917476086920683</v>
      </c>
      <c r="AI156" s="51">
        <f>AI$103+'GPG Margins'!$D48</f>
        <v>21.100664293482474</v>
      </c>
      <c r="AJ156" s="51">
        <f>AJ$103+'GPG Margins'!$D48</f>
        <v>21.488624678178105</v>
      </c>
      <c r="AK156" s="51">
        <f>AK$103+'GPG Margins'!$D48</f>
        <v>21.862031378882243</v>
      </c>
    </row>
    <row r="157" spans="1:37">
      <c r="A157" s="47"/>
      <c r="B157" s="50" t="s">
        <v>95</v>
      </c>
      <c r="C157" s="51">
        <v>0</v>
      </c>
      <c r="D157" s="51">
        <f>D$103+'GPG Margins'!$D49</f>
        <v>9.8229012009604766</v>
      </c>
      <c r="E157" s="51">
        <f>E$103+'GPG Margins'!$D49</f>
        <v>12.824636965886961</v>
      </c>
      <c r="F157" s="51">
        <f>F$103+'GPG Margins'!$D49</f>
        <v>17.81470835228231</v>
      </c>
      <c r="G157" s="51">
        <f>G$103+'GPG Margins'!$D49</f>
        <v>20.540031733783263</v>
      </c>
      <c r="H157" s="51">
        <f>H$103+'GPG Margins'!$D49</f>
        <v>20.478331761228446</v>
      </c>
      <c r="I157" s="51">
        <f>I$103+'GPG Margins'!$D49</f>
        <v>19.146501493861898</v>
      </c>
      <c r="J157" s="51">
        <f>J$103+'GPG Margins'!$D49</f>
        <v>17.174647081832614</v>
      </c>
      <c r="K157" s="51">
        <f>K$103+'GPG Margins'!$D49</f>
        <v>15.048350272509495</v>
      </c>
      <c r="L157" s="51">
        <f>L$103+'GPG Margins'!$D49</f>
        <v>15.547858165188643</v>
      </c>
      <c r="M157" s="51">
        <f>M$103+'GPG Margins'!$D49</f>
        <v>16.639433027113384</v>
      </c>
      <c r="N157" s="51">
        <f>N$103+'GPG Margins'!$D49</f>
        <v>16.997766103005894</v>
      </c>
      <c r="O157" s="51">
        <f>O$103+'GPG Margins'!$D49</f>
        <v>17.472793223078551</v>
      </c>
      <c r="P157" s="51">
        <f>P$103+'GPG Margins'!$D49</f>
        <v>17.504556783147855</v>
      </c>
      <c r="Q157" s="51">
        <f>Q$103+'GPG Margins'!$D49</f>
        <v>16.954300095165323</v>
      </c>
      <c r="R157" s="51">
        <f>R$103+'GPG Margins'!$D49</f>
        <v>16.448586562414665</v>
      </c>
      <c r="S157" s="51">
        <f>S$103+'GPG Margins'!$D49</f>
        <v>16.601012239245204</v>
      </c>
      <c r="T157" s="51">
        <f>T$103+'GPG Margins'!$D49</f>
        <v>17.201112486052899</v>
      </c>
      <c r="U157" s="51">
        <f>U$103+'GPG Margins'!$D49</f>
        <v>17.858659214794244</v>
      </c>
      <c r="V157" s="51">
        <f>V$103+'GPG Margins'!$D49</f>
        <v>18.432356320482118</v>
      </c>
      <c r="W157" s="51">
        <f>W$103+'GPG Margins'!$D49</f>
        <v>18.736610395758657</v>
      </c>
      <c r="X157" s="51">
        <f>X$103+'GPG Margins'!$D49</f>
        <v>18.669652580908416</v>
      </c>
      <c r="Y157" s="51">
        <f>Y$103+'GPG Margins'!$D49</f>
        <v>18.567450940375505</v>
      </c>
      <c r="Z157" s="51">
        <f>Z$103+'GPG Margins'!$D49</f>
        <v>18.94168693392475</v>
      </c>
      <c r="AA157" s="51">
        <f>AA$103+'GPG Margins'!$D49</f>
        <v>19.584102470566421</v>
      </c>
      <c r="AB157" s="51">
        <f>AB$103+'GPG Margins'!$D49</f>
        <v>19.537326376169002</v>
      </c>
      <c r="AC157" s="51">
        <f>AC$103+'GPG Margins'!$D49</f>
        <v>19.467499075766803</v>
      </c>
      <c r="AD157" s="51">
        <f>AD$103+'GPG Margins'!$D49</f>
        <v>19.972545598830028</v>
      </c>
      <c r="AE157" s="51">
        <f>AE$103+'GPG Margins'!$D49</f>
        <v>20.372523588946109</v>
      </c>
      <c r="AF157" s="51">
        <f>AF$103+'GPG Margins'!$D49</f>
        <v>20.371800657638936</v>
      </c>
      <c r="AG157" s="51">
        <f>AG$103+'GPG Margins'!$D49</f>
        <v>20.354757808780981</v>
      </c>
      <c r="AH157" s="51">
        <f>AH$103+'GPG Margins'!$D49</f>
        <v>20.417476086920683</v>
      </c>
      <c r="AI157" s="51">
        <f>AI$103+'GPG Margins'!$D49</f>
        <v>20.600664293482474</v>
      </c>
      <c r="AJ157" s="51">
        <f>AJ$103+'GPG Margins'!$D49</f>
        <v>20.988624678178105</v>
      </c>
      <c r="AK157" s="51">
        <f>AK$103+'GPG Margins'!$D49</f>
        <v>21.362031378882243</v>
      </c>
    </row>
    <row r="158" spans="1:37">
      <c r="A158" s="47"/>
      <c r="B158" s="50" t="s">
        <v>129</v>
      </c>
      <c r="C158" s="51">
        <v>0</v>
      </c>
      <c r="D158" s="51">
        <f>D$103+'GPG Margins'!$D50</f>
        <v>9.3229012009604766</v>
      </c>
      <c r="E158" s="51">
        <f>E$103+'GPG Margins'!$D50</f>
        <v>12.324636965886961</v>
      </c>
      <c r="F158" s="51">
        <f>F$103+'GPG Margins'!$D50</f>
        <v>17.31470835228231</v>
      </c>
      <c r="G158" s="51">
        <f>G$103+'GPG Margins'!$D50</f>
        <v>20.040031733783263</v>
      </c>
      <c r="H158" s="51">
        <f>H$103+'GPG Margins'!$D50</f>
        <v>19.978331761228446</v>
      </c>
      <c r="I158" s="51">
        <f>I$103+'GPG Margins'!$D50</f>
        <v>18.646501493861898</v>
      </c>
      <c r="J158" s="51">
        <f>J$103+'GPG Margins'!$D50</f>
        <v>16.674647081832614</v>
      </c>
      <c r="K158" s="51">
        <f>K$103+'GPG Margins'!$D50</f>
        <v>14.548350272509495</v>
      </c>
      <c r="L158" s="51">
        <f>L$103+'GPG Margins'!$D50</f>
        <v>15.047858165188643</v>
      </c>
      <c r="M158" s="51">
        <f>M$103+'GPG Margins'!$D50</f>
        <v>16.139433027113384</v>
      </c>
      <c r="N158" s="51">
        <f>N$103+'GPG Margins'!$D50</f>
        <v>16.497766103005894</v>
      </c>
      <c r="O158" s="51">
        <f>O$103+'GPG Margins'!$D50</f>
        <v>16.972793223078551</v>
      </c>
      <c r="P158" s="51">
        <f>P$103+'GPG Margins'!$D50</f>
        <v>17.004556783147855</v>
      </c>
      <c r="Q158" s="51">
        <f>Q$103+'GPG Margins'!$D50</f>
        <v>16.454300095165323</v>
      </c>
      <c r="R158" s="51">
        <f>R$103+'GPG Margins'!$D50</f>
        <v>15.948586562414665</v>
      </c>
      <c r="S158" s="51">
        <f>S$103+'GPG Margins'!$D50</f>
        <v>16.101012239245204</v>
      </c>
      <c r="T158" s="51">
        <f>T$103+'GPG Margins'!$D50</f>
        <v>16.701112486052899</v>
      </c>
      <c r="U158" s="51">
        <f>U$103+'GPG Margins'!$D50</f>
        <v>17.358659214794244</v>
      </c>
      <c r="V158" s="51">
        <f>V$103+'GPG Margins'!$D50</f>
        <v>17.932356320482118</v>
      </c>
      <c r="W158" s="51">
        <f>W$103+'GPG Margins'!$D50</f>
        <v>18.236610395758657</v>
      </c>
      <c r="X158" s="51">
        <f>X$103+'GPG Margins'!$D50</f>
        <v>18.169652580908416</v>
      </c>
      <c r="Y158" s="51">
        <f>Y$103+'GPG Margins'!$D50</f>
        <v>18.067450940375505</v>
      </c>
      <c r="Z158" s="51">
        <f>Z$103+'GPG Margins'!$D50</f>
        <v>18.44168693392475</v>
      </c>
      <c r="AA158" s="51">
        <f>AA$103+'GPG Margins'!$D50</f>
        <v>19.084102470566421</v>
      </c>
      <c r="AB158" s="51">
        <f>AB$103+'GPG Margins'!$D50</f>
        <v>19.037326376169002</v>
      </c>
      <c r="AC158" s="51">
        <f>AC$103+'GPG Margins'!$D50</f>
        <v>18.967499075766803</v>
      </c>
      <c r="AD158" s="51">
        <f>AD$103+'GPG Margins'!$D50</f>
        <v>19.472545598830028</v>
      </c>
      <c r="AE158" s="51">
        <f>AE$103+'GPG Margins'!$D50</f>
        <v>19.872523588946109</v>
      </c>
      <c r="AF158" s="51">
        <f>AF$103+'GPG Margins'!$D50</f>
        <v>19.871800657638936</v>
      </c>
      <c r="AG158" s="51">
        <f>AG$103+'GPG Margins'!$D50</f>
        <v>19.854757808780981</v>
      </c>
      <c r="AH158" s="51">
        <f>AH$103+'GPG Margins'!$D50</f>
        <v>19.917476086920683</v>
      </c>
      <c r="AI158" s="51">
        <f>AI$103+'GPG Margins'!$D50</f>
        <v>20.100664293482474</v>
      </c>
      <c r="AJ158" s="51">
        <f>AJ$103+'GPG Margins'!$D50</f>
        <v>20.488624678178105</v>
      </c>
      <c r="AK158" s="51">
        <f>AK$103+'GPG Margins'!$D50</f>
        <v>20.862031378882243</v>
      </c>
    </row>
    <row r="159" spans="1:37">
      <c r="A159" s="47"/>
      <c r="B159" s="50" t="s">
        <v>130</v>
      </c>
      <c r="C159" s="51">
        <v>0</v>
      </c>
      <c r="D159" s="51">
        <f>D$103+'GPG Margins'!$D51</f>
        <v>9.3229012009604766</v>
      </c>
      <c r="E159" s="51">
        <f>E$103+'GPG Margins'!$D51</f>
        <v>12.324636965886961</v>
      </c>
      <c r="F159" s="51">
        <f>F$103+'GPG Margins'!$D51</f>
        <v>17.31470835228231</v>
      </c>
      <c r="G159" s="51">
        <f>G$103+'GPG Margins'!$D51</f>
        <v>20.040031733783263</v>
      </c>
      <c r="H159" s="51">
        <f>H$103+'GPG Margins'!$D51</f>
        <v>19.978331761228446</v>
      </c>
      <c r="I159" s="51">
        <f>I$103+'GPG Margins'!$D51</f>
        <v>18.646501493861898</v>
      </c>
      <c r="J159" s="51">
        <f>J$103+'GPG Margins'!$D51</f>
        <v>16.674647081832614</v>
      </c>
      <c r="K159" s="51">
        <f>K$103+'GPG Margins'!$D51</f>
        <v>14.548350272509495</v>
      </c>
      <c r="L159" s="51">
        <f>L$103+'GPG Margins'!$D51</f>
        <v>15.047858165188643</v>
      </c>
      <c r="M159" s="51">
        <f>M$103+'GPG Margins'!$D51</f>
        <v>16.139433027113384</v>
      </c>
      <c r="N159" s="51">
        <f>N$103+'GPG Margins'!$D51</f>
        <v>16.497766103005894</v>
      </c>
      <c r="O159" s="51">
        <f>O$103+'GPG Margins'!$D51</f>
        <v>16.972793223078551</v>
      </c>
      <c r="P159" s="51">
        <f>P$103+'GPG Margins'!$D51</f>
        <v>17.004556783147855</v>
      </c>
      <c r="Q159" s="51">
        <f>Q$103+'GPG Margins'!$D51</f>
        <v>16.454300095165323</v>
      </c>
      <c r="R159" s="51">
        <f>R$103+'GPG Margins'!$D51</f>
        <v>15.948586562414665</v>
      </c>
      <c r="S159" s="51">
        <f>S$103+'GPG Margins'!$D51</f>
        <v>16.101012239245204</v>
      </c>
      <c r="T159" s="51">
        <f>T$103+'GPG Margins'!$D51</f>
        <v>16.701112486052899</v>
      </c>
      <c r="U159" s="51">
        <f>U$103+'GPG Margins'!$D51</f>
        <v>17.358659214794244</v>
      </c>
      <c r="V159" s="51">
        <f>V$103+'GPG Margins'!$D51</f>
        <v>17.932356320482118</v>
      </c>
      <c r="W159" s="51">
        <f>W$103+'GPG Margins'!$D51</f>
        <v>18.236610395758657</v>
      </c>
      <c r="X159" s="51">
        <f>X$103+'GPG Margins'!$D51</f>
        <v>18.169652580908416</v>
      </c>
      <c r="Y159" s="51">
        <f>Y$103+'GPG Margins'!$D51</f>
        <v>18.067450940375505</v>
      </c>
      <c r="Z159" s="51">
        <f>Z$103+'GPG Margins'!$D51</f>
        <v>18.44168693392475</v>
      </c>
      <c r="AA159" s="51">
        <f>AA$103+'GPG Margins'!$D51</f>
        <v>19.084102470566421</v>
      </c>
      <c r="AB159" s="51">
        <f>AB$103+'GPG Margins'!$D51</f>
        <v>19.037326376169002</v>
      </c>
      <c r="AC159" s="51">
        <f>AC$103+'GPG Margins'!$D51</f>
        <v>18.967499075766803</v>
      </c>
      <c r="AD159" s="51">
        <f>AD$103+'GPG Margins'!$D51</f>
        <v>19.472545598830028</v>
      </c>
      <c r="AE159" s="51">
        <f>AE$103+'GPG Margins'!$D51</f>
        <v>19.872523588946109</v>
      </c>
      <c r="AF159" s="51">
        <f>AF$103+'GPG Margins'!$D51</f>
        <v>19.871800657638936</v>
      </c>
      <c r="AG159" s="51">
        <f>AG$103+'GPG Margins'!$D51</f>
        <v>19.854757808780981</v>
      </c>
      <c r="AH159" s="51">
        <f>AH$103+'GPG Margins'!$D51</f>
        <v>19.917476086920683</v>
      </c>
      <c r="AI159" s="51">
        <f>AI$103+'GPG Margins'!$D51</f>
        <v>20.100664293482474</v>
      </c>
      <c r="AJ159" s="51">
        <f>AJ$103+'GPG Margins'!$D51</f>
        <v>20.488624678178105</v>
      </c>
      <c r="AK159" s="51">
        <f>AK$103+'GPG Margins'!$D51</f>
        <v>20.862031378882243</v>
      </c>
    </row>
    <row r="160" spans="1:37">
      <c r="B160" s="50" t="s">
        <v>134</v>
      </c>
      <c r="C160" s="51">
        <f>C84</f>
        <v>0</v>
      </c>
      <c r="D160" s="51">
        <f t="shared" ref="D160:AK160" si="116">D84</f>
        <v>8.1678871839093397</v>
      </c>
      <c r="E160" s="51">
        <f t="shared" si="116"/>
        <v>11.091715296233042</v>
      </c>
      <c r="F160" s="51">
        <f t="shared" si="116"/>
        <v>16.164534175717897</v>
      </c>
      <c r="G160" s="51">
        <f t="shared" si="116"/>
        <v>18.845679061746157</v>
      </c>
      <c r="H160" s="51">
        <f t="shared" si="116"/>
        <v>18.607895065364108</v>
      </c>
      <c r="I160" s="51">
        <f t="shared" si="116"/>
        <v>17.061276615705747</v>
      </c>
      <c r="J160" s="51">
        <f t="shared" si="116"/>
        <v>14.90660308200234</v>
      </c>
      <c r="K160" s="51">
        <f t="shared" si="116"/>
        <v>12.49676819638554</v>
      </c>
      <c r="L160" s="51">
        <f t="shared" si="116"/>
        <v>12.472831639443854</v>
      </c>
      <c r="M160" s="51">
        <f t="shared" si="116"/>
        <v>13.319060100024322</v>
      </c>
      <c r="N160" s="51">
        <f t="shared" si="116"/>
        <v>13.712603234478227</v>
      </c>
      <c r="O160" s="51">
        <f t="shared" si="116"/>
        <v>14.181404650563378</v>
      </c>
      <c r="P160" s="51">
        <f t="shared" si="116"/>
        <v>14.320983861908386</v>
      </c>
      <c r="Q160" s="51">
        <f t="shared" si="116"/>
        <v>13.985584761806798</v>
      </c>
      <c r="R160" s="51">
        <f t="shared" si="116"/>
        <v>13.483251795073398</v>
      </c>
      <c r="S160" s="51">
        <f t="shared" si="116"/>
        <v>13.374872495059456</v>
      </c>
      <c r="T160" s="51">
        <f t="shared" si="116"/>
        <v>13.686073553201297</v>
      </c>
      <c r="U160" s="51">
        <f t="shared" si="116"/>
        <v>14.029732327088416</v>
      </c>
      <c r="V160" s="51">
        <f t="shared" si="116"/>
        <v>14.277300339004352</v>
      </c>
      <c r="W160" s="51">
        <f t="shared" si="116"/>
        <v>14.359207066375522</v>
      </c>
      <c r="X160" s="51">
        <f t="shared" si="116"/>
        <v>14.377431803179689</v>
      </c>
      <c r="Y160" s="51">
        <f t="shared" si="116"/>
        <v>14.520149030296443</v>
      </c>
      <c r="Z160" s="51">
        <f t="shared" si="116"/>
        <v>14.909628839532957</v>
      </c>
      <c r="AA160" s="51">
        <f t="shared" si="116"/>
        <v>15.344147372839551</v>
      </c>
      <c r="AB160" s="51">
        <f t="shared" si="116"/>
        <v>15.357547282888204</v>
      </c>
      <c r="AC160" s="51">
        <f t="shared" si="116"/>
        <v>15.314010080759346</v>
      </c>
      <c r="AD160" s="51">
        <f t="shared" si="116"/>
        <v>15.535695060282993</v>
      </c>
      <c r="AE160" s="51">
        <f t="shared" si="116"/>
        <v>15.782023408679278</v>
      </c>
      <c r="AF160" s="51">
        <f t="shared" si="116"/>
        <v>15.888971896684211</v>
      </c>
      <c r="AG160" s="51">
        <f t="shared" si="116"/>
        <v>15.977352391663677</v>
      </c>
      <c r="AH160" s="51">
        <f t="shared" si="116"/>
        <v>16.079878223907585</v>
      </c>
      <c r="AI160" s="51">
        <f t="shared" si="116"/>
        <v>16.190190768744941</v>
      </c>
      <c r="AJ160" s="51">
        <f t="shared" si="116"/>
        <v>16.371900827646574</v>
      </c>
      <c r="AK160" s="51">
        <f t="shared" si="116"/>
        <v>16.556753019159309</v>
      </c>
    </row>
    <row r="163" spans="2:37">
      <c r="B163" s="29" t="s">
        <v>135</v>
      </c>
    </row>
    <row r="164" spans="2:37">
      <c r="C164" s="30">
        <f>C87</f>
        <v>2019</v>
      </c>
      <c r="D164" s="30">
        <f>D87</f>
        <v>2020</v>
      </c>
      <c r="E164" s="30">
        <f t="shared" ref="E164:AK164" si="117">E87</f>
        <v>2021</v>
      </c>
      <c r="F164" s="30">
        <f t="shared" si="117"/>
        <v>2022</v>
      </c>
      <c r="G164" s="30">
        <f t="shared" si="117"/>
        <v>2023</v>
      </c>
      <c r="H164" s="30">
        <f t="shared" si="117"/>
        <v>2024</v>
      </c>
      <c r="I164" s="30">
        <f t="shared" si="117"/>
        <v>2025</v>
      </c>
      <c r="J164" s="30">
        <f t="shared" si="117"/>
        <v>2026</v>
      </c>
      <c r="K164" s="30">
        <f t="shared" si="117"/>
        <v>2027</v>
      </c>
      <c r="L164" s="30">
        <f t="shared" si="117"/>
        <v>2028</v>
      </c>
      <c r="M164" s="30">
        <f t="shared" si="117"/>
        <v>2029</v>
      </c>
      <c r="N164" s="30">
        <f t="shared" si="117"/>
        <v>2030</v>
      </c>
      <c r="O164" s="30">
        <f t="shared" si="117"/>
        <v>2031</v>
      </c>
      <c r="P164" s="30">
        <f t="shared" si="117"/>
        <v>2032</v>
      </c>
      <c r="Q164" s="30">
        <f t="shared" si="117"/>
        <v>2033</v>
      </c>
      <c r="R164" s="30">
        <f t="shared" si="117"/>
        <v>2034</v>
      </c>
      <c r="S164" s="30">
        <f t="shared" si="117"/>
        <v>2035</v>
      </c>
      <c r="T164" s="30">
        <f t="shared" si="117"/>
        <v>2036</v>
      </c>
      <c r="U164" s="30">
        <f t="shared" si="117"/>
        <v>2037</v>
      </c>
      <c r="V164" s="30">
        <f t="shared" si="117"/>
        <v>2038</v>
      </c>
      <c r="W164" s="30">
        <f t="shared" si="117"/>
        <v>2039</v>
      </c>
      <c r="X164" s="30">
        <f t="shared" si="117"/>
        <v>2040</v>
      </c>
      <c r="Y164" s="30">
        <f t="shared" si="117"/>
        <v>2041</v>
      </c>
      <c r="Z164" s="30">
        <f t="shared" si="117"/>
        <v>2042</v>
      </c>
      <c r="AA164" s="30">
        <f t="shared" si="117"/>
        <v>2043</v>
      </c>
      <c r="AB164" s="30">
        <f t="shared" si="117"/>
        <v>2044</v>
      </c>
      <c r="AC164" s="30">
        <f t="shared" si="117"/>
        <v>2045</v>
      </c>
      <c r="AD164" s="30">
        <f t="shared" si="117"/>
        <v>2046</v>
      </c>
      <c r="AE164" s="30">
        <f t="shared" si="117"/>
        <v>2047</v>
      </c>
      <c r="AF164" s="30">
        <f t="shared" si="117"/>
        <v>2048</v>
      </c>
      <c r="AG164" s="30">
        <f t="shared" si="117"/>
        <v>2049</v>
      </c>
      <c r="AH164" s="30">
        <f t="shared" si="117"/>
        <v>2050</v>
      </c>
      <c r="AI164" s="30">
        <f t="shared" si="117"/>
        <v>2051</v>
      </c>
      <c r="AJ164" s="30">
        <f t="shared" si="117"/>
        <v>2052</v>
      </c>
      <c r="AK164" s="30">
        <f t="shared" si="117"/>
        <v>2053</v>
      </c>
    </row>
    <row r="165" spans="2:37">
      <c r="B165" s="28" t="s">
        <v>68</v>
      </c>
      <c r="C165" s="31">
        <f>C88-C79</f>
        <v>0.56009876843116646</v>
      </c>
      <c r="D165" s="31">
        <f>D88-D79</f>
        <v>1.1550431225910724</v>
      </c>
      <c r="E165" s="31">
        <f t="shared" ref="E165:AK165" si="118">E88-E79</f>
        <v>1.149723843604157</v>
      </c>
      <c r="F165" s="31">
        <f t="shared" si="118"/>
        <v>1.1366149424335585</v>
      </c>
      <c r="G165" s="31">
        <f t="shared" si="118"/>
        <v>1.1316170018946679</v>
      </c>
      <c r="H165" s="31">
        <f t="shared" si="118"/>
        <v>1.1510039343354208</v>
      </c>
      <c r="I165" s="31">
        <f t="shared" si="118"/>
        <v>1.235414267665389</v>
      </c>
      <c r="J165" s="31">
        <f t="shared" si="118"/>
        <v>1.3237449439287552</v>
      </c>
      <c r="K165" s="31">
        <f t="shared" si="118"/>
        <v>1.524786875197476</v>
      </c>
      <c r="L165" s="31">
        <f t="shared" si="118"/>
        <v>1.9569359185118032</v>
      </c>
      <c r="M165" s="31">
        <f t="shared" si="118"/>
        <v>2.2246003266105312</v>
      </c>
      <c r="N165" s="31">
        <f t="shared" si="118"/>
        <v>2.2119642403073865</v>
      </c>
      <c r="O165" s="31">
        <f t="shared" si="118"/>
        <v>2.1072069672454603</v>
      </c>
      <c r="P165" s="31">
        <f t="shared" si="118"/>
        <v>1.9582326694773506</v>
      </c>
      <c r="Q165" s="31">
        <f t="shared" si="118"/>
        <v>1.8291462726858807</v>
      </c>
      <c r="R165" s="31">
        <f t="shared" si="118"/>
        <v>1.8725272989217228</v>
      </c>
      <c r="S165" s="31">
        <f t="shared" si="118"/>
        <v>2.1187779788360075</v>
      </c>
      <c r="T165" s="31">
        <f t="shared" si="118"/>
        <v>2.339540859016525</v>
      </c>
      <c r="U165" s="31">
        <f t="shared" si="118"/>
        <v>2.4830091179607638</v>
      </c>
      <c r="V165" s="31">
        <f t="shared" si="118"/>
        <v>2.6630954798917301</v>
      </c>
      <c r="W165" s="31">
        <f t="shared" si="118"/>
        <v>2.8279742855046131</v>
      </c>
      <c r="X165" s="31">
        <f t="shared" si="118"/>
        <v>2.7419369823298787</v>
      </c>
      <c r="Y165" s="31">
        <f t="shared" si="118"/>
        <v>2.4405157142243095</v>
      </c>
      <c r="Z165" s="31">
        <f t="shared" si="118"/>
        <v>2.2039139500032636</v>
      </c>
      <c r="AA165" s="31">
        <f t="shared" si="118"/>
        <v>2.1146865657957612</v>
      </c>
      <c r="AB165" s="31">
        <f t="shared" si="118"/>
        <v>2.0358072582882016</v>
      </c>
      <c r="AC165" s="31">
        <f t="shared" si="118"/>
        <v>2.0264086003423269</v>
      </c>
      <c r="AD165" s="31">
        <f t="shared" si="118"/>
        <v>2.1840691596185753</v>
      </c>
      <c r="AE165" s="31">
        <f t="shared" si="118"/>
        <v>2.2117183040688637</v>
      </c>
      <c r="AF165" s="31">
        <f t="shared" si="118"/>
        <v>2.057512124011696</v>
      </c>
      <c r="AG165" s="31">
        <f t="shared" si="118"/>
        <v>1.9080981105212835</v>
      </c>
      <c r="AH165" s="31">
        <f t="shared" si="118"/>
        <v>1.7851770859167466</v>
      </c>
      <c r="AI165" s="31">
        <f t="shared" si="118"/>
        <v>1.7724350771993631</v>
      </c>
      <c r="AJ165" s="31">
        <f t="shared" si="118"/>
        <v>1.8905261687697763</v>
      </c>
      <c r="AK165" s="31">
        <f t="shared" si="118"/>
        <v>1.986596474802262</v>
      </c>
    </row>
    <row r="166" spans="2:37">
      <c r="B166" s="28" t="s">
        <v>69</v>
      </c>
      <c r="C166" s="31">
        <f t="shared" ref="C166:D171" si="119">C89-C80</f>
        <v>0.45991791845654678</v>
      </c>
      <c r="D166" s="31">
        <f t="shared" si="119"/>
        <v>1.5030145812510991</v>
      </c>
      <c r="E166" s="31">
        <f t="shared" ref="E166:AK166" si="120">E89-E80</f>
        <v>1.4938247220780241</v>
      </c>
      <c r="F166" s="31">
        <f t="shared" si="120"/>
        <v>1.4821007891965863</v>
      </c>
      <c r="G166" s="31">
        <f t="shared" si="120"/>
        <v>1.4905714246729325</v>
      </c>
      <c r="H166" s="31">
        <f t="shared" si="120"/>
        <v>1.5329818339937553</v>
      </c>
      <c r="I166" s="31">
        <f t="shared" si="120"/>
        <v>1.6405641769214547</v>
      </c>
      <c r="J166" s="31">
        <f t="shared" si="120"/>
        <v>1.7750366192839806</v>
      </c>
      <c r="K166" s="31">
        <f t="shared" si="120"/>
        <v>1.9172617623839905</v>
      </c>
      <c r="L166" s="31">
        <f t="shared" si="120"/>
        <v>2.0846728994871881</v>
      </c>
      <c r="M166" s="31">
        <f t="shared" si="120"/>
        <v>2.1844197700679935</v>
      </c>
      <c r="N166" s="31">
        <f t="shared" si="120"/>
        <v>2.2111038625855493</v>
      </c>
      <c r="O166" s="31">
        <f t="shared" si="120"/>
        <v>2.2134859811119867</v>
      </c>
      <c r="P166" s="31">
        <f t="shared" si="120"/>
        <v>2.1848509353635688</v>
      </c>
      <c r="Q166" s="31">
        <f t="shared" si="120"/>
        <v>2.1479852207884438</v>
      </c>
      <c r="R166" s="31">
        <f t="shared" si="120"/>
        <v>2.1378227177485307</v>
      </c>
      <c r="S166" s="31">
        <f t="shared" si="120"/>
        <v>2.1621587671909577</v>
      </c>
      <c r="T166" s="31">
        <f t="shared" si="120"/>
        <v>2.1942097903231925</v>
      </c>
      <c r="U166" s="31">
        <f t="shared" si="120"/>
        <v>2.2302418237932855</v>
      </c>
      <c r="V166" s="31">
        <f t="shared" si="120"/>
        <v>2.2617859370414148</v>
      </c>
      <c r="W166" s="31">
        <f t="shared" si="120"/>
        <v>2.2580997447927977</v>
      </c>
      <c r="X166" s="31">
        <f t="shared" si="120"/>
        <v>2.243105688462931</v>
      </c>
      <c r="Y166" s="31">
        <f t="shared" si="120"/>
        <v>2.2484226169966099</v>
      </c>
      <c r="Z166" s="31">
        <f t="shared" si="120"/>
        <v>2.2484101856689325</v>
      </c>
      <c r="AA166" s="31">
        <f t="shared" si="120"/>
        <v>2.221890777855501</v>
      </c>
      <c r="AB166" s="31">
        <f t="shared" si="120"/>
        <v>2.1972867729671481</v>
      </c>
      <c r="AC166" s="31">
        <f t="shared" si="120"/>
        <v>2.2020963055658136</v>
      </c>
      <c r="AD166" s="31">
        <f t="shared" si="120"/>
        <v>2.2177745662605854</v>
      </c>
      <c r="AE166" s="31">
        <f t="shared" si="120"/>
        <v>2.2179354682619792</v>
      </c>
      <c r="AF166" s="31">
        <f t="shared" si="120"/>
        <v>2.209454997229491</v>
      </c>
      <c r="AG166" s="31">
        <f t="shared" si="120"/>
        <v>2.2077744329906466</v>
      </c>
      <c r="AH166" s="31">
        <f t="shared" si="120"/>
        <v>2.2103563305269383</v>
      </c>
      <c r="AI166" s="31">
        <f t="shared" si="120"/>
        <v>2.2122520752999737</v>
      </c>
      <c r="AJ166" s="31">
        <f t="shared" si="120"/>
        <v>2.2141505774593728</v>
      </c>
      <c r="AK166" s="31">
        <f t="shared" si="120"/>
        <v>2.2150356872710315</v>
      </c>
    </row>
    <row r="167" spans="2:37">
      <c r="B167" s="28" t="s">
        <v>70</v>
      </c>
      <c r="C167" s="31">
        <f t="shared" si="119"/>
        <v>0.81848843743437227</v>
      </c>
      <c r="D167" s="31">
        <f t="shared" si="119"/>
        <v>2.8803463743344651</v>
      </c>
      <c r="E167" s="31">
        <f t="shared" ref="E167:AK167" si="121">E90-E81</f>
        <v>2.8866464823344344</v>
      </c>
      <c r="F167" s="31">
        <f t="shared" si="121"/>
        <v>2.8474512313539435</v>
      </c>
      <c r="G167" s="31">
        <f t="shared" si="121"/>
        <v>2.8153402224066291</v>
      </c>
      <c r="H167" s="31">
        <f t="shared" si="121"/>
        <v>2.8671838435639643</v>
      </c>
      <c r="I167" s="31">
        <f t="shared" si="121"/>
        <v>3.0261264535554844</v>
      </c>
      <c r="J167" s="31">
        <f t="shared" si="121"/>
        <v>3.2116801535039787</v>
      </c>
      <c r="K167" s="31">
        <f t="shared" si="121"/>
        <v>3.4280542109102754</v>
      </c>
      <c r="L167" s="31">
        <f t="shared" si="121"/>
        <v>3.6614093481309666</v>
      </c>
      <c r="M167" s="31">
        <f t="shared" si="121"/>
        <v>3.748738294948895</v>
      </c>
      <c r="N167" s="31">
        <f t="shared" si="121"/>
        <v>3.7861497117053222</v>
      </c>
      <c r="O167" s="31">
        <f t="shared" si="121"/>
        <v>3.8390477684776041</v>
      </c>
      <c r="P167" s="31">
        <f t="shared" si="121"/>
        <v>3.8138567831388954</v>
      </c>
      <c r="Q167" s="31">
        <f t="shared" si="121"/>
        <v>3.7271639232932969</v>
      </c>
      <c r="R167" s="31">
        <f t="shared" si="121"/>
        <v>3.6704250000339442</v>
      </c>
      <c r="S167" s="31">
        <f t="shared" si="121"/>
        <v>3.7514193104871776</v>
      </c>
      <c r="T167" s="31">
        <f t="shared" si="121"/>
        <v>3.9087417598911482</v>
      </c>
      <c r="U167" s="31">
        <f t="shared" si="121"/>
        <v>4.0072082658721371</v>
      </c>
      <c r="V167" s="31">
        <f t="shared" si="121"/>
        <v>4.0388027390835202</v>
      </c>
      <c r="W167" s="31">
        <f t="shared" si="121"/>
        <v>4.0334482079959635</v>
      </c>
      <c r="X167" s="31">
        <f t="shared" si="121"/>
        <v>4.0258661017820341</v>
      </c>
      <c r="Y167" s="31">
        <f t="shared" si="121"/>
        <v>4.045246301482921</v>
      </c>
      <c r="Z167" s="31">
        <f t="shared" si="121"/>
        <v>4.025564055697469</v>
      </c>
      <c r="AA167" s="31">
        <f t="shared" si="121"/>
        <v>3.9437490523291991</v>
      </c>
      <c r="AB167" s="31">
        <f t="shared" si="121"/>
        <v>3.9019509877741854</v>
      </c>
      <c r="AC167" s="31">
        <f t="shared" si="121"/>
        <v>3.9187191678995763</v>
      </c>
      <c r="AD167" s="31">
        <f t="shared" si="121"/>
        <v>3.9401084863700966</v>
      </c>
      <c r="AE167" s="31">
        <f t="shared" si="121"/>
        <v>3.9407914555137111</v>
      </c>
      <c r="AF167" s="31">
        <f t="shared" si="121"/>
        <v>3.9437654256858057</v>
      </c>
      <c r="AG167" s="31">
        <f t="shared" si="121"/>
        <v>3.9682440060978443</v>
      </c>
      <c r="AH167" s="31">
        <f t="shared" si="121"/>
        <v>3.9725468520580556</v>
      </c>
      <c r="AI167" s="31">
        <f t="shared" si="121"/>
        <v>3.9627851510848551</v>
      </c>
      <c r="AJ167" s="31">
        <f t="shared" si="121"/>
        <v>3.9637622877389127</v>
      </c>
      <c r="AK167" s="31">
        <f t="shared" si="121"/>
        <v>3.9603241850052928</v>
      </c>
    </row>
    <row r="168" spans="2:37">
      <c r="B168" s="28" t="s">
        <v>71</v>
      </c>
      <c r="C168" s="31">
        <f t="shared" si="119"/>
        <v>0.31666374851833523</v>
      </c>
      <c r="D168" s="31">
        <f t="shared" si="119"/>
        <v>1.1284081338443759</v>
      </c>
      <c r="E168" s="31">
        <f t="shared" ref="E168:AK168" si="122">E91-E82</f>
        <v>1.191462254536841</v>
      </c>
      <c r="F168" s="31">
        <f t="shared" si="122"/>
        <v>1.2382942337595626</v>
      </c>
      <c r="G168" s="31">
        <f t="shared" si="122"/>
        <v>1.2948498671821866</v>
      </c>
      <c r="H168" s="31">
        <f t="shared" si="122"/>
        <v>1.4131159171885592</v>
      </c>
      <c r="I168" s="31">
        <f t="shared" si="122"/>
        <v>1.5349435299059984</v>
      </c>
      <c r="J168" s="31">
        <f t="shared" si="122"/>
        <v>1.5675229545125422</v>
      </c>
      <c r="K168" s="31">
        <f t="shared" si="122"/>
        <v>1.4786688327121116</v>
      </c>
      <c r="L168" s="31">
        <f t="shared" si="122"/>
        <v>1.3478742597074511</v>
      </c>
      <c r="M168" s="31">
        <f t="shared" si="122"/>
        <v>1.2822969958660781</v>
      </c>
      <c r="N168" s="31">
        <f t="shared" si="122"/>
        <v>1.276950520917687</v>
      </c>
      <c r="O168" s="31">
        <f t="shared" si="122"/>
        <v>1.2902140917449465</v>
      </c>
      <c r="P168" s="31">
        <f t="shared" si="122"/>
        <v>1.2957331049682708</v>
      </c>
      <c r="Q168" s="31">
        <f t="shared" si="122"/>
        <v>1.2764270999825555</v>
      </c>
      <c r="R168" s="31">
        <f t="shared" si="122"/>
        <v>1.2590106177003086</v>
      </c>
      <c r="S168" s="31">
        <f t="shared" si="122"/>
        <v>1.2584452089961928</v>
      </c>
      <c r="T168" s="31">
        <f t="shared" si="122"/>
        <v>1.2830001171988048</v>
      </c>
      <c r="U168" s="31">
        <f t="shared" si="122"/>
        <v>1.3420349520037842</v>
      </c>
      <c r="V168" s="31">
        <f t="shared" si="122"/>
        <v>1.4087779181281519</v>
      </c>
      <c r="W168" s="31">
        <f t="shared" si="122"/>
        <v>1.4381586024582909</v>
      </c>
      <c r="X168" s="31">
        <f t="shared" si="122"/>
        <v>1.4393749005613383</v>
      </c>
      <c r="Y168" s="31">
        <f t="shared" si="122"/>
        <v>1.4752717356109493</v>
      </c>
      <c r="Z168" s="31">
        <f t="shared" si="122"/>
        <v>1.5252503316287385</v>
      </c>
      <c r="AA168" s="31">
        <f t="shared" si="122"/>
        <v>1.5320168134905234</v>
      </c>
      <c r="AB168" s="31">
        <f t="shared" si="122"/>
        <v>1.545592094971088</v>
      </c>
      <c r="AC168" s="31">
        <f t="shared" si="122"/>
        <v>1.5863326931347022</v>
      </c>
      <c r="AD168" s="31">
        <f t="shared" si="122"/>
        <v>1.596592766068591</v>
      </c>
      <c r="AE168" s="31">
        <f t="shared" si="122"/>
        <v>1.58815692115546</v>
      </c>
      <c r="AF168" s="31">
        <f t="shared" si="122"/>
        <v>1.595643794720651</v>
      </c>
      <c r="AG168" s="31">
        <f t="shared" si="122"/>
        <v>1.611385128245014</v>
      </c>
      <c r="AH168" s="31">
        <f t="shared" si="122"/>
        <v>1.6298826937465289</v>
      </c>
      <c r="AI168" s="31">
        <f t="shared" si="122"/>
        <v>1.6419512239414686</v>
      </c>
      <c r="AJ168" s="31">
        <f t="shared" si="122"/>
        <v>1.6459666984848953</v>
      </c>
      <c r="AK168" s="31">
        <f t="shared" si="122"/>
        <v>1.6517857864401257</v>
      </c>
    </row>
    <row r="169" spans="2:37">
      <c r="B169" s="28" t="s">
        <v>72</v>
      </c>
      <c r="C169" s="31">
        <f t="shared" si="119"/>
        <v>0.45991791845654678</v>
      </c>
      <c r="D169" s="31">
        <f t="shared" si="119"/>
        <v>1.5030145812510991</v>
      </c>
      <c r="E169" s="31">
        <f t="shared" ref="E169:AK169" si="123">E92-E83</f>
        <v>1.4938247220780241</v>
      </c>
      <c r="F169" s="31">
        <f t="shared" si="123"/>
        <v>1.4821007891965863</v>
      </c>
      <c r="G169" s="31">
        <f t="shared" si="123"/>
        <v>1.4905714246729325</v>
      </c>
      <c r="H169" s="31">
        <f t="shared" si="123"/>
        <v>1.5329818339937553</v>
      </c>
      <c r="I169" s="31">
        <f t="shared" si="123"/>
        <v>1.6405641769214547</v>
      </c>
      <c r="J169" s="31">
        <f t="shared" si="123"/>
        <v>1.7750366192839806</v>
      </c>
      <c r="K169" s="31">
        <f t="shared" si="123"/>
        <v>1.9172617623839905</v>
      </c>
      <c r="L169" s="31">
        <f t="shared" si="123"/>
        <v>2.0846728994871881</v>
      </c>
      <c r="M169" s="31">
        <f t="shared" si="123"/>
        <v>2.1844197700679935</v>
      </c>
      <c r="N169" s="31">
        <f t="shared" si="123"/>
        <v>2.2111038625855493</v>
      </c>
      <c r="O169" s="31">
        <f t="shared" si="123"/>
        <v>2.2134859811119867</v>
      </c>
      <c r="P169" s="31">
        <f t="shared" si="123"/>
        <v>2.1848509353635688</v>
      </c>
      <c r="Q169" s="31">
        <f t="shared" si="123"/>
        <v>2.1479852207884438</v>
      </c>
      <c r="R169" s="31">
        <f t="shared" si="123"/>
        <v>2.1378227177485307</v>
      </c>
      <c r="S169" s="31">
        <f t="shared" si="123"/>
        <v>2.1621587671909577</v>
      </c>
      <c r="T169" s="31">
        <f t="shared" si="123"/>
        <v>2.1942097903231925</v>
      </c>
      <c r="U169" s="31">
        <f t="shared" si="123"/>
        <v>2.2302418237932855</v>
      </c>
      <c r="V169" s="31">
        <f t="shared" si="123"/>
        <v>2.2617859370414148</v>
      </c>
      <c r="W169" s="31">
        <f t="shared" si="123"/>
        <v>2.2580997447927977</v>
      </c>
      <c r="X169" s="31">
        <f t="shared" si="123"/>
        <v>2.243105688462931</v>
      </c>
      <c r="Y169" s="31">
        <f t="shared" si="123"/>
        <v>2.2484226169966099</v>
      </c>
      <c r="Z169" s="31">
        <f t="shared" si="123"/>
        <v>2.2484101856689325</v>
      </c>
      <c r="AA169" s="31">
        <f t="shared" si="123"/>
        <v>2.221890777855501</v>
      </c>
      <c r="AB169" s="31">
        <f t="shared" si="123"/>
        <v>2.1972867729671481</v>
      </c>
      <c r="AC169" s="31">
        <f t="shared" si="123"/>
        <v>2.2020963055658136</v>
      </c>
      <c r="AD169" s="31">
        <f t="shared" si="123"/>
        <v>2.2177745662605854</v>
      </c>
      <c r="AE169" s="31">
        <f t="shared" si="123"/>
        <v>2.2179354682619792</v>
      </c>
      <c r="AF169" s="31">
        <f t="shared" si="123"/>
        <v>2.209454997229491</v>
      </c>
      <c r="AG169" s="31">
        <f t="shared" si="123"/>
        <v>2.2077744329906466</v>
      </c>
      <c r="AH169" s="31">
        <f t="shared" si="123"/>
        <v>2.2103563305269383</v>
      </c>
      <c r="AI169" s="31">
        <f t="shared" si="123"/>
        <v>2.2122520752999737</v>
      </c>
      <c r="AJ169" s="31">
        <f t="shared" si="123"/>
        <v>2.2141505774593728</v>
      </c>
      <c r="AK169" s="31">
        <f t="shared" si="123"/>
        <v>2.2150356872710315</v>
      </c>
    </row>
    <row r="170" spans="2:37">
      <c r="B170" s="28" t="s">
        <v>73</v>
      </c>
      <c r="C170" s="31">
        <f t="shared" si="119"/>
        <v>1.2294309988018803</v>
      </c>
      <c r="D170" s="31">
        <f t="shared" si="119"/>
        <v>2.6320606609879533</v>
      </c>
      <c r="E170" s="31">
        <f t="shared" ref="E170:AK170" si="124">E93-E84</f>
        <v>2.6718208638432124</v>
      </c>
      <c r="F170" s="31">
        <f t="shared" si="124"/>
        <v>2.6295906463859176</v>
      </c>
      <c r="G170" s="31">
        <f t="shared" si="124"/>
        <v>2.6521371598945471</v>
      </c>
      <c r="H170" s="31">
        <f t="shared" si="124"/>
        <v>2.742001714569767</v>
      </c>
      <c r="I170" s="31">
        <f t="shared" si="124"/>
        <v>2.8516189525884279</v>
      </c>
      <c r="J170" s="31">
        <f t="shared" si="124"/>
        <v>2.9449207672464066</v>
      </c>
      <c r="K170" s="31">
        <f t="shared" si="124"/>
        <v>3.0896245422157911</v>
      </c>
      <c r="L170" s="31">
        <f t="shared" si="124"/>
        <v>3.3567646344284991</v>
      </c>
      <c r="M170" s="31">
        <f t="shared" si="124"/>
        <v>3.4819772722292068</v>
      </c>
      <c r="N170" s="31">
        <f t="shared" si="124"/>
        <v>3.4640078042221987</v>
      </c>
      <c r="O170" s="31">
        <f t="shared" si="124"/>
        <v>3.4671850948373102</v>
      </c>
      <c r="P170" s="31">
        <f t="shared" si="124"/>
        <v>3.4121613324406912</v>
      </c>
      <c r="Q170" s="31">
        <f t="shared" si="124"/>
        <v>3.3025086732507987</v>
      </c>
      <c r="R170" s="31">
        <f t="shared" si="124"/>
        <v>3.3007833999801885</v>
      </c>
      <c r="S170" s="31">
        <f t="shared" si="124"/>
        <v>3.4338853282062587</v>
      </c>
      <c r="T170" s="31">
        <f t="shared" si="124"/>
        <v>3.5813251491008629</v>
      </c>
      <c r="U170" s="31">
        <f t="shared" si="124"/>
        <v>3.7415179971957375</v>
      </c>
      <c r="V170" s="31">
        <f t="shared" si="124"/>
        <v>3.9079581156201293</v>
      </c>
      <c r="W170" s="31">
        <f t="shared" si="124"/>
        <v>4.0214331769484453</v>
      </c>
      <c r="X170" s="31">
        <f t="shared" si="124"/>
        <v>3.9779602263414482</v>
      </c>
      <c r="Y170" s="31">
        <f t="shared" si="124"/>
        <v>3.8529657805393089</v>
      </c>
      <c r="Z170" s="31">
        <f t="shared" si="124"/>
        <v>3.8451860928736536</v>
      </c>
      <c r="AA170" s="31">
        <f t="shared" si="124"/>
        <v>3.9512864148503368</v>
      </c>
      <c r="AB170" s="31">
        <f t="shared" si="124"/>
        <v>3.9205755659945343</v>
      </c>
      <c r="AC170" s="31">
        <f t="shared" si="124"/>
        <v>3.9071584034243507</v>
      </c>
      <c r="AD170" s="31">
        <f t="shared" si="124"/>
        <v>4.051772084829377</v>
      </c>
      <c r="AE170" s="31">
        <f t="shared" si="124"/>
        <v>4.1301872432806856</v>
      </c>
      <c r="AF170" s="31">
        <f t="shared" si="124"/>
        <v>4.0752370897265813</v>
      </c>
      <c r="AG170" s="31">
        <f t="shared" si="124"/>
        <v>4.021434242424446</v>
      </c>
      <c r="AH170" s="31">
        <f t="shared" si="124"/>
        <v>4.0011184406581606</v>
      </c>
      <c r="AI170" s="31">
        <f t="shared" si="124"/>
        <v>4.0383105648792288</v>
      </c>
      <c r="AJ170" s="31">
        <f t="shared" si="124"/>
        <v>4.1435705042890767</v>
      </c>
      <c r="AK170" s="31">
        <f t="shared" si="124"/>
        <v>4.2397993763479889</v>
      </c>
    </row>
    <row r="171" spans="2:37">
      <c r="B171" s="28" t="s">
        <v>74</v>
      </c>
      <c r="C171" s="31">
        <f t="shared" si="119"/>
        <v>0</v>
      </c>
      <c r="D171" s="31">
        <f t="shared" si="119"/>
        <v>0</v>
      </c>
      <c r="E171" s="31">
        <f t="shared" ref="E171:AK171" si="125">E94-E85</f>
        <v>0</v>
      </c>
      <c r="F171" s="31">
        <f t="shared" si="125"/>
        <v>0</v>
      </c>
      <c r="G171" s="31">
        <f t="shared" si="125"/>
        <v>0</v>
      </c>
      <c r="H171" s="31">
        <f t="shared" si="125"/>
        <v>0</v>
      </c>
      <c r="I171" s="31">
        <f t="shared" si="125"/>
        <v>0</v>
      </c>
      <c r="J171" s="31">
        <f t="shared" si="125"/>
        <v>0</v>
      </c>
      <c r="K171" s="31">
        <f t="shared" si="125"/>
        <v>0</v>
      </c>
      <c r="L171" s="31">
        <f t="shared" si="125"/>
        <v>0</v>
      </c>
      <c r="M171" s="31">
        <f t="shared" si="125"/>
        <v>0</v>
      </c>
      <c r="N171" s="31">
        <f t="shared" si="125"/>
        <v>0</v>
      </c>
      <c r="O171" s="31">
        <f t="shared" si="125"/>
        <v>0</v>
      </c>
      <c r="P171" s="31">
        <f t="shared" si="125"/>
        <v>0</v>
      </c>
      <c r="Q171" s="31">
        <f t="shared" si="125"/>
        <v>0</v>
      </c>
      <c r="R171" s="31">
        <f t="shared" si="125"/>
        <v>0</v>
      </c>
      <c r="S171" s="31">
        <f t="shared" si="125"/>
        <v>0</v>
      </c>
      <c r="T171" s="31">
        <f t="shared" si="125"/>
        <v>0</v>
      </c>
      <c r="U171" s="31">
        <f t="shared" si="125"/>
        <v>0</v>
      </c>
      <c r="V171" s="31">
        <f t="shared" si="125"/>
        <v>0</v>
      </c>
      <c r="W171" s="31">
        <f t="shared" si="125"/>
        <v>0</v>
      </c>
      <c r="X171" s="31">
        <f t="shared" si="125"/>
        <v>0</v>
      </c>
      <c r="Y171" s="31">
        <f t="shared" si="125"/>
        <v>0</v>
      </c>
      <c r="Z171" s="31">
        <f t="shared" si="125"/>
        <v>0</v>
      </c>
      <c r="AA171" s="31">
        <f t="shared" si="125"/>
        <v>0</v>
      </c>
      <c r="AB171" s="31">
        <f t="shared" si="125"/>
        <v>0</v>
      </c>
      <c r="AC171" s="31">
        <f t="shared" si="125"/>
        <v>0</v>
      </c>
      <c r="AD171" s="31">
        <f t="shared" si="125"/>
        <v>0</v>
      </c>
      <c r="AE171" s="31">
        <f t="shared" si="125"/>
        <v>0</v>
      </c>
      <c r="AF171" s="31">
        <f t="shared" si="125"/>
        <v>0</v>
      </c>
      <c r="AG171" s="31">
        <f t="shared" si="125"/>
        <v>0</v>
      </c>
      <c r="AH171" s="31">
        <f t="shared" si="125"/>
        <v>0</v>
      </c>
      <c r="AI171" s="31">
        <f t="shared" si="125"/>
        <v>0</v>
      </c>
      <c r="AJ171" s="31">
        <f t="shared" si="125"/>
        <v>0</v>
      </c>
      <c r="AK171" s="31">
        <f t="shared" si="125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2DBEE-5603-475E-9BAC-ABE1EC5BB110}">
  <dimension ref="A2:AK155"/>
  <sheetViews>
    <sheetView topLeftCell="A28" workbookViewId="0">
      <selection activeCell="C30" sqref="C30:AK36"/>
    </sheetView>
  </sheetViews>
  <sheetFormatPr defaultRowHeight="14.45"/>
  <cols>
    <col min="2" max="2" width="13.42578125" customWidth="1"/>
    <col min="3" max="3" width="11.7109375" bestFit="1" customWidth="1"/>
  </cols>
  <sheetData>
    <row r="2" spans="2:37">
      <c r="B2" s="2" t="s">
        <v>136</v>
      </c>
    </row>
    <row r="3" spans="2:37">
      <c r="B3" s="2" t="s">
        <v>137</v>
      </c>
    </row>
    <row r="4" spans="2:37">
      <c r="B4" s="2" t="s">
        <v>66</v>
      </c>
    </row>
    <row r="5" spans="2:37">
      <c r="B5" s="2" t="s">
        <v>67</v>
      </c>
    </row>
    <row r="6" spans="2:37">
      <c r="B6" s="2"/>
      <c r="C6">
        <f>C29</f>
        <v>2019</v>
      </c>
      <c r="D6">
        <f t="shared" ref="D6:AJ6" si="0">D29</f>
        <v>2020</v>
      </c>
      <c r="E6">
        <f t="shared" si="0"/>
        <v>2021</v>
      </c>
      <c r="F6">
        <f t="shared" si="0"/>
        <v>2022</v>
      </c>
      <c r="G6">
        <f t="shared" si="0"/>
        <v>2023</v>
      </c>
      <c r="H6">
        <f t="shared" si="0"/>
        <v>2024</v>
      </c>
      <c r="I6">
        <f t="shared" si="0"/>
        <v>2025</v>
      </c>
      <c r="J6">
        <f t="shared" si="0"/>
        <v>2026</v>
      </c>
      <c r="K6">
        <f t="shared" si="0"/>
        <v>2027</v>
      </c>
      <c r="L6">
        <f t="shared" si="0"/>
        <v>2028</v>
      </c>
      <c r="M6">
        <f t="shared" si="0"/>
        <v>2029</v>
      </c>
      <c r="N6">
        <f t="shared" si="0"/>
        <v>2030</v>
      </c>
      <c r="O6">
        <f t="shared" si="0"/>
        <v>2031</v>
      </c>
      <c r="P6">
        <f t="shared" si="0"/>
        <v>2032</v>
      </c>
      <c r="Q6">
        <f t="shared" si="0"/>
        <v>2033</v>
      </c>
      <c r="R6">
        <f t="shared" si="0"/>
        <v>2034</v>
      </c>
      <c r="S6">
        <f t="shared" si="0"/>
        <v>2035</v>
      </c>
      <c r="T6">
        <f t="shared" si="0"/>
        <v>2036</v>
      </c>
      <c r="U6">
        <f t="shared" si="0"/>
        <v>2037</v>
      </c>
      <c r="V6">
        <f t="shared" si="0"/>
        <v>2038</v>
      </c>
      <c r="W6">
        <f t="shared" si="0"/>
        <v>2039</v>
      </c>
      <c r="X6">
        <f t="shared" si="0"/>
        <v>2040</v>
      </c>
      <c r="Y6">
        <f t="shared" si="0"/>
        <v>2041</v>
      </c>
      <c r="Z6">
        <f t="shared" si="0"/>
        <v>2042</v>
      </c>
      <c r="AA6">
        <f t="shared" si="0"/>
        <v>2043</v>
      </c>
      <c r="AB6">
        <f t="shared" si="0"/>
        <v>2044</v>
      </c>
      <c r="AC6">
        <f t="shared" si="0"/>
        <v>2045</v>
      </c>
      <c r="AD6">
        <f t="shared" si="0"/>
        <v>2046</v>
      </c>
      <c r="AE6">
        <f t="shared" si="0"/>
        <v>2047</v>
      </c>
      <c r="AF6">
        <f t="shared" si="0"/>
        <v>2048</v>
      </c>
      <c r="AG6">
        <f t="shared" si="0"/>
        <v>2049</v>
      </c>
      <c r="AH6">
        <f t="shared" si="0"/>
        <v>2050</v>
      </c>
      <c r="AI6">
        <f t="shared" si="0"/>
        <v>2051</v>
      </c>
      <c r="AJ6">
        <f t="shared" si="0"/>
        <v>2052</v>
      </c>
      <c r="AK6">
        <f t="shared" ref="AK6" si="1">AK29</f>
        <v>2053</v>
      </c>
    </row>
    <row r="7" spans="2:37">
      <c r="B7" s="1" t="s">
        <v>68</v>
      </c>
      <c r="C7" s="4">
        <f t="shared" ref="C7:AH13" si="2">C30-C17</f>
        <v>0</v>
      </c>
      <c r="D7" s="4">
        <f t="shared" si="2"/>
        <v>9.3961337738369419</v>
      </c>
      <c r="E7" s="4">
        <f t="shared" si="2"/>
        <v>10.00061869373968</v>
      </c>
      <c r="F7" s="4">
        <f t="shared" si="2"/>
        <v>11.689900904409283</v>
      </c>
      <c r="G7" s="4">
        <f t="shared" si="2"/>
        <v>14.270721136026879</v>
      </c>
      <c r="H7" s="4">
        <f t="shared" si="2"/>
        <v>15.724689144598919</v>
      </c>
      <c r="I7" s="4">
        <f t="shared" si="2"/>
        <v>14.689095728112326</v>
      </c>
      <c r="J7" s="4">
        <f t="shared" si="2"/>
        <v>12.119669613751837</v>
      </c>
      <c r="K7" s="4">
        <f t="shared" si="2"/>
        <v>9.6579463401479888</v>
      </c>
      <c r="L7" s="4">
        <f t="shared" si="2"/>
        <v>8.6551171677677132</v>
      </c>
      <c r="M7" s="4">
        <f t="shared" si="2"/>
        <v>8.741297089051363</v>
      </c>
      <c r="N7" s="4">
        <f t="shared" si="2"/>
        <v>8.9296964763754207</v>
      </c>
      <c r="O7" s="4">
        <f t="shared" si="2"/>
        <v>9.0394118374580383</v>
      </c>
      <c r="P7" s="4">
        <f t="shared" si="2"/>
        <v>9.0477890165017207</v>
      </c>
      <c r="Q7" s="4">
        <f t="shared" si="2"/>
        <v>9.0376959575961902</v>
      </c>
      <c r="R7" s="4">
        <f t="shared" si="2"/>
        <v>9.0996361362295737</v>
      </c>
      <c r="S7" s="4">
        <f t="shared" si="2"/>
        <v>9.1824014951859212</v>
      </c>
      <c r="T7" s="4">
        <f t="shared" si="2"/>
        <v>9.2558404747315475</v>
      </c>
      <c r="U7" s="4">
        <f t="shared" si="2"/>
        <v>9.3472102226235254</v>
      </c>
      <c r="V7" s="4">
        <f t="shared" si="2"/>
        <v>9.4166881043834856</v>
      </c>
      <c r="W7" s="4">
        <f t="shared" si="2"/>
        <v>9.3026890514265208</v>
      </c>
      <c r="X7" s="4">
        <f t="shared" si="2"/>
        <v>9.0630208075043157</v>
      </c>
      <c r="Y7" s="4">
        <f t="shared" si="2"/>
        <v>9.0034250549185781</v>
      </c>
      <c r="Z7" s="4">
        <f t="shared" si="2"/>
        <v>9.1549446883514527</v>
      </c>
      <c r="AA7" s="4">
        <f t="shared" si="2"/>
        <v>9.3923280623242835</v>
      </c>
      <c r="AB7" s="4">
        <f t="shared" si="2"/>
        <v>9.4794518619592623</v>
      </c>
      <c r="AC7" s="4">
        <f t="shared" si="2"/>
        <v>9.317024008880507</v>
      </c>
      <c r="AD7" s="4">
        <f t="shared" si="2"/>
        <v>9.1139009136609914</v>
      </c>
      <c r="AE7" s="4">
        <f t="shared" si="2"/>
        <v>9.0161763813479929</v>
      </c>
      <c r="AF7" s="4">
        <f t="shared" si="2"/>
        <v>8.8510646824216117</v>
      </c>
      <c r="AG7" s="4">
        <f t="shared" si="2"/>
        <v>8.5445142040246527</v>
      </c>
      <c r="AH7" s="4">
        <f t="shared" si="2"/>
        <v>8.3662372765416126</v>
      </c>
      <c r="AI7" s="4">
        <f t="shared" ref="AI7:AJ7" si="3">AI30-AI17</f>
        <v>8.3009890310495145</v>
      </c>
      <c r="AJ7" s="4">
        <f t="shared" si="3"/>
        <v>8.1806059410472542</v>
      </c>
      <c r="AK7" s="4">
        <f t="shared" ref="AK7" si="4">AK30-AK17</f>
        <v>8.0640697477732211</v>
      </c>
    </row>
    <row r="8" spans="2:37">
      <c r="B8" s="1" t="s">
        <v>69</v>
      </c>
      <c r="C8" s="4">
        <f t="shared" si="2"/>
        <v>0</v>
      </c>
      <c r="D8" s="4">
        <f t="shared" si="2"/>
        <v>9.1198602124283923</v>
      </c>
      <c r="E8" s="4">
        <f t="shared" si="2"/>
        <v>9.8769722271302349</v>
      </c>
      <c r="F8" s="4">
        <f t="shared" si="2"/>
        <v>11.87460210826843</v>
      </c>
      <c r="G8" s="4">
        <f t="shared" si="2"/>
        <v>14.808548991147607</v>
      </c>
      <c r="H8" s="4">
        <f t="shared" si="2"/>
        <v>16.318898876246138</v>
      </c>
      <c r="I8" s="4">
        <f t="shared" si="2"/>
        <v>14.837805632239837</v>
      </c>
      <c r="J8" s="4">
        <f t="shared" si="2"/>
        <v>11.567075712427206</v>
      </c>
      <c r="K8" s="4">
        <f t="shared" si="2"/>
        <v>8.4014377289521107</v>
      </c>
      <c r="L8" s="4">
        <f t="shared" si="2"/>
        <v>6.9126728324118236</v>
      </c>
      <c r="M8" s="4">
        <f t="shared" si="2"/>
        <v>6.8252122823880104</v>
      </c>
      <c r="N8" s="4">
        <f t="shared" si="2"/>
        <v>6.9469825344039675</v>
      </c>
      <c r="O8" s="4">
        <f t="shared" si="2"/>
        <v>7.0283745615179409</v>
      </c>
      <c r="P8" s="4">
        <f t="shared" si="2"/>
        <v>7.0828249612285257</v>
      </c>
      <c r="Q8" s="4">
        <f t="shared" si="2"/>
        <v>7.1008425722516044</v>
      </c>
      <c r="R8" s="4">
        <f t="shared" si="2"/>
        <v>7.1146643129304206</v>
      </c>
      <c r="S8" s="4">
        <f t="shared" si="2"/>
        <v>7.1637965831949231</v>
      </c>
      <c r="T8" s="4">
        <f t="shared" si="2"/>
        <v>7.2212349880895896</v>
      </c>
      <c r="U8" s="4">
        <f t="shared" si="2"/>
        <v>7.2403725331235798</v>
      </c>
      <c r="V8" s="4">
        <f t="shared" si="2"/>
        <v>7.2406487607138157</v>
      </c>
      <c r="W8" s="4">
        <f t="shared" si="2"/>
        <v>7.0321491466891377</v>
      </c>
      <c r="X8" s="4">
        <f t="shared" si="2"/>
        <v>6.6618012003845326</v>
      </c>
      <c r="Y8" s="4">
        <f t="shared" si="2"/>
        <v>6.5537952252701865</v>
      </c>
      <c r="Z8" s="4">
        <f t="shared" si="2"/>
        <v>6.7657255585189375</v>
      </c>
      <c r="AA8" s="4">
        <f t="shared" si="2"/>
        <v>7.1140666188257953</v>
      </c>
      <c r="AB8" s="4">
        <f t="shared" si="2"/>
        <v>7.3133547238230854</v>
      </c>
      <c r="AC8" s="4">
        <f t="shared" si="2"/>
        <v>7.3221824634555874</v>
      </c>
      <c r="AD8" s="4">
        <f t="shared" si="2"/>
        <v>7.3327605691179976</v>
      </c>
      <c r="AE8" s="4">
        <f t="shared" si="2"/>
        <v>7.3310487761703405</v>
      </c>
      <c r="AF8" s="4">
        <f t="shared" si="2"/>
        <v>7.3482197402200047</v>
      </c>
      <c r="AG8" s="4">
        <f t="shared" si="2"/>
        <v>7.4387212133469545</v>
      </c>
      <c r="AH8" s="4">
        <f t="shared" si="2"/>
        <v>7.5099480341261646</v>
      </c>
      <c r="AI8" s="4">
        <f t="shared" ref="AI8:AJ8" si="5">AI31-AI18</f>
        <v>7.5011916708938129</v>
      </c>
      <c r="AJ8" s="4">
        <f t="shared" si="5"/>
        <v>7.4631037215623017</v>
      </c>
      <c r="AK8" s="4">
        <f t="shared" ref="AK8" si="6">AK31-AK18</f>
        <v>7.4374865073836771</v>
      </c>
    </row>
    <row r="9" spans="2:37">
      <c r="B9" s="1" t="s">
        <v>70</v>
      </c>
      <c r="C9" s="4">
        <f t="shared" si="2"/>
        <v>0</v>
      </c>
      <c r="D9" s="4">
        <f t="shared" si="2"/>
        <v>8.7732561079368718</v>
      </c>
      <c r="E9" s="4">
        <f t="shared" si="2"/>
        <v>9.1019967505234227</v>
      </c>
      <c r="F9" s="4">
        <f t="shared" si="2"/>
        <v>10.561337945384087</v>
      </c>
      <c r="G9" s="4">
        <f t="shared" si="2"/>
        <v>13.479788511666374</v>
      </c>
      <c r="H9" s="4">
        <f t="shared" si="2"/>
        <v>15.484308682863894</v>
      </c>
      <c r="I9" s="4">
        <f t="shared" si="2"/>
        <v>14.467854470719205</v>
      </c>
      <c r="J9" s="4">
        <f t="shared" si="2"/>
        <v>11.185694682538262</v>
      </c>
      <c r="K9" s="4">
        <f t="shared" si="2"/>
        <v>8.0409385431923379</v>
      </c>
      <c r="L9" s="4">
        <f t="shared" si="2"/>
        <v>6.7805464370649329</v>
      </c>
      <c r="M9" s="4">
        <f t="shared" si="2"/>
        <v>6.7129061991869889</v>
      </c>
      <c r="N9" s="4">
        <f t="shared" si="2"/>
        <v>6.7128594022319517</v>
      </c>
      <c r="O9" s="4">
        <f t="shared" si="2"/>
        <v>6.6949392864597916</v>
      </c>
      <c r="P9" s="4">
        <f t="shared" si="2"/>
        <v>6.710138662037016</v>
      </c>
      <c r="Q9" s="4">
        <f t="shared" si="2"/>
        <v>6.7145886010957634</v>
      </c>
      <c r="R9" s="4">
        <f t="shared" si="2"/>
        <v>6.7229269007966055</v>
      </c>
      <c r="S9" s="4">
        <f t="shared" si="2"/>
        <v>6.7656596537992044</v>
      </c>
      <c r="T9" s="4">
        <f t="shared" si="2"/>
        <v>6.8134537588490973</v>
      </c>
      <c r="U9" s="4">
        <f t="shared" si="2"/>
        <v>6.8429957425118868</v>
      </c>
      <c r="V9" s="4">
        <f t="shared" si="2"/>
        <v>6.8138288832383029</v>
      </c>
      <c r="W9" s="4">
        <f t="shared" si="2"/>
        <v>6.5404022916753357</v>
      </c>
      <c r="X9" s="4">
        <f t="shared" si="2"/>
        <v>6.1774566044317893</v>
      </c>
      <c r="Y9" s="4">
        <f t="shared" si="2"/>
        <v>6.1093350696370976</v>
      </c>
      <c r="Z9" s="4">
        <f t="shared" si="2"/>
        <v>6.349504808447235</v>
      </c>
      <c r="AA9" s="4">
        <f t="shared" si="2"/>
        <v>6.7418937895613009</v>
      </c>
      <c r="AB9" s="4">
        <f t="shared" si="2"/>
        <v>6.9001666277859952</v>
      </c>
      <c r="AC9" s="4">
        <f t="shared" si="2"/>
        <v>6.7822755616912858</v>
      </c>
      <c r="AD9" s="4">
        <f t="shared" si="2"/>
        <v>6.7582109160834394</v>
      </c>
      <c r="AE9" s="4">
        <f t="shared" si="2"/>
        <v>6.802831800829634</v>
      </c>
      <c r="AF9" s="4">
        <f t="shared" si="2"/>
        <v>6.8582868365505387</v>
      </c>
      <c r="AG9" s="4">
        <f t="shared" si="2"/>
        <v>7.0097138644845103</v>
      </c>
      <c r="AH9" s="4">
        <f t="shared" si="2"/>
        <v>7.1330626241064587</v>
      </c>
      <c r="AI9" s="4">
        <f t="shared" ref="AI9:AJ9" si="7">AI32-AI19</f>
        <v>7.1071881864558089</v>
      </c>
      <c r="AJ9" s="4">
        <f t="shared" si="7"/>
        <v>7.0464778051952361</v>
      </c>
      <c r="AK9" s="4">
        <f t="shared" ref="AK9" si="8">AK32-AK19</f>
        <v>7.0380850587009025</v>
      </c>
    </row>
    <row r="10" spans="2:37">
      <c r="B10" s="1" t="s">
        <v>71</v>
      </c>
      <c r="C10" s="4">
        <f t="shared" si="2"/>
        <v>0</v>
      </c>
      <c r="D10" s="4">
        <f t="shared" si="2"/>
        <v>8.8779007167942243</v>
      </c>
      <c r="E10" s="4">
        <f t="shared" si="2"/>
        <v>9.9310074262052037</v>
      </c>
      <c r="F10" s="4">
        <f t="shared" si="2"/>
        <v>12.057144871144345</v>
      </c>
      <c r="G10" s="4">
        <f t="shared" si="2"/>
        <v>15.020392660693314</v>
      </c>
      <c r="H10" s="4">
        <f t="shared" si="2"/>
        <v>16.430997812840829</v>
      </c>
      <c r="I10" s="4">
        <f t="shared" si="2"/>
        <v>14.149006370757071</v>
      </c>
      <c r="J10" s="4">
        <f t="shared" si="2"/>
        <v>10.368297142726419</v>
      </c>
      <c r="K10" s="4">
        <f t="shared" si="2"/>
        <v>7.796553231117163</v>
      </c>
      <c r="L10" s="4">
        <f t="shared" si="2"/>
        <v>6.8473737304750859</v>
      </c>
      <c r="M10" s="4">
        <f t="shared" si="2"/>
        <v>6.7545246910888039</v>
      </c>
      <c r="N10" s="4">
        <f t="shared" si="2"/>
        <v>6.7992504529309654</v>
      </c>
      <c r="O10" s="4">
        <f t="shared" si="2"/>
        <v>6.8441181958417685</v>
      </c>
      <c r="P10" s="4">
        <f t="shared" si="2"/>
        <v>6.8612519029758996</v>
      </c>
      <c r="Q10" s="4">
        <f t="shared" si="2"/>
        <v>6.8857663700262286</v>
      </c>
      <c r="R10" s="4">
        <f t="shared" si="2"/>
        <v>6.9272766604532645</v>
      </c>
      <c r="S10" s="4">
        <f t="shared" si="2"/>
        <v>6.9243495425529966</v>
      </c>
      <c r="T10" s="4">
        <f t="shared" si="2"/>
        <v>6.8941021810098198</v>
      </c>
      <c r="U10" s="4">
        <f t="shared" si="2"/>
        <v>6.8802604207579501</v>
      </c>
      <c r="V10" s="4">
        <f t="shared" si="2"/>
        <v>6.8571764644014301</v>
      </c>
      <c r="W10" s="4">
        <f t="shared" si="2"/>
        <v>6.6866838015801706</v>
      </c>
      <c r="X10" s="4">
        <f t="shared" si="2"/>
        <v>6.4906120228038739</v>
      </c>
      <c r="Y10" s="4">
        <f t="shared" si="2"/>
        <v>6.5437126297139603</v>
      </c>
      <c r="Z10" s="4">
        <f t="shared" si="2"/>
        <v>6.7024205375090879</v>
      </c>
      <c r="AA10" s="4">
        <f t="shared" si="2"/>
        <v>6.8364770905758814</v>
      </c>
      <c r="AB10" s="4">
        <f t="shared" si="2"/>
        <v>6.9182788162129665</v>
      </c>
      <c r="AC10" s="4">
        <f t="shared" si="2"/>
        <v>6.9265659040906051</v>
      </c>
      <c r="AD10" s="4">
        <f t="shared" si="2"/>
        <v>6.9465449826730454</v>
      </c>
      <c r="AE10" s="4">
        <f t="shared" si="2"/>
        <v>6.920943225569923</v>
      </c>
      <c r="AF10" s="4">
        <f t="shared" si="2"/>
        <v>6.8593609199940468</v>
      </c>
      <c r="AG10" s="4">
        <f t="shared" si="2"/>
        <v>7.0663885616904203</v>
      </c>
      <c r="AH10" s="4">
        <f t="shared" si="2"/>
        <v>7.3457163223562629</v>
      </c>
      <c r="AI10" s="4">
        <f t="shared" ref="AI10:AJ10" si="9">AI33-AI20</f>
        <v>7.2799197339094261</v>
      </c>
      <c r="AJ10" s="4">
        <f t="shared" si="9"/>
        <v>7.1560942557943648</v>
      </c>
      <c r="AK10" s="4">
        <f t="shared" ref="AK10" si="10">AK33-AK20</f>
        <v>7.1267073601748692</v>
      </c>
    </row>
    <row r="11" spans="2:37">
      <c r="B11" s="1" t="s">
        <v>72</v>
      </c>
      <c r="C11" s="4">
        <f t="shared" si="2"/>
        <v>0</v>
      </c>
      <c r="D11" s="4">
        <f t="shared" si="2"/>
        <v>9.1198602124283923</v>
      </c>
      <c r="E11" s="4">
        <f t="shared" si="2"/>
        <v>9.8769722271302349</v>
      </c>
      <c r="F11" s="4">
        <f t="shared" si="2"/>
        <v>11.87460210826843</v>
      </c>
      <c r="G11" s="4">
        <f t="shared" si="2"/>
        <v>14.808548991147607</v>
      </c>
      <c r="H11" s="4">
        <f t="shared" si="2"/>
        <v>16.318898876246138</v>
      </c>
      <c r="I11" s="4">
        <f t="shared" si="2"/>
        <v>14.837805632239837</v>
      </c>
      <c r="J11" s="4">
        <f t="shared" si="2"/>
        <v>11.567075712427206</v>
      </c>
      <c r="K11" s="4">
        <f t="shared" si="2"/>
        <v>8.4014377289521107</v>
      </c>
      <c r="L11" s="4">
        <f t="shared" si="2"/>
        <v>6.9126728324118236</v>
      </c>
      <c r="M11" s="4">
        <f t="shared" si="2"/>
        <v>6.8252122823880104</v>
      </c>
      <c r="N11" s="4">
        <f t="shared" si="2"/>
        <v>6.9469825344039675</v>
      </c>
      <c r="O11" s="4">
        <f t="shared" si="2"/>
        <v>7.0283745615179409</v>
      </c>
      <c r="P11" s="4">
        <f t="shared" si="2"/>
        <v>7.0828249612285257</v>
      </c>
      <c r="Q11" s="4">
        <f t="shared" si="2"/>
        <v>7.1008425722516044</v>
      </c>
      <c r="R11" s="4">
        <f t="shared" si="2"/>
        <v>7.1146643129304206</v>
      </c>
      <c r="S11" s="4">
        <f t="shared" si="2"/>
        <v>7.1637965831949231</v>
      </c>
      <c r="T11" s="4">
        <f t="shared" si="2"/>
        <v>7.2212349880895896</v>
      </c>
      <c r="U11" s="4">
        <f t="shared" si="2"/>
        <v>7.2403725331235798</v>
      </c>
      <c r="V11" s="4">
        <f t="shared" si="2"/>
        <v>7.2406487607138157</v>
      </c>
      <c r="W11" s="4">
        <f t="shared" si="2"/>
        <v>7.0321491466891377</v>
      </c>
      <c r="X11" s="4">
        <f t="shared" si="2"/>
        <v>6.6618012003845326</v>
      </c>
      <c r="Y11" s="4">
        <f t="shared" si="2"/>
        <v>6.5537952252701865</v>
      </c>
      <c r="Z11" s="4">
        <f t="shared" si="2"/>
        <v>6.7657255585189375</v>
      </c>
      <c r="AA11" s="4">
        <f t="shared" si="2"/>
        <v>7.1140666188257953</v>
      </c>
      <c r="AB11" s="4">
        <f t="shared" si="2"/>
        <v>7.3133547238230854</v>
      </c>
      <c r="AC11" s="4">
        <f t="shared" si="2"/>
        <v>7.3221824634555874</v>
      </c>
      <c r="AD11" s="4">
        <f t="shared" si="2"/>
        <v>7.3327605691179976</v>
      </c>
      <c r="AE11" s="4">
        <f t="shared" si="2"/>
        <v>7.3310487761703405</v>
      </c>
      <c r="AF11" s="4">
        <f t="shared" si="2"/>
        <v>7.3482197402200047</v>
      </c>
      <c r="AG11" s="4">
        <f t="shared" si="2"/>
        <v>7.4387212133469545</v>
      </c>
      <c r="AH11" s="4">
        <f t="shared" si="2"/>
        <v>7.5099480341261646</v>
      </c>
      <c r="AI11" s="4">
        <f t="shared" ref="AI11:AJ11" si="11">AI34-AI21</f>
        <v>7.5011916708938129</v>
      </c>
      <c r="AJ11" s="4">
        <f t="shared" si="11"/>
        <v>7.4631037215623017</v>
      </c>
      <c r="AK11" s="4">
        <f t="shared" ref="AK11" si="12">AK34-AK21</f>
        <v>7.4374865073836771</v>
      </c>
    </row>
    <row r="12" spans="2:37">
      <c r="B12" s="1" t="s">
        <v>73</v>
      </c>
      <c r="C12" s="4">
        <f t="shared" si="2"/>
        <v>0</v>
      </c>
      <c r="D12" s="4">
        <f t="shared" si="2"/>
        <v>9.3944867150134108</v>
      </c>
      <c r="E12" s="4">
        <f t="shared" si="2"/>
        <v>9.9988968603313033</v>
      </c>
      <c r="F12" s="4">
        <f t="shared" si="2"/>
        <v>11.688251589743281</v>
      </c>
      <c r="G12" s="4">
        <f t="shared" si="2"/>
        <v>14.269053932953005</v>
      </c>
      <c r="H12" s="4">
        <f t="shared" si="2"/>
        <v>15.722928651872994</v>
      </c>
      <c r="I12" s="4">
        <f t="shared" si="2"/>
        <v>14.687283480589283</v>
      </c>
      <c r="J12" s="4">
        <f t="shared" si="2"/>
        <v>12.117861538950258</v>
      </c>
      <c r="K12" s="4">
        <f t="shared" si="2"/>
        <v>9.6561189266536616</v>
      </c>
      <c r="L12" s="4">
        <f t="shared" si="2"/>
        <v>8.6532486034065421</v>
      </c>
      <c r="M12" s="4">
        <f t="shared" si="2"/>
        <v>8.7394589231418216</v>
      </c>
      <c r="N12" s="4">
        <f t="shared" si="2"/>
        <v>8.9278923788182496</v>
      </c>
      <c r="O12" s="4">
        <f t="shared" si="2"/>
        <v>9.0375835720471827</v>
      </c>
      <c r="P12" s="4">
        <f t="shared" si="2"/>
        <v>9.0459691903612498</v>
      </c>
      <c r="Q12" s="4">
        <f t="shared" si="2"/>
        <v>9.0359218428811712</v>
      </c>
      <c r="R12" s="4">
        <f t="shared" si="2"/>
        <v>9.0978689172517448</v>
      </c>
      <c r="S12" s="4">
        <f t="shared" si="2"/>
        <v>9.1806016428925403</v>
      </c>
      <c r="T12" s="4">
        <f t="shared" si="2"/>
        <v>9.254011775576787</v>
      </c>
      <c r="U12" s="4">
        <f t="shared" si="2"/>
        <v>9.3452893526722978</v>
      </c>
      <c r="V12" s="4">
        <f t="shared" si="2"/>
        <v>9.4146882648470509</v>
      </c>
      <c r="W12" s="4">
        <f t="shared" si="2"/>
        <v>9.3007230123078841</v>
      </c>
      <c r="X12" s="4">
        <f t="shared" si="2"/>
        <v>9.0610547683856808</v>
      </c>
      <c r="Y12" s="4">
        <f t="shared" si="2"/>
        <v>9.0014590157999415</v>
      </c>
      <c r="Z12" s="4">
        <f t="shared" si="2"/>
        <v>9.1529786492328178</v>
      </c>
      <c r="AA12" s="4">
        <f t="shared" si="2"/>
        <v>9.3903620232056468</v>
      </c>
      <c r="AB12" s="4">
        <f t="shared" si="2"/>
        <v>9.4774858228406273</v>
      </c>
      <c r="AC12" s="4">
        <f t="shared" si="2"/>
        <v>9.3150579697618703</v>
      </c>
      <c r="AD12" s="4">
        <f t="shared" si="2"/>
        <v>9.1119348745423547</v>
      </c>
      <c r="AE12" s="4">
        <f t="shared" si="2"/>
        <v>9.014210342229358</v>
      </c>
      <c r="AF12" s="4">
        <f t="shared" si="2"/>
        <v>8.8490986433029768</v>
      </c>
      <c r="AG12" s="4">
        <f t="shared" si="2"/>
        <v>8.542548164906016</v>
      </c>
      <c r="AH12" s="4">
        <f t="shared" si="2"/>
        <v>8.3642712374229777</v>
      </c>
      <c r="AI12" s="4">
        <f t="shared" ref="AI12:AJ12" si="13">AI35-AI22</f>
        <v>8.2990229919308796</v>
      </c>
      <c r="AJ12" s="4">
        <f t="shared" si="13"/>
        <v>8.1786399019286193</v>
      </c>
      <c r="AK12" s="4">
        <f t="shared" ref="AK12" si="14">AK35-AK22</f>
        <v>8.0621037086545844</v>
      </c>
    </row>
    <row r="13" spans="2:37">
      <c r="B13" s="1" t="s">
        <v>74</v>
      </c>
      <c r="C13" s="4">
        <f t="shared" si="2"/>
        <v>0</v>
      </c>
      <c r="D13" s="4">
        <f t="shared" si="2"/>
        <v>7.6177360351896883</v>
      </c>
      <c r="E13" s="4">
        <f t="shared" si="2"/>
        <v>7.5799239625208621</v>
      </c>
      <c r="F13" s="4">
        <f t="shared" si="2"/>
        <v>7.3972840904385855</v>
      </c>
      <c r="G13" s="4">
        <f t="shared" si="2"/>
        <v>7.4573704995537948</v>
      </c>
      <c r="H13" s="4">
        <f t="shared" si="2"/>
        <v>9.1210637552772429</v>
      </c>
      <c r="I13" s="4">
        <f t="shared" si="2"/>
        <v>9.6000927017582978</v>
      </c>
      <c r="J13" s="4">
        <f t="shared" si="2"/>
        <v>12.549166698255499</v>
      </c>
      <c r="K13" s="4">
        <f t="shared" si="2"/>
        <v>12.549166698255499</v>
      </c>
      <c r="L13" s="4">
        <f t="shared" si="2"/>
        <v>12.549166698255499</v>
      </c>
      <c r="M13" s="4">
        <f t="shared" si="2"/>
        <v>12.549166698255499</v>
      </c>
      <c r="N13" s="4">
        <f t="shared" si="2"/>
        <v>12.549166698255497</v>
      </c>
      <c r="O13" s="4">
        <f t="shared" si="2"/>
        <v>12.549166698255499</v>
      </c>
      <c r="P13" s="4">
        <f t="shared" si="2"/>
        <v>12.549166698255499</v>
      </c>
      <c r="Q13" s="4">
        <f t="shared" si="2"/>
        <v>12.549166698255499</v>
      </c>
      <c r="R13" s="4">
        <f t="shared" si="2"/>
        <v>12.549166698255499</v>
      </c>
      <c r="S13" s="4">
        <f t="shared" si="2"/>
        <v>12.549166698255499</v>
      </c>
      <c r="T13" s="4">
        <f t="shared" si="2"/>
        <v>12.549166698255499</v>
      </c>
      <c r="U13" s="4">
        <f t="shared" si="2"/>
        <v>12.549166698255499</v>
      </c>
      <c r="V13" s="4">
        <f t="shared" si="2"/>
        <v>12.549166698255499</v>
      </c>
      <c r="W13" s="4">
        <f t="shared" si="2"/>
        <v>12.549166698255499</v>
      </c>
      <c r="X13" s="4">
        <f t="shared" si="2"/>
        <v>12.549166698255499</v>
      </c>
      <c r="Y13" s="4">
        <f t="shared" si="2"/>
        <v>12.549166698255501</v>
      </c>
      <c r="Z13" s="4">
        <f t="shared" si="2"/>
        <v>12.549166698255499</v>
      </c>
      <c r="AA13" s="4">
        <f t="shared" si="2"/>
        <v>12.549166698255499</v>
      </c>
      <c r="AB13" s="4">
        <f t="shared" si="2"/>
        <v>12.549166698255501</v>
      </c>
      <c r="AC13" s="4">
        <f t="shared" si="2"/>
        <v>12.549166698255499</v>
      </c>
      <c r="AD13" s="4">
        <f t="shared" si="2"/>
        <v>12.549166698255499</v>
      </c>
      <c r="AE13" s="4">
        <f t="shared" si="2"/>
        <v>12.549166698255497</v>
      </c>
      <c r="AF13" s="4">
        <f t="shared" si="2"/>
        <v>12.549166698255499</v>
      </c>
      <c r="AG13" s="4">
        <f t="shared" si="2"/>
        <v>12.549166698255499</v>
      </c>
      <c r="AH13" s="4">
        <f t="shared" si="2"/>
        <v>12.549166698255499</v>
      </c>
      <c r="AI13" s="4">
        <f t="shared" ref="AI13:AJ13" si="15">AI36-AI23</f>
        <v>12.549166698255499</v>
      </c>
      <c r="AJ13" s="4">
        <f t="shared" si="15"/>
        <v>12.549166698255499</v>
      </c>
      <c r="AK13" s="4">
        <f t="shared" ref="AK13" si="16">AK36-AK23</f>
        <v>12.549166698255499</v>
      </c>
    </row>
    <row r="14" spans="2:37">
      <c r="B14" s="2"/>
    </row>
    <row r="15" spans="2:37">
      <c r="B15" s="2" t="s">
        <v>75</v>
      </c>
    </row>
    <row r="16" spans="2:37">
      <c r="C16">
        <f>C6</f>
        <v>2019</v>
      </c>
      <c r="D16">
        <f t="shared" ref="D16:AH16" si="17">D6</f>
        <v>2020</v>
      </c>
      <c r="E16">
        <f t="shared" si="17"/>
        <v>2021</v>
      </c>
      <c r="F16">
        <f t="shared" si="17"/>
        <v>2022</v>
      </c>
      <c r="G16">
        <f t="shared" si="17"/>
        <v>2023</v>
      </c>
      <c r="H16">
        <f t="shared" si="17"/>
        <v>2024</v>
      </c>
      <c r="I16">
        <f t="shared" si="17"/>
        <v>2025</v>
      </c>
      <c r="J16">
        <f t="shared" si="17"/>
        <v>2026</v>
      </c>
      <c r="K16">
        <f t="shared" si="17"/>
        <v>2027</v>
      </c>
      <c r="L16">
        <f t="shared" si="17"/>
        <v>2028</v>
      </c>
      <c r="M16">
        <f t="shared" si="17"/>
        <v>2029</v>
      </c>
      <c r="N16">
        <f t="shared" si="17"/>
        <v>2030</v>
      </c>
      <c r="O16">
        <f t="shared" si="17"/>
        <v>2031</v>
      </c>
      <c r="P16">
        <f t="shared" si="17"/>
        <v>2032</v>
      </c>
      <c r="Q16">
        <f t="shared" si="17"/>
        <v>2033</v>
      </c>
      <c r="R16">
        <f t="shared" si="17"/>
        <v>2034</v>
      </c>
      <c r="S16">
        <f t="shared" si="17"/>
        <v>2035</v>
      </c>
      <c r="T16">
        <f t="shared" si="17"/>
        <v>2036</v>
      </c>
      <c r="U16">
        <f t="shared" si="17"/>
        <v>2037</v>
      </c>
      <c r="V16">
        <f t="shared" si="17"/>
        <v>2038</v>
      </c>
      <c r="W16">
        <f t="shared" si="17"/>
        <v>2039</v>
      </c>
      <c r="X16">
        <f t="shared" si="17"/>
        <v>2040</v>
      </c>
      <c r="Y16">
        <f t="shared" si="17"/>
        <v>2041</v>
      </c>
      <c r="Z16">
        <f t="shared" si="17"/>
        <v>2042</v>
      </c>
      <c r="AA16">
        <f t="shared" si="17"/>
        <v>2043</v>
      </c>
      <c r="AB16">
        <f t="shared" si="17"/>
        <v>2044</v>
      </c>
      <c r="AC16">
        <f t="shared" si="17"/>
        <v>2045</v>
      </c>
      <c r="AD16">
        <f t="shared" si="17"/>
        <v>2046</v>
      </c>
      <c r="AE16">
        <f t="shared" si="17"/>
        <v>2047</v>
      </c>
      <c r="AF16">
        <f t="shared" si="17"/>
        <v>2048</v>
      </c>
      <c r="AG16">
        <f t="shared" si="17"/>
        <v>2049</v>
      </c>
      <c r="AH16">
        <f t="shared" si="17"/>
        <v>2050</v>
      </c>
      <c r="AI16">
        <f t="shared" ref="AI16:AJ16" si="18">AI6</f>
        <v>2051</v>
      </c>
      <c r="AJ16">
        <f t="shared" si="18"/>
        <v>2052</v>
      </c>
      <c r="AK16">
        <f t="shared" ref="AK16" si="19">AK6</f>
        <v>2053</v>
      </c>
    </row>
    <row r="17" spans="1:37">
      <c r="B17" t="str">
        <f>B7</f>
        <v>Melbourne</v>
      </c>
      <c r="C17" s="4">
        <v>0</v>
      </c>
      <c r="D17" s="4">
        <v>0.45577133097262962</v>
      </c>
      <c r="E17" s="4">
        <v>0.46169459627811932</v>
      </c>
      <c r="F17" s="4">
        <v>0.45992852669629913</v>
      </c>
      <c r="G17" s="4">
        <v>0.46026779052056033</v>
      </c>
      <c r="H17" s="4">
        <v>0.47377546764427725</v>
      </c>
      <c r="I17" s="4">
        <v>0.493081665577423</v>
      </c>
      <c r="J17" s="4">
        <v>0.50604118210576721</v>
      </c>
      <c r="K17" s="4">
        <v>0.65917706403924037</v>
      </c>
      <c r="L17" s="4">
        <v>0.97525429732036617</v>
      </c>
      <c r="M17" s="4">
        <v>1.1670726711255188</v>
      </c>
      <c r="N17" s="4">
        <v>1.189576049335421</v>
      </c>
      <c r="O17" s="4">
        <v>1.1739265283182161</v>
      </c>
      <c r="P17" s="4">
        <v>1.1553606672376384</v>
      </c>
      <c r="Q17" s="4">
        <v>1.1234047302744217</v>
      </c>
      <c r="R17" s="4">
        <v>1.0802169979361693</v>
      </c>
      <c r="S17" s="4">
        <v>1.0654790085731747</v>
      </c>
      <c r="T17" s="4">
        <v>1.0890345994164814</v>
      </c>
      <c r="U17" s="4">
        <v>1.1206721627995226</v>
      </c>
      <c r="V17" s="4">
        <v>1.1239576980596535</v>
      </c>
      <c r="W17" s="4">
        <v>1.1396923999149746</v>
      </c>
      <c r="X17" s="4">
        <v>1.1847546649066489</v>
      </c>
      <c r="Y17" s="4">
        <v>1.1986534709883014</v>
      </c>
      <c r="Z17" s="4">
        <v>1.1544680481066039</v>
      </c>
      <c r="AA17" s="4">
        <v>1.0818611589352987</v>
      </c>
      <c r="AB17" s="4">
        <v>1.0892353750922368</v>
      </c>
      <c r="AC17" s="4">
        <v>1.3235692245885571</v>
      </c>
      <c r="AD17" s="4">
        <v>1.6690798357377994</v>
      </c>
      <c r="AE17" s="4">
        <v>1.8548029963546613</v>
      </c>
      <c r="AF17" s="4">
        <v>2.1019228091005999</v>
      </c>
      <c r="AG17" s="4">
        <v>2.5586249444184563</v>
      </c>
      <c r="AH17" s="4">
        <v>2.8677736992579823</v>
      </c>
      <c r="AI17" s="4">
        <v>2.9738654689551627</v>
      </c>
      <c r="AJ17" s="4">
        <v>3.1053274159161948</v>
      </c>
      <c r="AK17" s="4">
        <v>3.2481222541008323</v>
      </c>
    </row>
    <row r="18" spans="1:37">
      <c r="B18" t="str">
        <f t="shared" ref="B18:B23" si="20">B8</f>
        <v>Sydney</v>
      </c>
      <c r="C18" s="4">
        <v>0</v>
      </c>
      <c r="D18" s="4">
        <v>1.757014070157898</v>
      </c>
      <c r="E18" s="4">
        <v>1.7481377180440516</v>
      </c>
      <c r="F18" s="4">
        <v>1.7114847029933684</v>
      </c>
      <c r="G18" s="4">
        <v>1.6884732231926771</v>
      </c>
      <c r="H18" s="4">
        <v>1.7426607292159688</v>
      </c>
      <c r="I18" s="4">
        <v>1.9214368247826012</v>
      </c>
      <c r="J18" s="4">
        <v>2.1629039864851491</v>
      </c>
      <c r="K18" s="4">
        <v>2.356035437751085</v>
      </c>
      <c r="L18" s="4">
        <v>2.4468616870526851</v>
      </c>
      <c r="M18" s="4">
        <v>2.4332200523265004</v>
      </c>
      <c r="N18" s="4">
        <v>2.4056230246548269</v>
      </c>
      <c r="O18" s="4">
        <v>2.3891467886671376</v>
      </c>
      <c r="P18" s="4">
        <v>2.3450775155848396</v>
      </c>
      <c r="Q18" s="4">
        <v>2.304175942613893</v>
      </c>
      <c r="R18" s="4">
        <v>2.288939047270997</v>
      </c>
      <c r="S18" s="4">
        <v>2.2877538165425366</v>
      </c>
      <c r="T18" s="4">
        <v>2.3219195920277493</v>
      </c>
      <c r="U18" s="4">
        <v>2.3996512619220316</v>
      </c>
      <c r="V18" s="4">
        <v>2.4408575157953969</v>
      </c>
      <c r="W18" s="4">
        <v>2.4361270166765849</v>
      </c>
      <c r="X18" s="4">
        <v>2.4524578427539208</v>
      </c>
      <c r="Y18" s="4">
        <v>2.4631581018190998</v>
      </c>
      <c r="Z18" s="4">
        <v>2.4237423338357931</v>
      </c>
      <c r="AA18" s="4">
        <v>2.3672465466134063</v>
      </c>
      <c r="AB18" s="4">
        <v>2.3508793597267261</v>
      </c>
      <c r="AC18" s="4">
        <v>2.3463322360646037</v>
      </c>
      <c r="AD18" s="4">
        <v>2.30990817245962</v>
      </c>
      <c r="AE18" s="4">
        <v>2.2804078857041619</v>
      </c>
      <c r="AF18" s="4">
        <v>2.2762199842646385</v>
      </c>
      <c r="AG18" s="4">
        <v>2.2740059027704769</v>
      </c>
      <c r="AH18" s="4">
        <v>2.2725812691524325</v>
      </c>
      <c r="AI18" s="4">
        <v>2.2899834511982862</v>
      </c>
      <c r="AJ18" s="4">
        <v>2.3272994001283482</v>
      </c>
      <c r="AK18" s="4">
        <v>2.3566783176338086</v>
      </c>
    </row>
    <row r="19" spans="1:37">
      <c r="B19" t="str">
        <f t="shared" si="20"/>
        <v>Adelaide</v>
      </c>
      <c r="C19" s="4">
        <v>0</v>
      </c>
      <c r="D19" s="4">
        <v>1.9497774649601409</v>
      </c>
      <c r="E19" s="4">
        <v>1.9723788420655048</v>
      </c>
      <c r="F19" s="4">
        <v>1.9354680908441562</v>
      </c>
      <c r="G19" s="4">
        <v>1.8678960804608176</v>
      </c>
      <c r="H19" s="4">
        <v>1.8700455992626104</v>
      </c>
      <c r="I19" s="4">
        <v>1.9787147277094432</v>
      </c>
      <c r="J19" s="4">
        <v>2.1603837135904604</v>
      </c>
      <c r="K19" s="4">
        <v>2.388504763939062</v>
      </c>
      <c r="L19" s="4">
        <v>2.569540874340106</v>
      </c>
      <c r="M19" s="4">
        <v>2.5960032528850872</v>
      </c>
      <c r="N19" s="4">
        <v>2.5802426108523333</v>
      </c>
      <c r="O19" s="4">
        <v>2.5737554879079161</v>
      </c>
      <c r="P19" s="4">
        <v>2.5073643644603401</v>
      </c>
      <c r="Q19" s="4">
        <v>2.4366864735106182</v>
      </c>
      <c r="R19" s="4">
        <v>2.4199479851113699</v>
      </c>
      <c r="S19" s="4">
        <v>2.453679950472814</v>
      </c>
      <c r="T19" s="4">
        <v>2.5419410002322023</v>
      </c>
      <c r="U19" s="4">
        <v>2.651453263854274</v>
      </c>
      <c r="V19" s="4">
        <v>2.7045625618361497</v>
      </c>
      <c r="W19" s="4">
        <v>2.6864978845636989</v>
      </c>
      <c r="X19" s="4">
        <v>2.6564964003506302</v>
      </c>
      <c r="Y19" s="4">
        <v>2.6400296065714852</v>
      </c>
      <c r="Z19" s="4">
        <v>2.607614338111488</v>
      </c>
      <c r="AA19" s="4">
        <v>2.5531241246580927</v>
      </c>
      <c r="AB19" s="4">
        <v>2.5601534907625814</v>
      </c>
      <c r="AC19" s="4">
        <v>2.5998518304430038</v>
      </c>
      <c r="AD19" s="4">
        <v>2.5576241987018227</v>
      </c>
      <c r="AE19" s="4">
        <v>2.4946871713057091</v>
      </c>
      <c r="AF19" s="4">
        <v>2.4725669002831387</v>
      </c>
      <c r="AG19" s="4">
        <v>2.4579394210314178</v>
      </c>
      <c r="AH19" s="4">
        <v>2.4302799543969149</v>
      </c>
      <c r="AI19" s="4">
        <v>2.4082115085808988</v>
      </c>
      <c r="AJ19" s="4">
        <v>2.3964467991641953</v>
      </c>
      <c r="AK19" s="4">
        <v>2.3834778907674861</v>
      </c>
    </row>
    <row r="20" spans="1:37">
      <c r="B20" t="str">
        <f t="shared" si="20"/>
        <v>Brisbane</v>
      </c>
      <c r="C20" s="4">
        <v>0</v>
      </c>
      <c r="D20" s="4">
        <v>1.1454230780569747</v>
      </c>
      <c r="E20" s="4">
        <v>1.4731703575254094</v>
      </c>
      <c r="F20" s="4">
        <v>1.6530861899540552</v>
      </c>
      <c r="G20" s="4">
        <v>1.5926420867315865</v>
      </c>
      <c r="H20" s="4">
        <v>1.6443720656267935</v>
      </c>
      <c r="I20" s="4">
        <v>1.7711596607733773</v>
      </c>
      <c r="J20" s="4">
        <v>1.5980754852875281</v>
      </c>
      <c r="K20" s="4">
        <v>1.2709125526047158</v>
      </c>
      <c r="L20" s="4">
        <v>1.0708491304121248</v>
      </c>
      <c r="M20" s="4">
        <v>1.0003731974420735</v>
      </c>
      <c r="N20" s="4">
        <v>1.0128222532013114</v>
      </c>
      <c r="O20" s="4">
        <v>1.0338715257230036</v>
      </c>
      <c r="P20" s="4">
        <v>1.035760705495882</v>
      </c>
      <c r="Q20" s="4">
        <v>1.0138879503429961</v>
      </c>
      <c r="R20" s="4">
        <v>1.0015228389958517</v>
      </c>
      <c r="S20" s="4">
        <v>1.0023620283443913</v>
      </c>
      <c r="T20" s="4">
        <v>1.0089787378701687</v>
      </c>
      <c r="U20" s="4">
        <v>1.0557849379117359</v>
      </c>
      <c r="V20" s="4">
        <v>1.1235059066197159</v>
      </c>
      <c r="W20" s="4">
        <v>1.1492372604884924</v>
      </c>
      <c r="X20" s="4">
        <v>1.1325198302207882</v>
      </c>
      <c r="Y20" s="4">
        <v>1.1241846499095305</v>
      </c>
      <c r="Z20" s="4">
        <v>1.1180287573104322</v>
      </c>
      <c r="AA20" s="4">
        <v>1.0914624529858887</v>
      </c>
      <c r="AB20" s="4">
        <v>1.0805360513747071</v>
      </c>
      <c r="AC20" s="4">
        <v>1.0982936815858633</v>
      </c>
      <c r="AD20" s="4">
        <v>1.120191242329537</v>
      </c>
      <c r="AE20" s="4">
        <v>1.1249658136697589</v>
      </c>
      <c r="AF20" s="4">
        <v>1.1086700896762851</v>
      </c>
      <c r="AG20" s="4">
        <v>1.0885634688303329</v>
      </c>
      <c r="AH20" s="4">
        <v>1.0825851322735123</v>
      </c>
      <c r="AI20" s="4">
        <v>1.0901864443302047</v>
      </c>
      <c r="AJ20" s="4">
        <v>1.1009049890284468</v>
      </c>
      <c r="AK20" s="4">
        <v>1.1074841639659105</v>
      </c>
    </row>
    <row r="21" spans="1:37">
      <c r="B21" t="str">
        <f t="shared" si="20"/>
        <v>Canberra</v>
      </c>
      <c r="C21" s="4">
        <v>0</v>
      </c>
      <c r="D21" s="4">
        <v>1.757014070157898</v>
      </c>
      <c r="E21" s="4">
        <v>1.7481377180440516</v>
      </c>
      <c r="F21" s="4">
        <v>1.7114847029933684</v>
      </c>
      <c r="G21" s="4">
        <v>1.6884732231926771</v>
      </c>
      <c r="H21" s="4">
        <v>1.7426607292159688</v>
      </c>
      <c r="I21" s="4">
        <v>1.9214368247826012</v>
      </c>
      <c r="J21" s="4">
        <v>2.1629039864851491</v>
      </c>
      <c r="K21" s="4">
        <v>2.356035437751085</v>
      </c>
      <c r="L21" s="4">
        <v>2.4468616870526851</v>
      </c>
      <c r="M21" s="4">
        <v>2.4332200523265004</v>
      </c>
      <c r="N21" s="4">
        <v>2.4056230246548269</v>
      </c>
      <c r="O21" s="4">
        <v>2.3891467886671376</v>
      </c>
      <c r="P21" s="4">
        <v>2.3450775155848396</v>
      </c>
      <c r="Q21" s="4">
        <v>2.304175942613893</v>
      </c>
      <c r="R21" s="4">
        <v>2.288939047270997</v>
      </c>
      <c r="S21" s="4">
        <v>2.2877538165425366</v>
      </c>
      <c r="T21" s="4">
        <v>2.3219195920277493</v>
      </c>
      <c r="U21" s="4">
        <v>2.3996512619220316</v>
      </c>
      <c r="V21" s="4">
        <v>2.4408575157953969</v>
      </c>
      <c r="W21" s="4">
        <v>2.4361270166765849</v>
      </c>
      <c r="X21" s="4">
        <v>2.4524578427539208</v>
      </c>
      <c r="Y21" s="4">
        <v>2.4631581018190998</v>
      </c>
      <c r="Z21" s="4">
        <v>2.4237423338357931</v>
      </c>
      <c r="AA21" s="4">
        <v>2.3672465466134063</v>
      </c>
      <c r="AB21" s="4">
        <v>2.3508793597267261</v>
      </c>
      <c r="AC21" s="4">
        <v>2.3463322360646037</v>
      </c>
      <c r="AD21" s="4">
        <v>2.30990817245962</v>
      </c>
      <c r="AE21" s="4">
        <v>2.2804078857041619</v>
      </c>
      <c r="AF21" s="4">
        <v>2.2762199842646385</v>
      </c>
      <c r="AG21" s="4">
        <v>2.2740059027704769</v>
      </c>
      <c r="AH21" s="4">
        <v>2.2725812691524325</v>
      </c>
      <c r="AI21" s="4">
        <v>2.2899834511982862</v>
      </c>
      <c r="AJ21" s="4">
        <v>2.3272994001283482</v>
      </c>
      <c r="AK21" s="4">
        <v>2.3566783176338086</v>
      </c>
    </row>
    <row r="22" spans="1:37">
      <c r="B22" t="str">
        <f t="shared" si="20"/>
        <v>Hobart</v>
      </c>
      <c r="C22" s="4">
        <v>0</v>
      </c>
      <c r="D22" s="4">
        <v>2.3257713309726298</v>
      </c>
      <c r="E22" s="4">
        <v>2.4165904552892408</v>
      </c>
      <c r="F22" s="4">
        <v>2.3324897135590659</v>
      </c>
      <c r="G22" s="4">
        <v>2.3531387090383564</v>
      </c>
      <c r="H22" s="4">
        <v>2.4725634589705834</v>
      </c>
      <c r="I22" s="4">
        <v>2.5506298354866388</v>
      </c>
      <c r="J22" s="4">
        <v>2.5588518228974961</v>
      </c>
      <c r="K22" s="4">
        <v>2.733944027777671</v>
      </c>
      <c r="L22" s="4">
        <v>3.0967421916636928</v>
      </c>
      <c r="M22" s="4">
        <v>3.2540474662796242</v>
      </c>
      <c r="N22" s="4">
        <v>3.2378710972818059</v>
      </c>
      <c r="O22" s="4">
        <v>3.2496607215721491</v>
      </c>
      <c r="P22" s="4">
        <v>3.2215132745798578</v>
      </c>
      <c r="Q22" s="4">
        <v>3.1376585442197595</v>
      </c>
      <c r="R22" s="4">
        <v>3.0866416874073854</v>
      </c>
      <c r="S22" s="4">
        <v>3.1089541659488544</v>
      </c>
      <c r="T22" s="4">
        <v>3.1652612469088801</v>
      </c>
      <c r="U22" s="4">
        <v>3.3015455824251969</v>
      </c>
      <c r="V22" s="4">
        <v>3.3944898003165127</v>
      </c>
      <c r="W22" s="4">
        <v>3.3718489563939218</v>
      </c>
      <c r="X22" s="4">
        <v>3.4169112213855959</v>
      </c>
      <c r="Y22" s="4">
        <v>3.4308100274672486</v>
      </c>
      <c r="Z22" s="4">
        <v>3.3866246045855508</v>
      </c>
      <c r="AA22" s="4">
        <v>3.3140177154142458</v>
      </c>
      <c r="AB22" s="4">
        <v>3.321391931571184</v>
      </c>
      <c r="AC22" s="4">
        <v>3.5557257810675043</v>
      </c>
      <c r="AD22" s="4">
        <v>3.9012363922167466</v>
      </c>
      <c r="AE22" s="4">
        <v>4.0869595528336085</v>
      </c>
      <c r="AF22" s="4">
        <v>4.3340793655795471</v>
      </c>
      <c r="AG22" s="4">
        <v>4.7907815008974035</v>
      </c>
      <c r="AH22" s="4">
        <v>5.099930255736929</v>
      </c>
      <c r="AI22" s="4">
        <v>5.2060220254341099</v>
      </c>
      <c r="AJ22" s="4">
        <v>5.3374839723951419</v>
      </c>
      <c r="AK22" s="4">
        <v>5.4802788105797795</v>
      </c>
    </row>
    <row r="23" spans="1:37">
      <c r="B23" t="str">
        <f t="shared" si="20"/>
        <v>Townsville</v>
      </c>
      <c r="C23" s="4">
        <v>0</v>
      </c>
      <c r="D23" s="4">
        <v>1.375</v>
      </c>
      <c r="E23" s="4">
        <v>1.375</v>
      </c>
      <c r="F23" s="4">
        <v>1.375</v>
      </c>
      <c r="G23" s="4">
        <v>1.375</v>
      </c>
      <c r="H23" s="4">
        <v>1.375</v>
      </c>
      <c r="I23" s="4">
        <v>1.375</v>
      </c>
      <c r="J23" s="4">
        <v>1.375</v>
      </c>
      <c r="K23" s="4">
        <v>1.375</v>
      </c>
      <c r="L23" s="4">
        <v>1.375</v>
      </c>
      <c r="M23" s="4">
        <v>1.375</v>
      </c>
      <c r="N23" s="4">
        <v>1.375</v>
      </c>
      <c r="O23" s="4">
        <v>1.375</v>
      </c>
      <c r="P23" s="4">
        <v>1.375</v>
      </c>
      <c r="Q23" s="4">
        <v>1.375</v>
      </c>
      <c r="R23" s="4">
        <v>1.375</v>
      </c>
      <c r="S23" s="4">
        <v>1.375</v>
      </c>
      <c r="T23" s="4">
        <v>1.375</v>
      </c>
      <c r="U23" s="4">
        <v>1.375</v>
      </c>
      <c r="V23" s="4">
        <v>1.375</v>
      </c>
      <c r="W23" s="4">
        <v>1.375</v>
      </c>
      <c r="X23" s="4">
        <v>1.375</v>
      </c>
      <c r="Y23" s="4">
        <v>1.375</v>
      </c>
      <c r="Z23" s="4">
        <v>1.375</v>
      </c>
      <c r="AA23" s="4">
        <v>1.375</v>
      </c>
      <c r="AB23" s="4">
        <v>1.375</v>
      </c>
      <c r="AC23" s="4">
        <v>1.375</v>
      </c>
      <c r="AD23" s="4">
        <v>1.375</v>
      </c>
      <c r="AE23" s="4">
        <v>1.375</v>
      </c>
      <c r="AF23" s="4">
        <v>1.375</v>
      </c>
      <c r="AG23" s="4">
        <v>1.375</v>
      </c>
      <c r="AH23" s="4">
        <v>1.375</v>
      </c>
      <c r="AI23" s="4">
        <v>1.375</v>
      </c>
      <c r="AJ23" s="4">
        <v>1.375</v>
      </c>
      <c r="AK23" s="4">
        <v>1.375</v>
      </c>
    </row>
    <row r="25" spans="1:37">
      <c r="B25" s="2"/>
    </row>
    <row r="26" spans="1:37">
      <c r="B26" s="2" t="s">
        <v>76</v>
      </c>
    </row>
    <row r="28" spans="1:37">
      <c r="A28" s="18"/>
      <c r="B28" s="19" t="s">
        <v>67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</row>
    <row r="29" spans="1:37">
      <c r="A29" s="18"/>
      <c r="B29" s="20" t="s">
        <v>77</v>
      </c>
      <c r="C29" s="18">
        <v>2019</v>
      </c>
      <c r="D29" s="18">
        <f>C29+1</f>
        <v>2020</v>
      </c>
      <c r="E29" s="18">
        <f t="shared" ref="E29:AH29" si="21">D29+1</f>
        <v>2021</v>
      </c>
      <c r="F29" s="18">
        <f t="shared" si="21"/>
        <v>2022</v>
      </c>
      <c r="G29" s="18">
        <f t="shared" si="21"/>
        <v>2023</v>
      </c>
      <c r="H29" s="18">
        <f t="shared" si="21"/>
        <v>2024</v>
      </c>
      <c r="I29" s="18">
        <f t="shared" si="21"/>
        <v>2025</v>
      </c>
      <c r="J29" s="18">
        <f t="shared" si="21"/>
        <v>2026</v>
      </c>
      <c r="K29" s="18">
        <f t="shared" si="21"/>
        <v>2027</v>
      </c>
      <c r="L29" s="18">
        <f t="shared" si="21"/>
        <v>2028</v>
      </c>
      <c r="M29" s="18">
        <f t="shared" si="21"/>
        <v>2029</v>
      </c>
      <c r="N29" s="18">
        <f t="shared" si="21"/>
        <v>2030</v>
      </c>
      <c r="O29" s="18">
        <f t="shared" si="21"/>
        <v>2031</v>
      </c>
      <c r="P29" s="18">
        <f t="shared" si="21"/>
        <v>2032</v>
      </c>
      <c r="Q29" s="18">
        <f t="shared" si="21"/>
        <v>2033</v>
      </c>
      <c r="R29" s="18">
        <f t="shared" si="21"/>
        <v>2034</v>
      </c>
      <c r="S29" s="18">
        <f t="shared" si="21"/>
        <v>2035</v>
      </c>
      <c r="T29" s="18">
        <f t="shared" si="21"/>
        <v>2036</v>
      </c>
      <c r="U29" s="18">
        <f t="shared" si="21"/>
        <v>2037</v>
      </c>
      <c r="V29" s="18">
        <f t="shared" si="21"/>
        <v>2038</v>
      </c>
      <c r="W29" s="18">
        <f t="shared" si="21"/>
        <v>2039</v>
      </c>
      <c r="X29" s="18">
        <f t="shared" si="21"/>
        <v>2040</v>
      </c>
      <c r="Y29" s="18">
        <f t="shared" si="21"/>
        <v>2041</v>
      </c>
      <c r="Z29" s="18">
        <f t="shared" si="21"/>
        <v>2042</v>
      </c>
      <c r="AA29" s="18">
        <f t="shared" si="21"/>
        <v>2043</v>
      </c>
      <c r="AB29" s="18">
        <f t="shared" si="21"/>
        <v>2044</v>
      </c>
      <c r="AC29" s="18">
        <f t="shared" si="21"/>
        <v>2045</v>
      </c>
      <c r="AD29" s="18">
        <f t="shared" si="21"/>
        <v>2046</v>
      </c>
      <c r="AE29" s="18">
        <f t="shared" si="21"/>
        <v>2047</v>
      </c>
      <c r="AF29" s="18">
        <f t="shared" si="21"/>
        <v>2048</v>
      </c>
      <c r="AG29" s="18">
        <f t="shared" si="21"/>
        <v>2049</v>
      </c>
      <c r="AH29" s="18">
        <f t="shared" si="21"/>
        <v>2050</v>
      </c>
      <c r="AI29" s="18">
        <f t="shared" ref="AI29" si="22">AH29+1</f>
        <v>2051</v>
      </c>
      <c r="AJ29" s="18">
        <f t="shared" ref="AJ29:AK29" si="23">AI29+1</f>
        <v>2052</v>
      </c>
      <c r="AK29" s="18">
        <f t="shared" si="23"/>
        <v>2053</v>
      </c>
    </row>
    <row r="30" spans="1:37">
      <c r="A30" s="18"/>
      <c r="B30" s="21" t="str">
        <f t="shared" ref="B30:B36" si="24">B17</f>
        <v>Melbourne</v>
      </c>
      <c r="C30" s="22">
        <v>0</v>
      </c>
      <c r="D30" s="22">
        <v>9.8519051048095712</v>
      </c>
      <c r="E30" s="22">
        <v>10.4623132900178</v>
      </c>
      <c r="F30" s="22">
        <v>12.149829431105582</v>
      </c>
      <c r="G30" s="22">
        <v>14.73098892654744</v>
      </c>
      <c r="H30" s="22">
        <v>16.198464612243196</v>
      </c>
      <c r="I30" s="22">
        <v>15.182177393689749</v>
      </c>
      <c r="J30" s="22">
        <v>12.625710795857604</v>
      </c>
      <c r="K30" s="22">
        <v>10.31712340418723</v>
      </c>
      <c r="L30" s="22">
        <v>9.6303714650880803</v>
      </c>
      <c r="M30" s="22">
        <v>9.9083697601768819</v>
      </c>
      <c r="N30" s="22">
        <v>10.119272525710842</v>
      </c>
      <c r="O30" s="22">
        <v>10.213338365776254</v>
      </c>
      <c r="P30" s="22">
        <v>10.20314968373936</v>
      </c>
      <c r="Q30" s="22">
        <v>10.161100687870611</v>
      </c>
      <c r="R30" s="22">
        <v>10.179853134165743</v>
      </c>
      <c r="S30" s="22">
        <v>10.247880503759095</v>
      </c>
      <c r="T30" s="22">
        <v>10.344875074148028</v>
      </c>
      <c r="U30" s="22">
        <v>10.467882385423048</v>
      </c>
      <c r="V30" s="22">
        <v>10.540645802443139</v>
      </c>
      <c r="W30" s="22">
        <v>10.442381451341495</v>
      </c>
      <c r="X30" s="22">
        <v>10.247775472410964</v>
      </c>
      <c r="Y30" s="22">
        <v>10.202078525906879</v>
      </c>
      <c r="Z30" s="22">
        <v>10.309412736458057</v>
      </c>
      <c r="AA30" s="22">
        <v>10.474189221259582</v>
      </c>
      <c r="AB30" s="22">
        <v>10.568687237051499</v>
      </c>
      <c r="AC30" s="22">
        <v>10.640593233469064</v>
      </c>
      <c r="AD30" s="22">
        <v>10.78298074939879</v>
      </c>
      <c r="AE30" s="22">
        <v>10.870979377702655</v>
      </c>
      <c r="AF30" s="22">
        <v>10.952987491522212</v>
      </c>
      <c r="AG30" s="22">
        <v>11.103139148443109</v>
      </c>
      <c r="AH30" s="22">
        <v>11.234010975799595</v>
      </c>
      <c r="AI30" s="22">
        <v>11.274854500004677</v>
      </c>
      <c r="AJ30" s="22">
        <v>11.285933356963449</v>
      </c>
      <c r="AK30" s="22">
        <v>11.312192001874052</v>
      </c>
    </row>
    <row r="31" spans="1:37">
      <c r="A31" s="18"/>
      <c r="B31" s="21" t="str">
        <f t="shared" si="24"/>
        <v>Sydney</v>
      </c>
      <c r="C31" s="22">
        <v>0</v>
      </c>
      <c r="D31" s="22">
        <v>10.876874282586289</v>
      </c>
      <c r="E31" s="22">
        <v>11.625109945174287</v>
      </c>
      <c r="F31" s="22">
        <v>13.586086811261799</v>
      </c>
      <c r="G31" s="22">
        <v>16.497022214340284</v>
      </c>
      <c r="H31" s="22">
        <v>18.061559605462108</v>
      </c>
      <c r="I31" s="22">
        <v>16.759242457022438</v>
      </c>
      <c r="J31" s="22">
        <v>13.729979698912356</v>
      </c>
      <c r="K31" s="22">
        <v>10.757473166703196</v>
      </c>
      <c r="L31" s="22">
        <v>9.3595345194645088</v>
      </c>
      <c r="M31" s="22">
        <v>9.2584323347145112</v>
      </c>
      <c r="N31" s="22">
        <v>9.3526055590587944</v>
      </c>
      <c r="O31" s="22">
        <v>9.4175213501850781</v>
      </c>
      <c r="P31" s="22">
        <v>9.4279024768133652</v>
      </c>
      <c r="Q31" s="22">
        <v>9.4050185148654979</v>
      </c>
      <c r="R31" s="22">
        <v>9.4036033602014175</v>
      </c>
      <c r="S31" s="22">
        <v>9.4515503997374601</v>
      </c>
      <c r="T31" s="22">
        <v>9.5431545801173385</v>
      </c>
      <c r="U31" s="22">
        <v>9.6400237950456109</v>
      </c>
      <c r="V31" s="22">
        <v>9.6815062765092126</v>
      </c>
      <c r="W31" s="22">
        <v>9.4682761633657222</v>
      </c>
      <c r="X31" s="22">
        <v>9.1142590431384534</v>
      </c>
      <c r="Y31" s="22">
        <v>9.0169533270892863</v>
      </c>
      <c r="Z31" s="22">
        <v>9.189467892354731</v>
      </c>
      <c r="AA31" s="22">
        <v>9.481313165439202</v>
      </c>
      <c r="AB31" s="22">
        <v>9.6642340835498111</v>
      </c>
      <c r="AC31" s="22">
        <v>9.6685146995201912</v>
      </c>
      <c r="AD31" s="22">
        <v>9.6426687415776176</v>
      </c>
      <c r="AE31" s="22">
        <v>9.6114566618745023</v>
      </c>
      <c r="AF31" s="22">
        <v>9.6244397244846436</v>
      </c>
      <c r="AG31" s="22">
        <v>9.7127271161174313</v>
      </c>
      <c r="AH31" s="22">
        <v>9.7825293032785972</v>
      </c>
      <c r="AI31" s="22">
        <v>9.7911751220920991</v>
      </c>
      <c r="AJ31" s="22">
        <v>9.79040312169065</v>
      </c>
      <c r="AK31" s="22">
        <v>9.7941648250174858</v>
      </c>
    </row>
    <row r="32" spans="1:37">
      <c r="A32" s="18"/>
      <c r="B32" s="21" t="str">
        <f t="shared" si="24"/>
        <v>Adelaide</v>
      </c>
      <c r="C32" s="22">
        <v>0</v>
      </c>
      <c r="D32" s="22">
        <v>10.723033572897013</v>
      </c>
      <c r="E32" s="22">
        <v>11.074375592588927</v>
      </c>
      <c r="F32" s="22">
        <v>12.496806036228243</v>
      </c>
      <c r="G32" s="22">
        <v>15.347684592127191</v>
      </c>
      <c r="H32" s="22">
        <v>17.354354282126504</v>
      </c>
      <c r="I32" s="22">
        <v>16.446569198428648</v>
      </c>
      <c r="J32" s="22">
        <v>13.346078396128723</v>
      </c>
      <c r="K32" s="22">
        <v>10.4294433071314</v>
      </c>
      <c r="L32" s="22">
        <v>9.3500873114050389</v>
      </c>
      <c r="M32" s="22">
        <v>9.3089094520720757</v>
      </c>
      <c r="N32" s="22">
        <v>9.293102013084285</v>
      </c>
      <c r="O32" s="22">
        <v>9.2686947743677077</v>
      </c>
      <c r="P32" s="22">
        <v>9.2175030264973561</v>
      </c>
      <c r="Q32" s="22">
        <v>9.1512750746063816</v>
      </c>
      <c r="R32" s="22">
        <v>9.1428748859079754</v>
      </c>
      <c r="S32" s="22">
        <v>9.2193396042720188</v>
      </c>
      <c r="T32" s="22">
        <v>9.3553947590812996</v>
      </c>
      <c r="U32" s="22">
        <v>9.4944490063661604</v>
      </c>
      <c r="V32" s="22">
        <v>9.5183914450744531</v>
      </c>
      <c r="W32" s="22">
        <v>9.2269001762390346</v>
      </c>
      <c r="X32" s="22">
        <v>8.8339530047824191</v>
      </c>
      <c r="Y32" s="22">
        <v>8.7493646762085824</v>
      </c>
      <c r="Z32" s="22">
        <v>8.957119146558723</v>
      </c>
      <c r="AA32" s="22">
        <v>9.2950179142193932</v>
      </c>
      <c r="AB32" s="22">
        <v>9.4603201185485766</v>
      </c>
      <c r="AC32" s="22">
        <v>9.38212739213429</v>
      </c>
      <c r="AD32" s="22">
        <v>9.315835114785262</v>
      </c>
      <c r="AE32" s="22">
        <v>9.2975189721353431</v>
      </c>
      <c r="AF32" s="22">
        <v>9.3308537368336779</v>
      </c>
      <c r="AG32" s="22">
        <v>9.4676532855159277</v>
      </c>
      <c r="AH32" s="22">
        <v>9.5633425785033737</v>
      </c>
      <c r="AI32" s="22">
        <v>9.5153996950367077</v>
      </c>
      <c r="AJ32" s="22">
        <v>9.4429246043594315</v>
      </c>
      <c r="AK32" s="22">
        <v>9.4215629494683881</v>
      </c>
    </row>
    <row r="33" spans="1:37">
      <c r="A33" s="18"/>
      <c r="B33" s="21" t="str">
        <f t="shared" si="24"/>
        <v>Brisbane</v>
      </c>
      <c r="C33" s="22">
        <v>0</v>
      </c>
      <c r="D33" s="22">
        <v>10.0233237948512</v>
      </c>
      <c r="E33" s="22">
        <v>11.404177783730614</v>
      </c>
      <c r="F33" s="22">
        <v>13.7102310610984</v>
      </c>
      <c r="G33" s="22">
        <v>16.613034747424901</v>
      </c>
      <c r="H33" s="22">
        <v>18.075369878467622</v>
      </c>
      <c r="I33" s="22">
        <v>15.920166031530448</v>
      </c>
      <c r="J33" s="22">
        <v>11.966372628013948</v>
      </c>
      <c r="K33" s="22">
        <v>9.0674657837218788</v>
      </c>
      <c r="L33" s="22">
        <v>7.9182228608872105</v>
      </c>
      <c r="M33" s="22">
        <v>7.754897888530877</v>
      </c>
      <c r="N33" s="22">
        <v>7.8120727061322768</v>
      </c>
      <c r="O33" s="22">
        <v>7.8779897215647718</v>
      </c>
      <c r="P33" s="22">
        <v>7.8970126084717815</v>
      </c>
      <c r="Q33" s="22">
        <v>7.8996543203692244</v>
      </c>
      <c r="R33" s="22">
        <v>7.9287994994491164</v>
      </c>
      <c r="S33" s="22">
        <v>7.9267115708973881</v>
      </c>
      <c r="T33" s="22">
        <v>7.9030809188799882</v>
      </c>
      <c r="U33" s="22">
        <v>7.936045358669686</v>
      </c>
      <c r="V33" s="22">
        <v>7.9806823710211461</v>
      </c>
      <c r="W33" s="22">
        <v>7.835921062068663</v>
      </c>
      <c r="X33" s="22">
        <v>7.6231318530246623</v>
      </c>
      <c r="Y33" s="22">
        <v>7.6678972796234905</v>
      </c>
      <c r="Z33" s="22">
        <v>7.8204492948195199</v>
      </c>
      <c r="AA33" s="22">
        <v>7.9279395435617701</v>
      </c>
      <c r="AB33" s="22">
        <v>7.998814867587674</v>
      </c>
      <c r="AC33" s="22">
        <v>8.0248595856764684</v>
      </c>
      <c r="AD33" s="22">
        <v>8.0667362250025825</v>
      </c>
      <c r="AE33" s="22">
        <v>8.0459090392396817</v>
      </c>
      <c r="AF33" s="22">
        <v>7.968031009670332</v>
      </c>
      <c r="AG33" s="22">
        <v>8.1549520305207537</v>
      </c>
      <c r="AH33" s="22">
        <v>8.428301454629775</v>
      </c>
      <c r="AI33" s="22">
        <v>8.3701061782396309</v>
      </c>
      <c r="AJ33" s="22">
        <v>8.2569992448228113</v>
      </c>
      <c r="AK33" s="22">
        <v>8.2341915241407797</v>
      </c>
    </row>
    <row r="34" spans="1:37">
      <c r="A34" s="18"/>
      <c r="B34" s="21" t="str">
        <f t="shared" si="24"/>
        <v>Canberra</v>
      </c>
      <c r="C34" s="22">
        <v>0</v>
      </c>
      <c r="D34" s="22">
        <v>10.876874282586289</v>
      </c>
      <c r="E34" s="22">
        <v>11.625109945174287</v>
      </c>
      <c r="F34" s="22">
        <v>13.586086811261799</v>
      </c>
      <c r="G34" s="22">
        <v>16.497022214340284</v>
      </c>
      <c r="H34" s="22">
        <v>18.061559605462108</v>
      </c>
      <c r="I34" s="22">
        <v>16.759242457022438</v>
      </c>
      <c r="J34" s="22">
        <v>13.729979698912356</v>
      </c>
      <c r="K34" s="22">
        <v>10.757473166703196</v>
      </c>
      <c r="L34" s="22">
        <v>9.3595345194645088</v>
      </c>
      <c r="M34" s="22">
        <v>9.2584323347145112</v>
      </c>
      <c r="N34" s="22">
        <v>9.3526055590587944</v>
      </c>
      <c r="O34" s="22">
        <v>9.4175213501850781</v>
      </c>
      <c r="P34" s="22">
        <v>9.4279024768133652</v>
      </c>
      <c r="Q34" s="22">
        <v>9.4050185148654979</v>
      </c>
      <c r="R34" s="22">
        <v>9.4036033602014175</v>
      </c>
      <c r="S34" s="22">
        <v>9.4515503997374601</v>
      </c>
      <c r="T34" s="22">
        <v>9.5431545801173385</v>
      </c>
      <c r="U34" s="22">
        <v>9.6400237950456109</v>
      </c>
      <c r="V34" s="22">
        <v>9.6815062765092126</v>
      </c>
      <c r="W34" s="22">
        <v>9.4682761633657222</v>
      </c>
      <c r="X34" s="22">
        <v>9.1142590431384534</v>
      </c>
      <c r="Y34" s="22">
        <v>9.0169533270892863</v>
      </c>
      <c r="Z34" s="22">
        <v>9.189467892354731</v>
      </c>
      <c r="AA34" s="22">
        <v>9.481313165439202</v>
      </c>
      <c r="AB34" s="22">
        <v>9.6642340835498111</v>
      </c>
      <c r="AC34" s="22">
        <v>9.6685146995201912</v>
      </c>
      <c r="AD34" s="22">
        <v>9.6426687415776176</v>
      </c>
      <c r="AE34" s="22">
        <v>9.6114566618745023</v>
      </c>
      <c r="AF34" s="22">
        <v>9.6244397244846436</v>
      </c>
      <c r="AG34" s="22">
        <v>9.7127271161174313</v>
      </c>
      <c r="AH34" s="22">
        <v>9.7825293032785972</v>
      </c>
      <c r="AI34" s="22">
        <v>9.7911751220920991</v>
      </c>
      <c r="AJ34" s="22">
        <v>9.79040312169065</v>
      </c>
      <c r="AK34" s="22">
        <v>9.7941648250174858</v>
      </c>
    </row>
    <row r="35" spans="1:37">
      <c r="A35" s="18"/>
      <c r="B35" s="21" t="str">
        <f t="shared" si="24"/>
        <v>Hobart</v>
      </c>
      <c r="C35" s="22">
        <v>0</v>
      </c>
      <c r="D35" s="22">
        <v>11.720258045986041</v>
      </c>
      <c r="E35" s="22">
        <v>12.415487315620544</v>
      </c>
      <c r="F35" s="22">
        <v>14.020741303302348</v>
      </c>
      <c r="G35" s="22">
        <v>16.622192641991361</v>
      </c>
      <c r="H35" s="22">
        <v>18.195492110843578</v>
      </c>
      <c r="I35" s="22">
        <v>17.237913316075922</v>
      </c>
      <c r="J35" s="22">
        <v>14.676713361847755</v>
      </c>
      <c r="K35" s="22">
        <v>12.390062954431333</v>
      </c>
      <c r="L35" s="22">
        <v>11.749990795070236</v>
      </c>
      <c r="M35" s="22">
        <v>11.993506389421446</v>
      </c>
      <c r="N35" s="22">
        <v>12.165763476100055</v>
      </c>
      <c r="O35" s="22">
        <v>12.287244293619331</v>
      </c>
      <c r="P35" s="22">
        <v>12.267482464941107</v>
      </c>
      <c r="Q35" s="22">
        <v>12.17358038710093</v>
      </c>
      <c r="R35" s="22">
        <v>12.184510604659129</v>
      </c>
      <c r="S35" s="22">
        <v>12.289555808841396</v>
      </c>
      <c r="T35" s="22">
        <v>12.419273022485667</v>
      </c>
      <c r="U35" s="22">
        <v>12.646834935097495</v>
      </c>
      <c r="V35" s="22">
        <v>12.809178065163564</v>
      </c>
      <c r="W35" s="22">
        <v>12.672571968701806</v>
      </c>
      <c r="X35" s="22">
        <v>12.477965989771276</v>
      </c>
      <c r="Y35" s="22">
        <v>12.432269043267191</v>
      </c>
      <c r="Z35" s="22">
        <v>12.539603253818369</v>
      </c>
      <c r="AA35" s="22">
        <v>12.704379738619894</v>
      </c>
      <c r="AB35" s="22">
        <v>12.79887775441181</v>
      </c>
      <c r="AC35" s="22">
        <v>12.870783750829375</v>
      </c>
      <c r="AD35" s="22">
        <v>13.013171266759102</v>
      </c>
      <c r="AE35" s="22">
        <v>13.101169895062966</v>
      </c>
      <c r="AF35" s="22">
        <v>13.183178008882523</v>
      </c>
      <c r="AG35" s="22">
        <v>13.33332966580342</v>
      </c>
      <c r="AH35" s="22">
        <v>13.464201493159907</v>
      </c>
      <c r="AI35" s="22">
        <v>13.505045017364989</v>
      </c>
      <c r="AJ35" s="22">
        <v>13.51612387432376</v>
      </c>
      <c r="AK35" s="22">
        <v>13.542382519234364</v>
      </c>
    </row>
    <row r="36" spans="1:37">
      <c r="A36" s="18"/>
      <c r="B36" s="21" t="str">
        <f t="shared" si="24"/>
        <v>Townsville</v>
      </c>
      <c r="C36" s="22">
        <v>0</v>
      </c>
      <c r="D36" s="22">
        <v>8.9927360351896883</v>
      </c>
      <c r="E36" s="22">
        <v>8.9549239625208621</v>
      </c>
      <c r="F36" s="22">
        <v>8.7722840904385855</v>
      </c>
      <c r="G36" s="22">
        <v>8.8323704995537948</v>
      </c>
      <c r="H36" s="22">
        <v>10.496063755277243</v>
      </c>
      <c r="I36" s="22">
        <v>10.975092701758298</v>
      </c>
      <c r="J36" s="22">
        <v>13.924166698255499</v>
      </c>
      <c r="K36" s="22">
        <v>13.924166698255499</v>
      </c>
      <c r="L36" s="22">
        <v>13.924166698255499</v>
      </c>
      <c r="M36" s="22">
        <v>13.924166698255499</v>
      </c>
      <c r="N36" s="22">
        <v>13.924166698255497</v>
      </c>
      <c r="O36" s="22">
        <v>13.924166698255499</v>
      </c>
      <c r="P36" s="22">
        <v>13.924166698255499</v>
      </c>
      <c r="Q36" s="22">
        <v>13.924166698255499</v>
      </c>
      <c r="R36" s="22">
        <v>13.924166698255499</v>
      </c>
      <c r="S36" s="22">
        <v>13.924166698255499</v>
      </c>
      <c r="T36" s="22">
        <v>13.924166698255499</v>
      </c>
      <c r="U36" s="22">
        <v>13.924166698255499</v>
      </c>
      <c r="V36" s="22">
        <v>13.924166698255499</v>
      </c>
      <c r="W36" s="22">
        <v>13.924166698255499</v>
      </c>
      <c r="X36" s="22">
        <v>13.924166698255499</v>
      </c>
      <c r="Y36" s="22">
        <v>13.924166698255501</v>
      </c>
      <c r="Z36" s="22">
        <v>13.924166698255499</v>
      </c>
      <c r="AA36" s="22">
        <v>13.924166698255499</v>
      </c>
      <c r="AB36" s="22">
        <v>13.924166698255501</v>
      </c>
      <c r="AC36" s="22">
        <v>13.924166698255499</v>
      </c>
      <c r="AD36" s="22">
        <v>13.924166698255499</v>
      </c>
      <c r="AE36" s="22">
        <v>13.924166698255497</v>
      </c>
      <c r="AF36" s="22">
        <v>13.924166698255499</v>
      </c>
      <c r="AG36" s="22">
        <v>13.924166698255499</v>
      </c>
      <c r="AH36" s="22">
        <v>13.924166698255499</v>
      </c>
      <c r="AI36" s="22">
        <v>13.924166698255499</v>
      </c>
      <c r="AJ36" s="22">
        <v>13.924166698255499</v>
      </c>
      <c r="AK36" s="22">
        <v>13.924166698255499</v>
      </c>
    </row>
    <row r="37" spans="1:37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>
      <c r="A38" s="23"/>
      <c r="B38" s="24" t="s">
        <v>78</v>
      </c>
      <c r="C38" s="23">
        <f>C29</f>
        <v>2019</v>
      </c>
      <c r="D38" s="23">
        <f t="shared" ref="D38:AH38" si="25">D29</f>
        <v>2020</v>
      </c>
      <c r="E38" s="23">
        <f t="shared" si="25"/>
        <v>2021</v>
      </c>
      <c r="F38" s="23">
        <f t="shared" si="25"/>
        <v>2022</v>
      </c>
      <c r="G38" s="23">
        <f t="shared" si="25"/>
        <v>2023</v>
      </c>
      <c r="H38" s="23">
        <f t="shared" si="25"/>
        <v>2024</v>
      </c>
      <c r="I38" s="23">
        <f t="shared" si="25"/>
        <v>2025</v>
      </c>
      <c r="J38" s="23">
        <f t="shared" si="25"/>
        <v>2026</v>
      </c>
      <c r="K38" s="23">
        <f t="shared" si="25"/>
        <v>2027</v>
      </c>
      <c r="L38" s="23">
        <f t="shared" si="25"/>
        <v>2028</v>
      </c>
      <c r="M38" s="23">
        <f t="shared" si="25"/>
        <v>2029</v>
      </c>
      <c r="N38" s="23">
        <f t="shared" si="25"/>
        <v>2030</v>
      </c>
      <c r="O38" s="23">
        <f t="shared" si="25"/>
        <v>2031</v>
      </c>
      <c r="P38" s="23">
        <f t="shared" si="25"/>
        <v>2032</v>
      </c>
      <c r="Q38" s="23">
        <f t="shared" si="25"/>
        <v>2033</v>
      </c>
      <c r="R38" s="23">
        <f t="shared" si="25"/>
        <v>2034</v>
      </c>
      <c r="S38" s="23">
        <f t="shared" si="25"/>
        <v>2035</v>
      </c>
      <c r="T38" s="23">
        <f t="shared" si="25"/>
        <v>2036</v>
      </c>
      <c r="U38" s="23">
        <f t="shared" si="25"/>
        <v>2037</v>
      </c>
      <c r="V38" s="23">
        <f t="shared" si="25"/>
        <v>2038</v>
      </c>
      <c r="W38" s="23">
        <f t="shared" si="25"/>
        <v>2039</v>
      </c>
      <c r="X38" s="23">
        <f t="shared" si="25"/>
        <v>2040</v>
      </c>
      <c r="Y38" s="23">
        <f t="shared" si="25"/>
        <v>2041</v>
      </c>
      <c r="Z38" s="23">
        <f t="shared" si="25"/>
        <v>2042</v>
      </c>
      <c r="AA38" s="23">
        <f t="shared" si="25"/>
        <v>2043</v>
      </c>
      <c r="AB38" s="23">
        <f t="shared" si="25"/>
        <v>2044</v>
      </c>
      <c r="AC38" s="23">
        <f t="shared" si="25"/>
        <v>2045</v>
      </c>
      <c r="AD38" s="23">
        <f t="shared" si="25"/>
        <v>2046</v>
      </c>
      <c r="AE38" s="23">
        <f t="shared" si="25"/>
        <v>2047</v>
      </c>
      <c r="AF38" s="23">
        <f t="shared" si="25"/>
        <v>2048</v>
      </c>
      <c r="AG38" s="23">
        <f t="shared" si="25"/>
        <v>2049</v>
      </c>
      <c r="AH38" s="23">
        <f t="shared" si="25"/>
        <v>2050</v>
      </c>
      <c r="AI38" s="23">
        <f t="shared" ref="AI38:AJ38" si="26">AI29</f>
        <v>2051</v>
      </c>
      <c r="AJ38" s="23">
        <f t="shared" si="26"/>
        <v>2052</v>
      </c>
      <c r="AK38" s="23">
        <f t="shared" ref="AK38" si="27">AK29</f>
        <v>2053</v>
      </c>
    </row>
    <row r="39" spans="1:37">
      <c r="A39" s="23"/>
      <c r="B39" s="26" t="str">
        <f>B30</f>
        <v>Melbourne</v>
      </c>
      <c r="C39" s="25">
        <v>0</v>
      </c>
      <c r="D39" s="25">
        <f>D7+(D17-'R&amp;C Load Factor Adjustments'!$G41)*'R&amp;C Load Factor Adjustments'!$H41+'R&amp;C Load Factor Adjustments'!$G41+'R&amp;C Load Factor Adjustments'!$F41</f>
        <v>10.961853282845706</v>
      </c>
      <c r="E39" s="25">
        <f>E7+(E17-'R&amp;C Load Factor Adjustments'!$G41)*'R&amp;C Load Factor Adjustments'!$H41+'R&amp;C Load Factor Adjustments'!$G41+'R&amp;C Load Factor Adjustments'!$F41</f>
        <v>11.578122834326031</v>
      </c>
      <c r="F39" s="25">
        <f>F7+(F17-'R&amp;C Load Factor Adjustments'!$G41)*'R&amp;C Load Factor Adjustments'!$H41+'R&amp;C Load Factor Adjustments'!$G41+'R&amp;C Load Factor Adjustments'!$F41</f>
        <v>13.263891361530732</v>
      </c>
      <c r="G39" s="25">
        <f>G7+(G17-'R&amp;C Load Factor Adjustments'!$G41)*'R&amp;C Load Factor Adjustments'!$H41+'R&amp;C Load Factor Adjustments'!$G41+'R&amp;C Load Factor Adjustments'!$F41</f>
        <v>15.845386575437709</v>
      </c>
      <c r="H39" s="25">
        <f>H7+(H17-'R&amp;C Load Factor Adjustments'!$G41)*'R&amp;C Load Factor Adjustments'!$H41+'R&amp;C Load Factor Adjustments'!$G41+'R&amp;C Load Factor Adjustments'!$F41</f>
        <v>17.326228780953873</v>
      </c>
      <c r="I39" s="25">
        <f>I7+(I17-'R&amp;C Load Factor Adjustments'!$G41)*'R&amp;C Load Factor Adjustments'!$H41+'R&amp;C Load Factor Adjustments'!$G41+'R&amp;C Load Factor Adjustments'!$F41</f>
        <v>16.32904600759603</v>
      </c>
      <c r="J39" s="25">
        <f>J7+(J17-'R&amp;C Load Factor Adjustments'!$G41)*'R&amp;C Load Factor Adjustments'!$H41+'R&amp;C Load Factor Adjustments'!$G41+'R&amp;C Load Factor Adjustments'!$F41</f>
        <v>13.785403497351442</v>
      </c>
      <c r="K39" s="25">
        <f>K7+(K17-'R&amp;C Load Factor Adjustments'!$G41)*'R&amp;C Load Factor Adjustments'!$H41+'R&amp;C Load Factor Adjustments'!$G41+'R&amp;C Load Factor Adjustments'!$F41</f>
        <v>11.628351694097287</v>
      </c>
      <c r="L39" s="25">
        <f>L7+(L17-'R&amp;C Load Factor Adjustments'!$G41)*'R&amp;C Load Factor Adjustments'!$H41+'R&amp;C Load Factor Adjustments'!$G41+'R&amp;C Load Factor Adjustments'!$F41</f>
        <v>11.254373932581379</v>
      </c>
      <c r="M39" s="25">
        <f>M7+(M17-'R&amp;C Load Factor Adjustments'!$G41)*'R&amp;C Load Factor Adjustments'!$H41+'R&amp;C Load Factor Adjustments'!$G41+'R&amp;C Load Factor Adjustments'!$F41</f>
        <v>11.72218606996897</v>
      </c>
      <c r="N39" s="25">
        <f>N7+(N17-'R&amp;C Load Factor Adjustments'!$G41)*'R&amp;C Load Factor Adjustments'!$H41+'R&amp;C Load Factor Adjustments'!$G41+'R&amp;C Load Factor Adjustments'!$F41</f>
        <v>11.955357049949702</v>
      </c>
      <c r="O39" s="25">
        <f>O7+(O17-'R&amp;C Load Factor Adjustments'!$G41)*'R&amp;C Load Factor Adjustments'!$H41+'R&amp;C Load Factor Adjustments'!$G41+'R&amp;C Load Factor Adjustments'!$F41</f>
        <v>12.033936908899308</v>
      </c>
      <c r="P39" s="25">
        <f>P7+(P17-'R&amp;C Load Factor Adjustments'!$G41)*'R&amp;C Load Factor Adjustments'!$H41+'R&amp;C Load Factor Adjustments'!$G41+'R&amp;C Load Factor Adjustments'!$F41</f>
        <v>12.005376381885405</v>
      </c>
      <c r="Q39" s="25">
        <f>Q7+(Q17-'R&amp;C Load Factor Adjustments'!$G41)*'R&amp;C Load Factor Adjustments'!$H41+'R&amp;C Load Factor Adjustments'!$G41+'R&amp;C Load Factor Adjustments'!$F41</f>
        <v>11.931705393509269</v>
      </c>
      <c r="R39" s="25">
        <f>R7+(R17-'R&amp;C Load Factor Adjustments'!$G41)*'R&amp;C Load Factor Adjustments'!$H41+'R&amp;C Load Factor Adjustments'!$G41+'R&amp;C Load Factor Adjustments'!$F41</f>
        <v>11.907721425911003</v>
      </c>
      <c r="S39" s="25">
        <f>S7+(S17-'R&amp;C Load Factor Adjustments'!$G41)*'R&amp;C Load Factor Adjustments'!$H41+'R&amp;C Load Factor Adjustments'!$G41+'R&amp;C Load Factor Adjustments'!$F41</f>
        <v>11.961164820396787</v>
      </c>
      <c r="T39" s="25">
        <f>T7+(T17-'R&amp;C Load Factor Adjustments'!$G41)*'R&amp;C Load Factor Adjustments'!$H41+'R&amp;C Load Factor Adjustments'!$G41+'R&amp;C Load Factor Adjustments'!$F41</f>
        <v>12.081468822082057</v>
      </c>
      <c r="U39" s="25">
        <f>U7+(U17-'R&amp;C Load Factor Adjustments'!$G41)*'R&amp;C Load Factor Adjustments'!$H41+'R&amp;C Load Factor Adjustments'!$G41+'R&amp;C Load Factor Adjustments'!$F41</f>
        <v>12.235783079337166</v>
      </c>
      <c r="V39" s="25">
        <f>V7+(V17-'R&amp;C Load Factor Adjustments'!$G41)*'R&amp;C Load Factor Adjustments'!$H41+'R&amp;C Load Factor Adjustments'!$G41+'R&amp;C Load Factor Adjustments'!$F41</f>
        <v>12.311797697268631</v>
      </c>
      <c r="W39" s="25">
        <f>W7+(W17-'R&amp;C Load Factor Adjustments'!$G41)*'R&amp;C Load Factor Adjustments'!$H41+'R&amp;C Load Factor Adjustments'!$G41+'R&amp;C Load Factor Adjustments'!$F41</f>
        <v>12.22910361796805</v>
      </c>
      <c r="X39" s="25">
        <f>X7+(X17-'R&amp;C Load Factor Adjustments'!$G41)*'R&amp;C Load Factor Adjustments'!$H41+'R&amp;C Load Factor Adjustments'!$G41+'R&amp;C Load Factor Adjustments'!$F41</f>
        <v>12.079088996429823</v>
      </c>
      <c r="Y39" s="25">
        <f>Y7+(Y17-'R&amp;C Load Factor Adjustments'!$G41)*'R&amp;C Load Factor Adjustments'!$H41+'R&amp;C Load Factor Adjustments'!$G41+'R&amp;C Load Factor Adjustments'!$F41</f>
        <v>12.047145611346314</v>
      </c>
      <c r="Z39" s="25">
        <f>Z7+(Z17-'R&amp;C Load Factor Adjustments'!$G41)*'R&amp;C Load Factor Adjustments'!$H41+'R&amp;C Load Factor Adjustments'!$G41+'R&amp;C Load Factor Adjustments'!$F41</f>
        <v>12.110756143480264</v>
      </c>
      <c r="AA39" s="25">
        <f>AA7+(AA17-'R&amp;C Load Factor Adjustments'!$G41)*'R&amp;C Load Factor Adjustments'!$H41+'R&amp;C Load Factor Adjustments'!$G41+'R&amp;C Load Factor Adjustments'!$F41</f>
        <v>12.203684492268673</v>
      </c>
      <c r="AB39" s="25">
        <f>AB7+(AB17-'R&amp;C Load Factor Adjustments'!$G41)*'R&amp;C Load Factor Adjustments'!$H41+'R&amp;C Load Factor Adjustments'!$G41+'R&amp;C Load Factor Adjustments'!$F41</f>
        <v>12.305479662524593</v>
      </c>
      <c r="AC39" s="25">
        <f>AC7+(AC17-'R&amp;C Load Factor Adjustments'!$G41)*'R&amp;C Load Factor Adjustments'!$H41+'R&amp;C Load Factor Adjustments'!$G41+'R&amp;C Load Factor Adjustments'!$F41</f>
        <v>12.609270683672609</v>
      </c>
      <c r="AD39" s="25">
        <f>AD7+(AD17-'R&amp;C Load Factor Adjustments'!$G41)*'R&amp;C Load Factor Adjustments'!$H41+'R&amp;C Load Factor Adjustments'!$G41+'R&amp;C Load Factor Adjustments'!$F41</f>
        <v>13.093558171728358</v>
      </c>
      <c r="AE39" s="25">
        <f>AE7+(AE17-'R&amp;C Load Factor Adjustments'!$G41)*'R&amp;C Load Factor Adjustments'!$H41+'R&amp;C Load Factor Adjustments'!$G41+'R&amp;C Load Factor Adjustments'!$F41</f>
        <v>13.365339125057931</v>
      </c>
      <c r="AF39" s="25">
        <f>AF7+(AF17-'R&amp;C Load Factor Adjustments'!$G41)*'R&amp;C Load Factor Adjustments'!$H41+'R&amp;C Load Factor Adjustments'!$G41+'R&amp;C Load Factor Adjustments'!$F41</f>
        <v>13.691884611575222</v>
      </c>
      <c r="AG39" s="25">
        <f>AG7+(AG17-'R&amp;C Load Factor Adjustments'!$G41)*'R&amp;C Load Factor Adjustments'!$H41+'R&amp;C Load Factor Adjustments'!$G41+'R&amp;C Load Factor Adjustments'!$F41</f>
        <v>14.293965796262846</v>
      </c>
      <c r="AH39" s="25">
        <f>AH7+(AH17-'R&amp;C Load Factor Adjustments'!$G41)*'R&amp;C Load Factor Adjustments'!$H41+'R&amp;C Load Factor Adjustments'!$G41+'R&amp;C Load Factor Adjustments'!$F41</f>
        <v>14.73075572642623</v>
      </c>
      <c r="AI39" s="25">
        <f>AI7+(AI17-'R&amp;C Load Factor Adjustments'!$G41)*'R&amp;C Load Factor Adjustments'!$H41+'R&amp;C Load Factor Adjustments'!$G41+'R&amp;C Load Factor Adjustments'!$F41</f>
        <v>14.876582345019109</v>
      </c>
      <c r="AJ39" s="25">
        <f>AJ7+(AJ17-'R&amp;C Load Factor Adjustments'!$G41)*'R&amp;C Load Factor Adjustments'!$H41+'R&amp;C Load Factor Adjustments'!$G41+'R&amp;C Load Factor Adjustments'!$F41</f>
        <v>15.017749351375397</v>
      </c>
      <c r="AK39" s="25">
        <f>AK7+(AK17-'R&amp;C Load Factor Adjustments'!$G41)*'R&amp;C Load Factor Adjustments'!$H41+'R&amp;C Load Factor Adjustments'!$G41+'R&amp;C Load Factor Adjustments'!$F41</f>
        <v>15.185310606450928</v>
      </c>
    </row>
    <row r="40" spans="1:37">
      <c r="A40" s="23"/>
      <c r="B40" s="26" t="str">
        <f t="shared" ref="B40:B45" si="28">B31</f>
        <v>Sydney</v>
      </c>
      <c r="C40" s="25">
        <v>0</v>
      </c>
      <c r="D40" s="25">
        <f>D8+(D18-'R&amp;C Load Factor Adjustments'!$G42)*'R&amp;C Load Factor Adjustments'!$H42+'R&amp;C Load Factor Adjustments'!$G42+'R&amp;C Load Factor Adjustments'!$F42</f>
        <v>12.363064487389</v>
      </c>
      <c r="E40" s="25">
        <f>E8+(E18-'R&amp;C Load Factor Adjustments'!$G42)*'R&amp;C Load Factor Adjustments'!$H42+'R&amp;C Load Factor Adjustments'!$G42+'R&amp;C Load Factor Adjustments'!$F42</f>
        <v>13.10652549736707</v>
      </c>
      <c r="F40" s="25">
        <f>F8+(F18-'R&amp;C Load Factor Adjustments'!$G42)*'R&amp;C Load Factor Adjustments'!$H42+'R&amp;C Load Factor Adjustments'!$G42+'R&amp;C Load Factor Adjustments'!$F42</f>
        <v>15.047786447306951</v>
      </c>
      <c r="G40" s="25">
        <f>G8+(G18-'R&amp;C Load Factor Adjustments'!$G42)*'R&amp;C Load Factor Adjustments'!$H42+'R&amp;C Load Factor Adjustments'!$G42+'R&amp;C Load Factor Adjustments'!$F42</f>
        <v>17.946343812574469</v>
      </c>
      <c r="H40" s="25">
        <f>H8+(H18-'R&amp;C Load Factor Adjustments'!$G42)*'R&amp;C Load Factor Adjustments'!$H42+'R&amp;C Load Factor Adjustments'!$G42+'R&amp;C Load Factor Adjustments'!$F42</f>
        <v>19.540029046609817</v>
      </c>
      <c r="I40" s="25">
        <f>I8+(I18-'R&amp;C Load Factor Adjustments'!$G42)*'R&amp;C Load Factor Adjustments'!$H42+'R&amp;C Load Factor Adjustments'!$G42+'R&amp;C Load Factor Adjustments'!$F42</f>
        <v>18.333876824971352</v>
      </c>
      <c r="J40" s="25">
        <f>J8+(J18-'R&amp;C Load Factor Adjustments'!$G42)*'R&amp;C Load Factor Adjustments'!$H42+'R&amp;C Load Factor Adjustments'!$G42+'R&amp;C Load Factor Adjustments'!$F42</f>
        <v>15.434500961730643</v>
      </c>
      <c r="K40" s="25">
        <f>K8+(K18-'R&amp;C Load Factor Adjustments'!$G42)*'R&amp;C Load Factor Adjustments'!$H42+'R&amp;C Load Factor Adjustments'!$G42+'R&amp;C Load Factor Adjustments'!$F42</f>
        <v>12.565881203729935</v>
      </c>
      <c r="L40" s="25">
        <f>L8+(L18-'R&amp;C Load Factor Adjustments'!$G42)*'R&amp;C Load Factor Adjustments'!$H42+'R&amp;C Load Factor Adjustments'!$G42+'R&amp;C Load Factor Adjustments'!$F42</f>
        <v>11.216798638665058</v>
      </c>
      <c r="M40" s="25">
        <f>M8+(M18-'R&amp;C Load Factor Adjustments'!$G42)*'R&amp;C Load Factor Adjustments'!$H42+'R&amp;C Load Factor Adjustments'!$G42+'R&amp;C Load Factor Adjustments'!$F42</f>
        <v>11.10835852206945</v>
      </c>
      <c r="N40" s="25">
        <f>N8+(N18-'R&amp;C Load Factor Adjustments'!$G42)*'R&amp;C Load Factor Adjustments'!$H42+'R&amp;C Load Factor Adjustments'!$G42+'R&amp;C Load Factor Adjustments'!$F42</f>
        <v>11.187687109956236</v>
      </c>
      <c r="O40" s="25">
        <f>O8+(O18-'R&amp;C Load Factor Adjustments'!$G42)*'R&amp;C Load Factor Adjustments'!$H42+'R&amp;C Load Factor Adjustments'!$G42+'R&amp;C Load Factor Adjustments'!$F42</f>
        <v>11.243740217161085</v>
      </c>
      <c r="P40" s="25">
        <f>P8+(P18-'R&amp;C Load Factor Adjustments'!$G42)*'R&amp;C Load Factor Adjustments'!$H42+'R&amp;C Load Factor Adjustments'!$G42+'R&amp;C Load Factor Adjustments'!$F42</f>
        <v>11.230416169970079</v>
      </c>
      <c r="Q40" s="25">
        <f>Q8+(Q18-'R&amp;C Load Factor Adjustments'!$G42)*'R&amp;C Load Factor Adjustments'!$H42+'R&amp;C Load Factor Adjustments'!$G42+'R&amp;C Load Factor Adjustments'!$F42</f>
        <v>11.185530962507039</v>
      </c>
      <c r="R40" s="25">
        <f>R8+(R18-'R&amp;C Load Factor Adjustments'!$G42)*'R&amp;C Load Factor Adjustments'!$H42+'R&amp;C Load Factor Adjustments'!$G42+'R&amp;C Load Factor Adjustments'!$F42</f>
        <v>11.175919774023768</v>
      </c>
      <c r="S40" s="25">
        <f>S8+(S18-'R&amp;C Load Factor Adjustments'!$G42)*'R&amp;C Load Factor Adjustments'!$H42+'R&amp;C Load Factor Adjustments'!$G42+'R&amp;C Load Factor Adjustments'!$F42</f>
        <v>11.223229269564436</v>
      </c>
      <c r="T40" s="25">
        <f>T8+(T18-'R&amp;C Load Factor Adjustments'!$G42)*'R&amp;C Load Factor Adjustments'!$H42+'R&amp;C Load Factor Adjustments'!$G42+'R&amp;C Load Factor Adjustments'!$F42</f>
        <v>11.333211462330302</v>
      </c>
      <c r="U40" s="25">
        <f>U8+(U18-'R&amp;C Load Factor Adjustments'!$G42)*'R&amp;C Load Factor Adjustments'!$H42+'R&amp;C Load Factor Adjustments'!$G42+'R&amp;C Load Factor Adjustments'!$F42</f>
        <v>11.471893092513683</v>
      </c>
      <c r="V40" s="25">
        <f>V8+(V18-'R&amp;C Load Factor Adjustments'!$G42)*'R&amp;C Load Factor Adjustments'!$H42+'R&amp;C Load Factor Adjustments'!$G42+'R&amp;C Load Factor Adjustments'!$F42</f>
        <v>11.535540709505748</v>
      </c>
      <c r="W40" s="25">
        <f>W8+(W18-'R&amp;C Load Factor Adjustments'!$G42)*'R&amp;C Load Factor Adjustments'!$H42+'R&amp;C Load Factor Adjustments'!$G42+'R&amp;C Load Factor Adjustments'!$F42</f>
        <v>11.319766027413865</v>
      </c>
      <c r="X40" s="25">
        <f>X8+(X18-'R&amp;C Load Factor Adjustments'!$G42)*'R&amp;C Load Factor Adjustments'!$H42+'R&amp;C Load Factor Adjustments'!$G42+'R&amp;C Load Factor Adjustments'!$F42</f>
        <v>10.974533374088352</v>
      </c>
      <c r="Y40" s="25">
        <f>Y8+(Y18-'R&amp;C Load Factor Adjustments'!$G42)*'R&amp;C Load Factor Adjustments'!$H42+'R&amp;C Load Factor Adjustments'!$G42+'R&amp;C Load Factor Adjustments'!$F42</f>
        <v>10.882983403103957</v>
      </c>
      <c r="Z40" s="25">
        <f>Z8+(Z18-'R&amp;C Load Factor Adjustments'!$G42)*'R&amp;C Load Factor Adjustments'!$H42+'R&amp;C Load Factor Adjustments'!$G42+'R&amp;C Load Factor Adjustments'!$F42</f>
        <v>11.03429594787044</v>
      </c>
      <c r="AA40" s="25">
        <f>AA8+(AA18-'R&amp;C Load Factor Adjustments'!$G42)*'R&amp;C Load Factor Adjustments'!$H42+'R&amp;C Load Factor Adjustments'!$G42+'R&amp;C Load Factor Adjustments'!$F42</f>
        <v>11.295751737251301</v>
      </c>
      <c r="AB40" s="25">
        <f>AB8+(AB18-'R&amp;C Load Factor Adjustments'!$G42)*'R&amp;C Load Factor Adjustments'!$H42+'R&amp;C Load Factor Adjustments'!$G42+'R&amp;C Load Factor Adjustments'!$F42</f>
        <v>11.469868629723525</v>
      </c>
      <c r="AC40" s="25">
        <f>AC8+(AC18-'R&amp;C Load Factor Adjustments'!$G42)*'R&amp;C Load Factor Adjustments'!$H42+'R&amp;C Load Factor Adjustments'!$G42+'R&amp;C Load Factor Adjustments'!$F42</f>
        <v>11.471703315701205</v>
      </c>
      <c r="AD40" s="25">
        <f>AD8+(AD18-'R&amp;C Load Factor Adjustments'!$G42)*'R&amp;C Load Factor Adjustments'!$H42+'R&amp;C Load Factor Adjustments'!$G42+'R&amp;C Load Factor Adjustments'!$F42</f>
        <v>11.426264596213674</v>
      </c>
      <c r="AE40" s="25">
        <f>AE8+(AE18-'R&amp;C Load Factor Adjustments'!$G42)*'R&amp;C Load Factor Adjustments'!$H42+'R&amp;C Load Factor Adjustments'!$G42+'R&amp;C Load Factor Adjustments'!$F42</f>
        <v>11.379184103524686</v>
      </c>
      <c r="AF40" s="25">
        <f>AF8+(AF18-'R&amp;C Load Factor Adjustments'!$G42)*'R&amp;C Load Factor Adjustments'!$H42+'R&amp;C Load Factor Adjustments'!$G42+'R&amp;C Load Factor Adjustments'!$F42</f>
        <v>11.389914464317473</v>
      </c>
      <c r="AG40" s="25">
        <f>AG8+(AG18-'R&amp;C Load Factor Adjustments'!$G42)*'R&amp;C Load Factor Adjustments'!$H42+'R&amp;C Load Factor Adjustments'!$G42+'R&amp;C Load Factor Adjustments'!$F42</f>
        <v>11.477010885848005</v>
      </c>
      <c r="AH40" s="25">
        <f>AH8+(AH18-'R&amp;C Load Factor Adjustments'!$G42)*'R&amp;C Load Factor Adjustments'!$H42+'R&amp;C Load Factor Adjustments'!$G42+'R&amp;C Load Factor Adjustments'!$F42</f>
        <v>11.546046752505505</v>
      </c>
      <c r="AI40" s="25">
        <f>AI8+(AI18-'R&amp;C Load Factor Adjustments'!$G42)*'R&amp;C Load Factor Adjustments'!$H42+'R&amp;C Load Factor Adjustments'!$G42+'R&amp;C Load Factor Adjustments'!$F42</f>
        <v>11.564053328177001</v>
      </c>
      <c r="AJ40" s="25">
        <f>AJ8+(AJ18-'R&amp;C Load Factor Adjustments'!$G42)*'R&amp;C Load Factor Adjustments'!$H42+'R&amp;C Load Factor Adjustments'!$G42+'R&amp;C Load Factor Adjustments'!$F42</f>
        <v>11.583353840747732</v>
      </c>
      <c r="AK40" s="25">
        <f>AK8+(AK18-'R&amp;C Load Factor Adjustments'!$G42)*'R&amp;C Load Factor Adjustments'!$H42+'R&amp;C Load Factor Adjustments'!$G42+'R&amp;C Load Factor Adjustments'!$F42</f>
        <v>11.602918671682074</v>
      </c>
    </row>
    <row r="41" spans="1:37">
      <c r="A41" s="23"/>
      <c r="B41" s="26" t="str">
        <f t="shared" si="28"/>
        <v>Adelaide</v>
      </c>
      <c r="C41" s="25">
        <v>0</v>
      </c>
      <c r="D41" s="25">
        <f>D9+(D19-'R&amp;C Load Factor Adjustments'!$G43)*'R&amp;C Load Factor Adjustments'!$H43+'R&amp;C Load Factor Adjustments'!$G43+'R&amp;C Load Factor Adjustments'!$F43</f>
        <v>13.55244622512258</v>
      </c>
      <c r="E41" s="25">
        <f>E9+(E19-'R&amp;C Load Factor Adjustments'!$G43)*'R&amp;C Load Factor Adjustments'!$H43+'R&amp;C Load Factor Adjustments'!$G43+'R&amp;C Load Factor Adjustments'!$F43</f>
        <v>13.925424115515131</v>
      </c>
      <c r="F41" s="25">
        <f>F9+(F19-'R&amp;C Load Factor Adjustments'!$G43)*'R&amp;C Load Factor Adjustments'!$H43+'R&amp;C Load Factor Adjustments'!$G43+'R&amp;C Load Factor Adjustments'!$F43</f>
        <v>15.312520595335979</v>
      </c>
      <c r="G41" s="25">
        <f>G9+(G19-'R&amp;C Load Factor Adjustments'!$G43)*'R&amp;C Load Factor Adjustments'!$H43+'R&amp;C Load Factor Adjustments'!$G43+'R&amp;C Load Factor Adjustments'!$F43</f>
        <v>18.098713744110377</v>
      </c>
      <c r="H41" s="25">
        <f>H9+(H19-'R&amp;C Load Factor Adjustments'!$G43)*'R&amp;C Load Factor Adjustments'!$H43+'R&amp;C Load Factor Adjustments'!$G43+'R&amp;C Load Factor Adjustments'!$F43</f>
        <v>20.107441127791247</v>
      </c>
      <c r="I41" s="25">
        <f>I9+(I19-'R&amp;C Load Factor Adjustments'!$G43)*'R&amp;C Load Factor Adjustments'!$H43+'R&amp;C Load Factor Adjustments'!$G43+'R&amp;C Load Factor Adjustments'!$F43</f>
        <v>19.303682944811246</v>
      </c>
      <c r="J41" s="25">
        <f>J9+(J19-'R&amp;C Load Factor Adjustments'!$G43)*'R&amp;C Load Factor Adjustments'!$H43+'R&amp;C Load Factor Adjustments'!$G43+'R&amp;C Load Factor Adjustments'!$F43</f>
        <v>16.377100425644411</v>
      </c>
      <c r="K41" s="25">
        <f>K9+(K19-'R&amp;C Load Factor Adjustments'!$G43)*'R&amp;C Load Factor Adjustments'!$H43+'R&amp;C Load Factor Adjustments'!$G43+'R&amp;C Load Factor Adjustments'!$F43</f>
        <v>13.678841302254259</v>
      </c>
      <c r="L41" s="25">
        <f>L9+(L19-'R&amp;C Load Factor Adjustments'!$G43)*'R&amp;C Load Factor Adjustments'!$H43+'R&amp;C Load Factor Adjustments'!$G43+'R&amp;C Load Factor Adjustments'!$F43</f>
        <v>12.772787749937574</v>
      </c>
      <c r="M41" s="25">
        <f>M9+(M19-'R&amp;C Load Factor Adjustments'!$G43)*'R&amp;C Load Factor Adjustments'!$H43+'R&amp;C Load Factor Adjustments'!$G43+'R&amp;C Load Factor Adjustments'!$F43</f>
        <v>12.756941824935932</v>
      </c>
      <c r="N41" s="25">
        <f>N9+(N19-'R&amp;C Load Factor Adjustments'!$G43)*'R&amp;C Load Factor Adjustments'!$H43+'R&amp;C Load Factor Adjustments'!$G43+'R&amp;C Load Factor Adjustments'!$F43</f>
        <v>12.726047021510567</v>
      </c>
      <c r="O41" s="25">
        <f>O9+(O19-'R&amp;C Load Factor Adjustments'!$G43)*'R&amp;C Load Factor Adjustments'!$H43+'R&amp;C Load Factor Adjustments'!$G43+'R&amp;C Load Factor Adjustments'!$F43</f>
        <v>12.69542978273115</v>
      </c>
      <c r="P41" s="25">
        <f>P9+(P19-'R&amp;C Load Factor Adjustments'!$G43)*'R&amp;C Load Factor Adjustments'!$H43+'R&amp;C Load Factor Adjustments'!$G43+'R&amp;C Load Factor Adjustments'!$F43</f>
        <v>12.580683068458296</v>
      </c>
      <c r="Q41" s="25">
        <f>Q9+(Q19-'R&amp;C Load Factor Adjustments'!$G43)*'R&amp;C Load Factor Adjustments'!$H43+'R&amp;C Load Factor Adjustments'!$G43+'R&amp;C Load Factor Adjustments'!$F43</f>
        <v>12.44679650873767</v>
      </c>
      <c r="R41" s="25">
        <f>R9+(R19-'R&amp;C Load Factor Adjustments'!$G43)*'R&amp;C Load Factor Adjustments'!$H43+'R&amp;C Load Factor Adjustments'!$G43+'R&amp;C Load Factor Adjustments'!$F43</f>
        <v>12.422372881775217</v>
      </c>
      <c r="S41" s="25">
        <f>S9+(S19-'R&amp;C Load Factor Adjustments'!$G43)*'R&amp;C Load Factor Adjustments'!$H43+'R&amp;C Load Factor Adjustments'!$G43+'R&amp;C Load Factor Adjustments'!$F43</f>
        <v>12.531128572394458</v>
      </c>
      <c r="T41" s="25">
        <f>T9+(T19-'R&amp;C Load Factor Adjustments'!$G43)*'R&amp;C Load Factor Adjustments'!$H43+'R&amp;C Load Factor Adjustments'!$G43+'R&amp;C Load Factor Adjustments'!$F43</f>
        <v>12.751674360300751</v>
      </c>
      <c r="U41" s="25">
        <f>U9+(U19-'R&amp;C Load Factor Adjustments'!$G43)*'R&amp;C Load Factor Adjustments'!$H43+'R&amp;C Load Factor Adjustments'!$G43+'R&amp;C Load Factor Adjustments'!$F43</f>
        <v>12.995562625655193</v>
      </c>
      <c r="V41" s="25">
        <f>V9+(V19-'R&amp;C Load Factor Adjustments'!$G43)*'R&amp;C Load Factor Adjustments'!$H43+'R&amp;C Load Factor Adjustments'!$G43+'R&amp;C Load Factor Adjustments'!$F43</f>
        <v>13.070345590530572</v>
      </c>
      <c r="W41" s="25">
        <f>W9+(W19-'R&amp;C Load Factor Adjustments'!$G43)*'R&amp;C Load Factor Adjustments'!$H43+'R&amp;C Load Factor Adjustments'!$G43+'R&amp;C Load Factor Adjustments'!$F43</f>
        <v>12.761561347913361</v>
      </c>
      <c r="X41" s="25">
        <f>X9+(X19-'R&amp;C Load Factor Adjustments'!$G43)*'R&amp;C Load Factor Adjustments'!$H43+'R&amp;C Load Factor Adjustments'!$G43+'R&amp;C Load Factor Adjustments'!$F43</f>
        <v>12.33989432322678</v>
      </c>
      <c r="Y41" s="25">
        <f>Y9+(Y19-'R&amp;C Load Factor Adjustments'!$G43)*'R&amp;C Load Factor Adjustments'!$H43+'R&amp;C Load Factor Adjustments'!$G43+'R&amp;C Load Factor Adjustments'!$F43</f>
        <v>12.23954264450845</v>
      </c>
      <c r="Z41" s="25">
        <f>Z9+(Z19-'R&amp;C Load Factor Adjustments'!$G43)*'R&amp;C Load Factor Adjustments'!$H43+'R&amp;C Load Factor Adjustments'!$G43+'R&amp;C Load Factor Adjustments'!$F43</f>
        <v>12.416266591636159</v>
      </c>
      <c r="AA41" s="25">
        <f>AA9+(AA19-'R&amp;C Load Factor Adjustments'!$G43)*'R&amp;C Load Factor Adjustments'!$H43+'R&amp;C Load Factor Adjustments'!$G43+'R&amp;C Load Factor Adjustments'!$F43</f>
        <v>12.702002908874817</v>
      </c>
      <c r="AB41" s="25">
        <f>AB9+(AB19-'R&amp;C Load Factor Adjustments'!$G43)*'R&amp;C Load Factor Adjustments'!$H43+'R&amp;C Load Factor Adjustments'!$G43+'R&amp;C Load Factor Adjustments'!$F43</f>
        <v>12.874034192385114</v>
      </c>
      <c r="AC41" s="25">
        <f>AC9+(AC19-'R&amp;C Load Factor Adjustments'!$G43)*'R&amp;C Load Factor Adjustments'!$H43+'R&amp;C Load Factor Adjustments'!$G43+'R&amp;C Load Factor Adjustments'!$F43</f>
        <v>12.83384393548193</v>
      </c>
      <c r="AD41" s="25">
        <f>AD9+(AD19-'R&amp;C Load Factor Adjustments'!$G43)*'R&amp;C Load Factor Adjustments'!$H43+'R&amp;C Load Factor Adjustments'!$G43+'R&amp;C Load Factor Adjustments'!$F43</f>
        <v>12.727127945184478</v>
      </c>
      <c r="AE41" s="25">
        <f>AE9+(AE19-'R&amp;C Load Factor Adjustments'!$G43)*'R&amp;C Load Factor Adjustments'!$H43+'R&amp;C Load Factor Adjustments'!$G43+'R&amp;C Load Factor Adjustments'!$F43</f>
        <v>12.648563376933026</v>
      </c>
      <c r="AF41" s="25">
        <f>AF9+(AF19-'R&amp;C Load Factor Adjustments'!$G43)*'R&amp;C Load Factor Adjustments'!$H43+'R&amp;C Load Factor Adjustments'!$G43+'R&amp;C Load Factor Adjustments'!$F43</f>
        <v>12.660722824681592</v>
      </c>
      <c r="AG41" s="25">
        <f>AG9+(AG19-'R&amp;C Load Factor Adjustments'!$G43)*'R&amp;C Load Factor Adjustments'!$H43+'R&amp;C Load Factor Adjustments'!$G43+'R&amp;C Load Factor Adjustments'!$F43</f>
        <v>12.7835197642179</v>
      </c>
      <c r="AH41" s="25">
        <f>AH9+(AH19-'R&amp;C Load Factor Adjustments'!$G43)*'R&amp;C Load Factor Adjustments'!$H43+'R&amp;C Load Factor Adjustments'!$G43+'R&amp;C Load Factor Adjustments'!$F43</f>
        <v>12.852731173094</v>
      </c>
      <c r="AI41" s="25">
        <f>AI9+(AI19-'R&amp;C Load Factor Adjustments'!$G43)*'R&amp;C Load Factor Adjustments'!$H43+'R&amp;C Load Factor Adjustments'!$G43+'R&amp;C Load Factor Adjustments'!$F43</f>
        <v>12.783662583967299</v>
      </c>
      <c r="AJ41" s="25">
        <f>AJ9+(AJ19-'R&amp;C Load Factor Adjustments'!$G43)*'R&amp;C Load Factor Adjustments'!$H43+'R&amp;C Load Factor Adjustments'!$G43+'R&amp;C Load Factor Adjustments'!$F43</f>
        <v>12.699925359545531</v>
      </c>
      <c r="AK41" s="25">
        <f>AK9+(AK19-'R&amp;C Load Factor Adjustments'!$G43)*'R&amp;C Load Factor Adjustments'!$H43+'R&amp;C Load Factor Adjustments'!$G43+'R&amp;C Load Factor Adjustments'!$F43</f>
        <v>12.666148814009041</v>
      </c>
    </row>
    <row r="42" spans="1:37">
      <c r="A42" s="23"/>
      <c r="B42" s="26" t="str">
        <f t="shared" si="28"/>
        <v>Brisbane</v>
      </c>
      <c r="C42" s="25">
        <v>0</v>
      </c>
      <c r="D42" s="25">
        <f>D10+(D20-'R&amp;C Load Factor Adjustments'!$G44)*'R&amp;C Load Factor Adjustments'!$H44+'R&amp;C Load Factor Adjustments'!$G44+'R&amp;C Load Factor Adjustments'!$F44</f>
        <v>11.254688890312941</v>
      </c>
      <c r="E42" s="25">
        <f>E10+(E20-'R&amp;C Load Factor Adjustments'!$G44)*'R&amp;C Load Factor Adjustments'!$H44+'R&amp;C Load Factor Adjustments'!$G44+'R&amp;C Load Factor Adjustments'!$F44</f>
        <v>12.823137597716164</v>
      </c>
      <c r="F42" s="25">
        <f>F10+(F20-'R&amp;C Load Factor Adjustments'!$G44)*'R&amp;C Load Factor Adjustments'!$H44+'R&amp;C Load Factor Adjustments'!$G44+'R&amp;C Load Factor Adjustments'!$F44</f>
        <v>15.232170402472153</v>
      </c>
      <c r="G42" s="25">
        <f>G10+(G20-'R&amp;C Load Factor Adjustments'!$G44)*'R&amp;C Load Factor Adjustments'!$H44+'R&amp;C Load Factor Adjustments'!$G44+'R&amp;C Load Factor Adjustments'!$F44</f>
        <v>18.100377327083855</v>
      </c>
      <c r="H42" s="25">
        <f>H10+(H20-'R&amp;C Load Factor Adjustments'!$G44)*'R&amp;C Load Factor Adjustments'!$H44+'R&amp;C Load Factor Adjustments'!$G44+'R&amp;C Load Factor Adjustments'!$F44</f>
        <v>19.592321463106963</v>
      </c>
      <c r="I42" s="25">
        <f>I10+(I20-'R&amp;C Load Factor Adjustments'!$G44)*'R&amp;C Load Factor Adjustments'!$H44+'R&amp;C Load Factor Adjustments'!$G44+'R&amp;C Load Factor Adjustments'!$F44</f>
        <v>17.509687808857308</v>
      </c>
      <c r="J42" s="25">
        <f>J10+(J20-'R&amp;C Load Factor Adjustments'!$G44)*'R&amp;C Load Factor Adjustments'!$H44+'R&amp;C Load Factor Adjustments'!$G44+'R&amp;C Load Factor Adjustments'!$F44</f>
        <v>13.456825155295908</v>
      </c>
      <c r="K42" s="25">
        <f>K10+(K20-'R&amp;C Load Factor Adjustments'!$G44)*'R&amp;C Load Factor Adjustments'!$H44+'R&amp;C Load Factor Adjustments'!$G44+'R&amp;C Load Factor Adjustments'!$F44</f>
        <v>10.370658058630129</v>
      </c>
      <c r="L42" s="25">
        <f>L10+(L20-'R&amp;C Load Factor Adjustments'!$G44)*'R&amp;C Load Factor Adjustments'!$H44+'R&amp;C Load Factor Adjustments'!$G44+'R&amp;C Load Factor Adjustments'!$F44</f>
        <v>9.1069036090056752</v>
      </c>
      <c r="M42" s="25">
        <f>M10+(M20-'R&amp;C Load Factor Adjustments'!$G44)*'R&amp;C Load Factor Adjustments'!$H44+'R&amp;C Load Factor Adjustments'!$G44+'R&amp;C Load Factor Adjustments'!$F44</f>
        <v>8.9032398950748508</v>
      </c>
      <c r="N42" s="25">
        <f>N10+(N20-'R&amp;C Load Factor Adjustments'!$G44)*'R&amp;C Load Factor Adjustments'!$H44+'R&amp;C Load Factor Adjustments'!$G44+'R&amp;C Load Factor Adjustments'!$F44</f>
        <v>8.9675402549990704</v>
      </c>
      <c r="O42" s="25">
        <f>O10+(O20-'R&amp;C Load Factor Adjustments'!$G44)*'R&amp;C Load Factor Adjustments'!$H44+'R&amp;C Load Factor Adjustments'!$G44+'R&amp;C Load Factor Adjustments'!$F44</f>
        <v>9.0455053715179936</v>
      </c>
      <c r="P42" s="25">
        <f>P10+(P20-'R&amp;C Load Factor Adjustments'!$G44)*'R&amp;C Load Factor Adjustments'!$H44+'R&amp;C Load Factor Adjustments'!$G44+'R&amp;C Load Factor Adjustments'!$F44</f>
        <v>9.0656095798269956</v>
      </c>
      <c r="Q42" s="25">
        <f>Q10+(Q20-'R&amp;C Load Factor Adjustments'!$G44)*'R&amp;C Load Factor Adjustments'!$H44+'R&amp;C Load Factor Adjustments'!$G44+'R&amp;C Load Factor Adjustments'!$F44</f>
        <v>9.0557318488387466</v>
      </c>
      <c r="R42" s="25">
        <f>R10+(R20-'R&amp;C Load Factor Adjustments'!$G44)*'R&amp;C Load Factor Adjustments'!$H44+'R&amp;C Load Factor Adjustments'!$G44+'R&amp;C Load Factor Adjustments'!$F44</f>
        <v>9.0777995333733141</v>
      </c>
      <c r="S42" s="25">
        <f>S10+(S20-'R&amp;C Load Factor Adjustments'!$G44)*'R&amp;C Load Factor Adjustments'!$H44+'R&amp;C Load Factor Adjustments'!$G44+'R&amp;C Load Factor Adjustments'!$F44</f>
        <v>9.0761919367708934</v>
      </c>
      <c r="T42" s="25">
        <f>T10+(T20-'R&amp;C Load Factor Adjustments'!$G44)*'R&amp;C Load Factor Adjustments'!$H44+'R&amp;C Load Factor Adjustments'!$G44+'R&amp;C Load Factor Adjustments'!$F44</f>
        <v>9.0563485313266927</v>
      </c>
      <c r="U42" s="25">
        <f>U10+(U20-'R&amp;C Load Factor Adjustments'!$G44)*'R&amp;C Load Factor Adjustments'!$H44+'R&amp;C Load Factor Adjustments'!$G44+'R&amp;C Load Factor Adjustments'!$F44</f>
        <v>9.1161037226253203</v>
      </c>
      <c r="V42" s="25">
        <f>V10+(V20-'R&amp;C Load Factor Adjustments'!$G44)*'R&amp;C Load Factor Adjustments'!$H44+'R&amp;C Load Factor Adjustments'!$G44+'R&amp;C Load Factor Adjustments'!$F44</f>
        <v>9.1995026007763627</v>
      </c>
      <c r="W42" s="25">
        <f>W10+(W20-'R&amp;C Load Factor Adjustments'!$G44)*'R&amp;C Load Factor Adjustments'!$H44+'R&amp;C Load Factor Adjustments'!$G44+'R&amp;C Load Factor Adjustments'!$F44</f>
        <v>9.0694693044990053</v>
      </c>
      <c r="X42" s="25">
        <f>X10+(X20-'R&amp;C Load Factor Adjustments'!$G44)*'R&amp;C Load Factor Adjustments'!$H44+'R&amp;C Load Factor Adjustments'!$G44+'R&amp;C Load Factor Adjustments'!$F44</f>
        <v>8.8471114374615727</v>
      </c>
      <c r="Y42" s="25">
        <f>Y10+(Y20-'R&amp;C Load Factor Adjustments'!$G44)*'R&amp;C Load Factor Adjustments'!$H44+'R&amp;C Load Factor Adjustments'!$G44+'R&amp;C Load Factor Adjustments'!$F44</f>
        <v>8.8871060058342959</v>
      </c>
      <c r="Z42" s="25">
        <f>Z10+(Z20-'R&amp;C Load Factor Adjustments'!$G44)*'R&amp;C Load Factor Adjustments'!$H44+'R&amp;C Load Factor Adjustments'!$G44+'R&amp;C Load Factor Adjustments'!$F44</f>
        <v>9.0361345350649689</v>
      </c>
      <c r="AA42" s="25">
        <f>AA10+(AA20-'R&amp;C Load Factor Adjustments'!$G44)*'R&amp;C Load Factor Adjustments'!$H44+'R&amp;C Load Factor Adjustments'!$G44+'R&amp;C Load Factor Adjustments'!$F44</f>
        <v>9.1284188654238125</v>
      </c>
      <c r="AB42" s="25">
        <f>AB10+(AB20-'R&amp;C Load Factor Adjustments'!$G44)*'R&amp;C Load Factor Adjustments'!$H44+'R&amp;C Load Factor Adjustments'!$G44+'R&amp;C Load Factor Adjustments'!$F44</f>
        <v>9.1930401780112323</v>
      </c>
      <c r="AC42" s="25">
        <f>AC10+(AC20-'R&amp;C Load Factor Adjustments'!$G44)*'R&amp;C Load Factor Adjustments'!$H44+'R&amp;C Load Factor Adjustments'!$G44+'R&amp;C Load Factor Adjustments'!$F44</f>
        <v>9.2292489397086097</v>
      </c>
      <c r="AD42" s="25">
        <f>AD10+(AD20-'R&amp;C Load Factor Adjustments'!$G44)*'R&amp;C Load Factor Adjustments'!$H44+'R&amp;C Load Factor Adjustments'!$G44+'R&amp;C Load Factor Adjustments'!$F44</f>
        <v>9.2836592200484045</v>
      </c>
      <c r="AE42" s="25">
        <f>AE10+(AE20-'R&amp;C Load Factor Adjustments'!$G44)*'R&amp;C Load Factor Adjustments'!$H44+'R&amp;C Load Factor Adjustments'!$G44+'R&amp;C Load Factor Adjustments'!$F44</f>
        <v>9.2655648849382786</v>
      </c>
      <c r="AF42" s="25">
        <f>AF10+(AF20-'R&amp;C Load Factor Adjustments'!$G44)*'R&amp;C Load Factor Adjustments'!$H44+'R&amp;C Load Factor Adjustments'!$G44+'R&amp;C Load Factor Adjustments'!$F44</f>
        <v>9.1783595719795592</v>
      </c>
      <c r="AG42" s="25">
        <f>AG10+(AG20-'R&amp;C Load Factor Adjustments'!$G44)*'R&amp;C Load Factor Adjustments'!$H44+'R&amp;C Load Factor Adjustments'!$G44+'R&amp;C Load Factor Adjustments'!$F44</f>
        <v>9.3537720430590134</v>
      </c>
      <c r="AH42" s="25">
        <f>AH10+(AH20-'R&amp;C Load Factor Adjustments'!$G44)*'R&amp;C Load Factor Adjustments'!$H44+'R&amp;C Load Factor Adjustments'!$G44+'R&amp;C Load Factor Adjustments'!$F44</f>
        <v>9.6236996100425198</v>
      </c>
      <c r="AI42" s="25">
        <f>AI10+(AI20-'R&amp;C Load Factor Adjustments'!$G44)*'R&amp;C Load Factor Adjustments'!$H44+'R&amp;C Load Factor Adjustments'!$G44+'R&amp;C Load Factor Adjustments'!$F44</f>
        <v>9.5698551432090539</v>
      </c>
      <c r="AJ42" s="25">
        <f>AJ10+(AJ20-'R&amp;C Load Factor Adjustments'!$G44)*'R&amp;C Load Factor Adjustments'!$H44+'R&amp;C Load Factor Adjustments'!$G44+'R&amp;C Load Factor Adjustments'!$F44</f>
        <v>9.4628832488958778</v>
      </c>
      <c r="AK42" s="25">
        <f>AK10+(AK20-'R&amp;C Load Factor Adjustments'!$G44)*'R&amp;C Load Factor Adjustments'!$H44+'R&amp;C Load Factor Adjustments'!$G44+'R&amp;C Load Factor Adjustments'!$F44</f>
        <v>9.44384129088475</v>
      </c>
    </row>
    <row r="43" spans="1:37">
      <c r="A43" s="23"/>
      <c r="B43" s="26" t="str">
        <f t="shared" si="28"/>
        <v>Canberra</v>
      </c>
      <c r="C43" s="25">
        <v>0</v>
      </c>
      <c r="D43" s="25">
        <f>D11+(D21-'R&amp;C Load Factor Adjustments'!$G45)*'R&amp;C Load Factor Adjustments'!$H45+'R&amp;C Load Factor Adjustments'!$G45+'R&amp;C Load Factor Adjustments'!$F45</f>
        <v>12.363064487389</v>
      </c>
      <c r="E43" s="25">
        <f>E11+(E21-'R&amp;C Load Factor Adjustments'!$G45)*'R&amp;C Load Factor Adjustments'!$H45+'R&amp;C Load Factor Adjustments'!$G45+'R&amp;C Load Factor Adjustments'!$F45</f>
        <v>13.10652549736707</v>
      </c>
      <c r="F43" s="25">
        <f>F11+(F21-'R&amp;C Load Factor Adjustments'!$G45)*'R&amp;C Load Factor Adjustments'!$H45+'R&amp;C Load Factor Adjustments'!$G45+'R&amp;C Load Factor Adjustments'!$F45</f>
        <v>15.047786447306951</v>
      </c>
      <c r="G43" s="25">
        <f>G11+(G21-'R&amp;C Load Factor Adjustments'!$G45)*'R&amp;C Load Factor Adjustments'!$H45+'R&amp;C Load Factor Adjustments'!$G45+'R&amp;C Load Factor Adjustments'!$F45</f>
        <v>17.946343812574469</v>
      </c>
      <c r="H43" s="25">
        <f>H11+(H21-'R&amp;C Load Factor Adjustments'!$G45)*'R&amp;C Load Factor Adjustments'!$H45+'R&amp;C Load Factor Adjustments'!$G45+'R&amp;C Load Factor Adjustments'!$F45</f>
        <v>19.540029046609817</v>
      </c>
      <c r="I43" s="25">
        <f>I11+(I21-'R&amp;C Load Factor Adjustments'!$G45)*'R&amp;C Load Factor Adjustments'!$H45+'R&amp;C Load Factor Adjustments'!$G45+'R&amp;C Load Factor Adjustments'!$F45</f>
        <v>18.333876824971352</v>
      </c>
      <c r="J43" s="25">
        <f>J11+(J21-'R&amp;C Load Factor Adjustments'!$G45)*'R&amp;C Load Factor Adjustments'!$H45+'R&amp;C Load Factor Adjustments'!$G45+'R&amp;C Load Factor Adjustments'!$F45</f>
        <v>15.434500961730643</v>
      </c>
      <c r="K43" s="25">
        <f>K11+(K21-'R&amp;C Load Factor Adjustments'!$G45)*'R&amp;C Load Factor Adjustments'!$H45+'R&amp;C Load Factor Adjustments'!$G45+'R&amp;C Load Factor Adjustments'!$F45</f>
        <v>12.565881203729935</v>
      </c>
      <c r="L43" s="25">
        <f>L11+(L21-'R&amp;C Load Factor Adjustments'!$G45)*'R&amp;C Load Factor Adjustments'!$H45+'R&amp;C Load Factor Adjustments'!$G45+'R&amp;C Load Factor Adjustments'!$F45</f>
        <v>11.216798638665058</v>
      </c>
      <c r="M43" s="25">
        <f>M11+(M21-'R&amp;C Load Factor Adjustments'!$G45)*'R&amp;C Load Factor Adjustments'!$H45+'R&amp;C Load Factor Adjustments'!$G45+'R&amp;C Load Factor Adjustments'!$F45</f>
        <v>11.10835852206945</v>
      </c>
      <c r="N43" s="25">
        <f>N11+(N21-'R&amp;C Load Factor Adjustments'!$G45)*'R&amp;C Load Factor Adjustments'!$H45+'R&amp;C Load Factor Adjustments'!$G45+'R&amp;C Load Factor Adjustments'!$F45</f>
        <v>11.187687109956236</v>
      </c>
      <c r="O43" s="25">
        <f>O11+(O21-'R&amp;C Load Factor Adjustments'!$G45)*'R&amp;C Load Factor Adjustments'!$H45+'R&amp;C Load Factor Adjustments'!$G45+'R&amp;C Load Factor Adjustments'!$F45</f>
        <v>11.243740217161085</v>
      </c>
      <c r="P43" s="25">
        <f>P11+(P21-'R&amp;C Load Factor Adjustments'!$G45)*'R&amp;C Load Factor Adjustments'!$H45+'R&amp;C Load Factor Adjustments'!$G45+'R&amp;C Load Factor Adjustments'!$F45</f>
        <v>11.230416169970079</v>
      </c>
      <c r="Q43" s="25">
        <f>Q11+(Q21-'R&amp;C Load Factor Adjustments'!$G45)*'R&amp;C Load Factor Adjustments'!$H45+'R&amp;C Load Factor Adjustments'!$G45+'R&amp;C Load Factor Adjustments'!$F45</f>
        <v>11.185530962507039</v>
      </c>
      <c r="R43" s="25">
        <f>R11+(R21-'R&amp;C Load Factor Adjustments'!$G45)*'R&amp;C Load Factor Adjustments'!$H45+'R&amp;C Load Factor Adjustments'!$G45+'R&amp;C Load Factor Adjustments'!$F45</f>
        <v>11.175919774023768</v>
      </c>
      <c r="S43" s="25">
        <f>S11+(S21-'R&amp;C Load Factor Adjustments'!$G45)*'R&amp;C Load Factor Adjustments'!$H45+'R&amp;C Load Factor Adjustments'!$G45+'R&amp;C Load Factor Adjustments'!$F45</f>
        <v>11.223229269564436</v>
      </c>
      <c r="T43" s="25">
        <f>T11+(T21-'R&amp;C Load Factor Adjustments'!$G45)*'R&amp;C Load Factor Adjustments'!$H45+'R&amp;C Load Factor Adjustments'!$G45+'R&amp;C Load Factor Adjustments'!$F45</f>
        <v>11.333211462330302</v>
      </c>
      <c r="U43" s="25">
        <f>U11+(U21-'R&amp;C Load Factor Adjustments'!$G45)*'R&amp;C Load Factor Adjustments'!$H45+'R&amp;C Load Factor Adjustments'!$G45+'R&amp;C Load Factor Adjustments'!$F45</f>
        <v>11.471893092513683</v>
      </c>
      <c r="V43" s="25">
        <f>V11+(V21-'R&amp;C Load Factor Adjustments'!$G45)*'R&amp;C Load Factor Adjustments'!$H45+'R&amp;C Load Factor Adjustments'!$G45+'R&amp;C Load Factor Adjustments'!$F45</f>
        <v>11.535540709505748</v>
      </c>
      <c r="W43" s="25">
        <f>W11+(W21-'R&amp;C Load Factor Adjustments'!$G45)*'R&amp;C Load Factor Adjustments'!$H45+'R&amp;C Load Factor Adjustments'!$G45+'R&amp;C Load Factor Adjustments'!$F45</f>
        <v>11.319766027413865</v>
      </c>
      <c r="X43" s="25">
        <f>X11+(X21-'R&amp;C Load Factor Adjustments'!$G45)*'R&amp;C Load Factor Adjustments'!$H45+'R&amp;C Load Factor Adjustments'!$G45+'R&amp;C Load Factor Adjustments'!$F45</f>
        <v>10.974533374088352</v>
      </c>
      <c r="Y43" s="25">
        <f>Y11+(Y21-'R&amp;C Load Factor Adjustments'!$G45)*'R&amp;C Load Factor Adjustments'!$H45+'R&amp;C Load Factor Adjustments'!$G45+'R&amp;C Load Factor Adjustments'!$F45</f>
        <v>10.882983403103957</v>
      </c>
      <c r="Z43" s="25">
        <f>Z11+(Z21-'R&amp;C Load Factor Adjustments'!$G45)*'R&amp;C Load Factor Adjustments'!$H45+'R&amp;C Load Factor Adjustments'!$G45+'R&amp;C Load Factor Adjustments'!$F45</f>
        <v>11.03429594787044</v>
      </c>
      <c r="AA43" s="25">
        <f>AA11+(AA21-'R&amp;C Load Factor Adjustments'!$G45)*'R&amp;C Load Factor Adjustments'!$H45+'R&amp;C Load Factor Adjustments'!$G45+'R&amp;C Load Factor Adjustments'!$F45</f>
        <v>11.295751737251301</v>
      </c>
      <c r="AB43" s="25">
        <f>AB11+(AB21-'R&amp;C Load Factor Adjustments'!$G45)*'R&amp;C Load Factor Adjustments'!$H45+'R&amp;C Load Factor Adjustments'!$G45+'R&amp;C Load Factor Adjustments'!$F45</f>
        <v>11.469868629723525</v>
      </c>
      <c r="AC43" s="25">
        <f>AC11+(AC21-'R&amp;C Load Factor Adjustments'!$G45)*'R&amp;C Load Factor Adjustments'!$H45+'R&amp;C Load Factor Adjustments'!$G45+'R&amp;C Load Factor Adjustments'!$F45</f>
        <v>11.471703315701205</v>
      </c>
      <c r="AD43" s="25">
        <f>AD11+(AD21-'R&amp;C Load Factor Adjustments'!$G45)*'R&amp;C Load Factor Adjustments'!$H45+'R&amp;C Load Factor Adjustments'!$G45+'R&amp;C Load Factor Adjustments'!$F45</f>
        <v>11.426264596213674</v>
      </c>
      <c r="AE43" s="25">
        <f>AE11+(AE21-'R&amp;C Load Factor Adjustments'!$G45)*'R&amp;C Load Factor Adjustments'!$H45+'R&amp;C Load Factor Adjustments'!$G45+'R&amp;C Load Factor Adjustments'!$F45</f>
        <v>11.379184103524686</v>
      </c>
      <c r="AF43" s="25">
        <f>AF11+(AF21-'R&amp;C Load Factor Adjustments'!$G45)*'R&amp;C Load Factor Adjustments'!$H45+'R&amp;C Load Factor Adjustments'!$G45+'R&amp;C Load Factor Adjustments'!$F45</f>
        <v>11.389914464317473</v>
      </c>
      <c r="AG43" s="25">
        <f>AG11+(AG21-'R&amp;C Load Factor Adjustments'!$G45)*'R&amp;C Load Factor Adjustments'!$H45+'R&amp;C Load Factor Adjustments'!$G45+'R&amp;C Load Factor Adjustments'!$F45</f>
        <v>11.477010885848005</v>
      </c>
      <c r="AH43" s="25">
        <f>AH11+(AH21-'R&amp;C Load Factor Adjustments'!$G45)*'R&amp;C Load Factor Adjustments'!$H45+'R&amp;C Load Factor Adjustments'!$G45+'R&amp;C Load Factor Adjustments'!$F45</f>
        <v>11.546046752505505</v>
      </c>
      <c r="AI43" s="25">
        <f>AI11+(AI21-'R&amp;C Load Factor Adjustments'!$G45)*'R&amp;C Load Factor Adjustments'!$H45+'R&amp;C Load Factor Adjustments'!$G45+'R&amp;C Load Factor Adjustments'!$F45</f>
        <v>11.564053328177001</v>
      </c>
      <c r="AJ43" s="25">
        <f>AJ11+(AJ21-'R&amp;C Load Factor Adjustments'!$G45)*'R&amp;C Load Factor Adjustments'!$H45+'R&amp;C Load Factor Adjustments'!$G45+'R&amp;C Load Factor Adjustments'!$F45</f>
        <v>11.583353840747732</v>
      </c>
      <c r="AK43" s="25">
        <f>AK11+(AK21-'R&amp;C Load Factor Adjustments'!$G45)*'R&amp;C Load Factor Adjustments'!$H45+'R&amp;C Load Factor Adjustments'!$G45+'R&amp;C Load Factor Adjustments'!$F45</f>
        <v>11.602918671682074</v>
      </c>
    </row>
    <row r="44" spans="1:37">
      <c r="A44" s="23"/>
      <c r="B44" s="26" t="str">
        <f t="shared" si="28"/>
        <v>Hobart</v>
      </c>
      <c r="C44" s="25">
        <v>0</v>
      </c>
      <c r="D44" s="25">
        <f>D12+(D22-'R&amp;C Load Factor Adjustments'!$G46)*'R&amp;C Load Factor Adjustments'!$H46+'R&amp;C Load Factor Adjustments'!$G46+'R&amp;C Load Factor Adjustments'!$F46</f>
        <v>14.329533121827509</v>
      </c>
      <c r="E44" s="25">
        <f>E12+(E22-'R&amp;C Load Factor Adjustments'!$G46)*'R&amp;C Load Factor Adjustments'!$H46+'R&amp;C Load Factor Adjustments'!$G46+'R&amp;C Load Factor Adjustments'!$F46</f>
        <v>15.070171953620317</v>
      </c>
      <c r="F44" s="25">
        <f>F12+(F22-'R&amp;C Load Factor Adjustments'!$G46)*'R&amp;C Load Factor Adjustments'!$H46+'R&amp;C Load Factor Adjustments'!$G46+'R&amp;C Load Factor Adjustments'!$F46</f>
        <v>16.633375570437032</v>
      </c>
      <c r="G44" s="25">
        <f>G12+(G22-'R&amp;C Load Factor Adjustments'!$G46)*'R&amp;C Load Factor Adjustments'!$H46+'R&amp;C Load Factor Adjustments'!$G46+'R&amp;C Load Factor Adjustments'!$F46</f>
        <v>19.245151406865691</v>
      </c>
      <c r="H44" s="25">
        <f>H12+(H22-'R&amp;C Load Factor Adjustments'!$G46)*'R&amp;C Load Factor Adjustments'!$H46+'R&amp;C Load Factor Adjustments'!$G46+'R&amp;C Load Factor Adjustments'!$F46</f>
        <v>20.878163250684022</v>
      </c>
      <c r="I44" s="25">
        <f>I12+(I22-'R&amp;C Load Factor Adjustments'!$G46)*'R&amp;C Load Factor Adjustments'!$H46+'R&amp;C Load Factor Adjustments'!$G46+'R&amp;C Load Factor Adjustments'!$F46</f>
        <v>19.959617644174394</v>
      </c>
      <c r="J44" s="25">
        <f>J12+(J22-'R&amp;C Load Factor Adjustments'!$G46)*'R&amp;C Load Factor Adjustments'!$H46+'R&amp;C Load Factor Adjustments'!$G46+'R&amp;C Load Factor Adjustments'!$F46</f>
        <v>17.402528683651656</v>
      </c>
      <c r="K44" s="25">
        <f>K12+(K22-'R&amp;C Load Factor Adjustments'!$G46)*'R&amp;C Load Factor Adjustments'!$H46+'R&amp;C Load Factor Adjustments'!$G46+'R&amp;C Load Factor Adjustments'!$F46</f>
        <v>15.203424378675319</v>
      </c>
      <c r="L44" s="25">
        <f>L12+(L22-'R&amp;C Load Factor Adjustments'!$G46)*'R&amp;C Load Factor Adjustments'!$H46+'R&amp;C Load Factor Adjustments'!$G46+'R&amp;C Load Factor Adjustments'!$F46</f>
        <v>14.744751301257235</v>
      </c>
      <c r="M44" s="25">
        <f>M12+(M22-'R&amp;C Load Factor Adjustments'!$G46)*'R&amp;C Load Factor Adjustments'!$H46+'R&amp;C Load Factor Adjustments'!$G46+'R&amp;C Load Factor Adjustments'!$F46</f>
        <v>15.066919532916408</v>
      </c>
      <c r="N44" s="25">
        <f>N12+(N22-'R&amp;C Load Factor Adjustments'!$G46)*'R&amp;C Load Factor Adjustments'!$H46+'R&amp;C Load Factor Adjustments'!$G46+'R&amp;C Load Factor Adjustments'!$F46</f>
        <v>15.231088435096112</v>
      </c>
      <c r="O44" s="25">
        <f>O12+(O22-'R&amp;C Load Factor Adjustments'!$G46)*'R&amp;C Load Factor Adjustments'!$H46+'R&amp;C Load Factor Adjustments'!$G46+'R&amp;C Load Factor Adjustments'!$F46</f>
        <v>15.358464064760557</v>
      </c>
      <c r="P44" s="25">
        <f>P12+(P22-'R&amp;C Load Factor Adjustments'!$G46)*'R&amp;C Load Factor Adjustments'!$H46+'R&amp;C Load Factor Adjustments'!$G46+'R&amp;C Load Factor Adjustments'!$F46</f>
        <v>15.324628512586187</v>
      </c>
      <c r="Q44" s="25">
        <f>Q12+(Q22-'R&amp;C Load Factor Adjustments'!$G46)*'R&amp;C Load Factor Adjustments'!$H46+'R&amp;C Load Factor Adjustments'!$G46+'R&amp;C Load Factor Adjustments'!$F46</f>
        <v>15.188799069565963</v>
      </c>
      <c r="R44" s="25">
        <f>R12+(R22-'R&amp;C Load Factor Adjustments'!$G46)*'R&amp;C Load Factor Adjustments'!$H46+'R&amp;C Load Factor Adjustments'!$G46+'R&amp;C Load Factor Adjustments'!$F46</f>
        <v>15.174220858717977</v>
      </c>
      <c r="S44" s="25">
        <f>S12+(S22-'R&amp;C Load Factor Adjustments'!$G46)*'R&amp;C Load Factor Adjustments'!$H46+'R&amp;C Load Factor Adjustments'!$G46+'R&amp;C Load Factor Adjustments'!$F46</f>
        <v>15.290422302170974</v>
      </c>
      <c r="T44" s="25">
        <f>T12+(T22-'R&amp;C Load Factor Adjustments'!$G46)*'R&amp;C Load Factor Adjustments'!$H46+'R&amp;C Load Factor Adjustments'!$G46+'R&amp;C Load Factor Adjustments'!$F46</f>
        <v>15.44829305629526</v>
      </c>
      <c r="U44" s="25">
        <f>U12+(U22-'R&amp;C Load Factor Adjustments'!$G46)*'R&amp;C Load Factor Adjustments'!$H46+'R&amp;C Load Factor Adjustments'!$G46+'R&amp;C Load Factor Adjustments'!$F46</f>
        <v>15.743997136665246</v>
      </c>
      <c r="V44" s="25">
        <f>V12+(V22-'R&amp;C Load Factor Adjustments'!$G46)*'R&amp;C Load Factor Adjustments'!$H46+'R&amp;C Load Factor Adjustments'!$G46+'R&amp;C Load Factor Adjustments'!$F46</f>
        <v>15.952812375676974</v>
      </c>
      <c r="W44" s="25">
        <f>W12+(W22-'R&amp;C Load Factor Adjustments'!$G46)*'R&amp;C Load Factor Adjustments'!$H46+'R&amp;C Load Factor Adjustments'!$G46+'R&amp;C Load Factor Adjustments'!$F46</f>
        <v>15.804885857253918</v>
      </c>
      <c r="X44" s="25">
        <f>X12+(X22-'R&amp;C Load Factor Adjustments'!$G46)*'R&amp;C Load Factor Adjustments'!$H46+'R&amp;C Load Factor Adjustments'!$G46+'R&amp;C Load Factor Adjustments'!$F46</f>
        <v>15.632811010819228</v>
      </c>
      <c r="Y44" s="25">
        <f>Y12+(Y22-'R&amp;C Load Factor Adjustments'!$G46)*'R&amp;C Load Factor Adjustments'!$H46+'R&amp;C Load Factor Adjustments'!$G46+'R&amp;C Load Factor Adjustments'!$F46</f>
        <v>15.594063467355966</v>
      </c>
      <c r="Z44" s="25">
        <f>Z12+(Z22-'R&amp;C Load Factor Adjustments'!$G46)*'R&amp;C Load Factor Adjustments'!$H46+'R&amp;C Load Factor Adjustments'!$G46+'R&amp;C Load Factor Adjustments'!$F46</f>
        <v>15.679304966466297</v>
      </c>
      <c r="AA44" s="25">
        <f>AA12+(AA22-'R&amp;C Load Factor Adjustments'!$G46)*'R&amp;C Load Factor Adjustments'!$H46+'R&amp;C Load Factor Adjustments'!$G46+'R&amp;C Load Factor Adjustments'!$F46</f>
        <v>15.807778006682167</v>
      </c>
      <c r="AB44" s="25">
        <f>AB12+(AB22-'R&amp;C Load Factor Adjustments'!$G46)*'R&amp;C Load Factor Adjustments'!$H46+'R&amp;C Load Factor Adjustments'!$G46+'R&amp;C Load Factor Adjustments'!$F46</f>
        <v>15.905963130552557</v>
      </c>
      <c r="AC44" s="25">
        <f>AC12+(AC22-'R&amp;C Load Factor Adjustments'!$G46)*'R&amp;C Load Factor Adjustments'!$H46+'R&amp;C Load Factor Adjustments'!$G46+'R&amp;C Load Factor Adjustments'!$F46</f>
        <v>16.095036051718278</v>
      </c>
      <c r="AD44" s="25">
        <f>AD12+(AD22-'R&amp;C Load Factor Adjustments'!$G46)*'R&amp;C Load Factor Adjustments'!$H46+'R&amp;C Load Factor Adjustments'!$G46+'R&amp;C Load Factor Adjustments'!$F46</f>
        <v>16.410178873222627</v>
      </c>
      <c r="AE44" s="25">
        <f>AE12+(AE22-'R&amp;C Load Factor Adjustments'!$G46)*'R&amp;C Load Factor Adjustments'!$H46+'R&amp;C Load Factor Adjustments'!$G46+'R&amp;C Load Factor Adjustments'!$F46</f>
        <v>16.591039081834921</v>
      </c>
      <c r="AF44" s="25">
        <f>AF12+(AF22-'R&amp;C Load Factor Adjustments'!$G46)*'R&amp;C Load Factor Adjustments'!$H46+'R&amp;C Load Factor Adjustments'!$G46+'R&amp;C Load Factor Adjustments'!$F46</f>
        <v>16.796607102027448</v>
      </c>
      <c r="AG44" s="25">
        <f>AG12+(AG22-'R&amp;C Load Factor Adjustments'!$G46)*'R&amp;C Load Factor Adjustments'!$H46+'R&amp;C Load Factor Adjustments'!$G46+'R&amp;C Load Factor Adjustments'!$F46</f>
        <v>17.175109826607272</v>
      </c>
      <c r="AH44" s="25">
        <f>AH12+(AH22-'R&amp;C Load Factor Adjustments'!$G46)*'R&amp;C Load Factor Adjustments'!$H46+'R&amp;C Load Factor Adjustments'!$G46+'R&amp;C Load Factor Adjustments'!$F46</f>
        <v>17.460556031383522</v>
      </c>
      <c r="AI44" s="25">
        <f>AI12+(AI22-'R&amp;C Load Factor Adjustments'!$G46)*'R&amp;C Load Factor Adjustments'!$H46+'R&amp;C Load Factor Adjustments'!$G46+'R&amp;C Load Factor Adjustments'!$F46</f>
        <v>17.554445440437195</v>
      </c>
      <c r="AJ44" s="25">
        <f>AJ12+(AJ22-'R&amp;C Load Factor Adjustments'!$G46)*'R&amp;C Load Factor Adjustments'!$H46+'R&amp;C Load Factor Adjustments'!$G46+'R&amp;C Load Factor Adjustments'!$F46</f>
        <v>17.631255270876483</v>
      </c>
      <c r="AK44" s="25">
        <f>AK12+(AK22-'R&amp;C Load Factor Adjustments'!$G46)*'R&amp;C Load Factor Adjustments'!$H46+'R&amp;C Load Factor Adjustments'!$G46+'R&amp;C Load Factor Adjustments'!$F46</f>
        <v>17.728911334879406</v>
      </c>
    </row>
    <row r="45" spans="1:37">
      <c r="A45" s="23"/>
      <c r="B45" s="26" t="str">
        <f t="shared" si="28"/>
        <v>Townsville</v>
      </c>
      <c r="C45" s="25">
        <v>0</v>
      </c>
      <c r="D45" s="25">
        <f>D13+(D23-'R&amp;C Load Factor Adjustments'!$G47)*'R&amp;C Load Factor Adjustments'!$H47+'R&amp;C Load Factor Adjustments'!$G47+'R&amp;C Load Factor Adjustments'!$F47</f>
        <v>8.9927360351896883</v>
      </c>
      <c r="E45" s="25">
        <f>E13+(E23-'R&amp;C Load Factor Adjustments'!$G47)*'R&amp;C Load Factor Adjustments'!$H47+'R&amp;C Load Factor Adjustments'!$G47+'R&amp;C Load Factor Adjustments'!$F47</f>
        <v>8.9549239625208621</v>
      </c>
      <c r="F45" s="25">
        <f>F13+(F23-'R&amp;C Load Factor Adjustments'!$G47)*'R&amp;C Load Factor Adjustments'!$H47+'R&amp;C Load Factor Adjustments'!$G47+'R&amp;C Load Factor Adjustments'!$F47</f>
        <v>8.7722840904385855</v>
      </c>
      <c r="G45" s="25">
        <f>G13+(G23-'R&amp;C Load Factor Adjustments'!$G47)*'R&amp;C Load Factor Adjustments'!$H47+'R&amp;C Load Factor Adjustments'!$G47+'R&amp;C Load Factor Adjustments'!$F47</f>
        <v>8.8323704995537948</v>
      </c>
      <c r="H45" s="25">
        <f>H13+(H23-'R&amp;C Load Factor Adjustments'!$G47)*'R&amp;C Load Factor Adjustments'!$H47+'R&amp;C Load Factor Adjustments'!$G47+'R&amp;C Load Factor Adjustments'!$F47</f>
        <v>10.496063755277243</v>
      </c>
      <c r="I45" s="25">
        <f>I13+(I23-'R&amp;C Load Factor Adjustments'!$G47)*'R&amp;C Load Factor Adjustments'!$H47+'R&amp;C Load Factor Adjustments'!$G47+'R&amp;C Load Factor Adjustments'!$F47</f>
        <v>10.975092701758298</v>
      </c>
      <c r="J45" s="25">
        <f>J13+(J23-'R&amp;C Load Factor Adjustments'!$G47)*'R&amp;C Load Factor Adjustments'!$H47+'R&amp;C Load Factor Adjustments'!$G47+'R&amp;C Load Factor Adjustments'!$F47</f>
        <v>13.924166698255499</v>
      </c>
      <c r="K45" s="25">
        <f>K13+(K23-'R&amp;C Load Factor Adjustments'!$G47)*'R&amp;C Load Factor Adjustments'!$H47+'R&amp;C Load Factor Adjustments'!$G47+'R&amp;C Load Factor Adjustments'!$F47</f>
        <v>13.924166698255499</v>
      </c>
      <c r="L45" s="25">
        <f>L13+(L23-'R&amp;C Load Factor Adjustments'!$G47)*'R&amp;C Load Factor Adjustments'!$H47+'R&amp;C Load Factor Adjustments'!$G47+'R&amp;C Load Factor Adjustments'!$F47</f>
        <v>13.924166698255499</v>
      </c>
      <c r="M45" s="25">
        <f>M13+(M23-'R&amp;C Load Factor Adjustments'!$G47)*'R&amp;C Load Factor Adjustments'!$H47+'R&amp;C Load Factor Adjustments'!$G47+'R&amp;C Load Factor Adjustments'!$F47</f>
        <v>13.924166698255499</v>
      </c>
      <c r="N45" s="25">
        <f>N13+(N23-'R&amp;C Load Factor Adjustments'!$G47)*'R&amp;C Load Factor Adjustments'!$H47+'R&amp;C Load Factor Adjustments'!$G47+'R&amp;C Load Factor Adjustments'!$F47</f>
        <v>13.924166698255497</v>
      </c>
      <c r="O45" s="25">
        <f>O13+(O23-'R&amp;C Load Factor Adjustments'!$G47)*'R&amp;C Load Factor Adjustments'!$H47+'R&amp;C Load Factor Adjustments'!$G47+'R&amp;C Load Factor Adjustments'!$F47</f>
        <v>13.924166698255499</v>
      </c>
      <c r="P45" s="25">
        <f>P13+(P23-'R&amp;C Load Factor Adjustments'!$G47)*'R&amp;C Load Factor Adjustments'!$H47+'R&amp;C Load Factor Adjustments'!$G47+'R&amp;C Load Factor Adjustments'!$F47</f>
        <v>13.924166698255499</v>
      </c>
      <c r="Q45" s="25">
        <f>Q13+(Q23-'R&amp;C Load Factor Adjustments'!$G47)*'R&amp;C Load Factor Adjustments'!$H47+'R&amp;C Load Factor Adjustments'!$G47+'R&amp;C Load Factor Adjustments'!$F47</f>
        <v>13.924166698255499</v>
      </c>
      <c r="R45" s="25">
        <f>R13+(R23-'R&amp;C Load Factor Adjustments'!$G47)*'R&amp;C Load Factor Adjustments'!$H47+'R&amp;C Load Factor Adjustments'!$G47+'R&amp;C Load Factor Adjustments'!$F47</f>
        <v>13.924166698255499</v>
      </c>
      <c r="S45" s="25">
        <f>S13+(S23-'R&amp;C Load Factor Adjustments'!$G47)*'R&amp;C Load Factor Adjustments'!$H47+'R&amp;C Load Factor Adjustments'!$G47+'R&amp;C Load Factor Adjustments'!$F47</f>
        <v>13.924166698255499</v>
      </c>
      <c r="T45" s="25">
        <f>T13+(T23-'R&amp;C Load Factor Adjustments'!$G47)*'R&amp;C Load Factor Adjustments'!$H47+'R&amp;C Load Factor Adjustments'!$G47+'R&amp;C Load Factor Adjustments'!$F47</f>
        <v>13.924166698255499</v>
      </c>
      <c r="U45" s="25">
        <f>U13+(U23-'R&amp;C Load Factor Adjustments'!$G47)*'R&amp;C Load Factor Adjustments'!$H47+'R&amp;C Load Factor Adjustments'!$G47+'R&amp;C Load Factor Adjustments'!$F47</f>
        <v>13.924166698255499</v>
      </c>
      <c r="V45" s="25">
        <f>V13+(V23-'R&amp;C Load Factor Adjustments'!$G47)*'R&amp;C Load Factor Adjustments'!$H47+'R&amp;C Load Factor Adjustments'!$G47+'R&amp;C Load Factor Adjustments'!$F47</f>
        <v>13.924166698255499</v>
      </c>
      <c r="W45" s="25">
        <f>W13+(W23-'R&amp;C Load Factor Adjustments'!$G47)*'R&amp;C Load Factor Adjustments'!$H47+'R&amp;C Load Factor Adjustments'!$G47+'R&amp;C Load Factor Adjustments'!$F47</f>
        <v>13.924166698255499</v>
      </c>
      <c r="X45" s="25">
        <f>X13+(X23-'R&amp;C Load Factor Adjustments'!$G47)*'R&amp;C Load Factor Adjustments'!$H47+'R&amp;C Load Factor Adjustments'!$G47+'R&amp;C Load Factor Adjustments'!$F47</f>
        <v>13.924166698255499</v>
      </c>
      <c r="Y45" s="25">
        <f>Y13+(Y23-'R&amp;C Load Factor Adjustments'!$G47)*'R&amp;C Load Factor Adjustments'!$H47+'R&amp;C Load Factor Adjustments'!$G47+'R&amp;C Load Factor Adjustments'!$F47</f>
        <v>13.924166698255501</v>
      </c>
      <c r="Z45" s="25">
        <f>Z13+(Z23-'R&amp;C Load Factor Adjustments'!$G47)*'R&amp;C Load Factor Adjustments'!$H47+'R&amp;C Load Factor Adjustments'!$G47+'R&amp;C Load Factor Adjustments'!$F47</f>
        <v>13.924166698255499</v>
      </c>
      <c r="AA45" s="25">
        <f>AA13+(AA23-'R&amp;C Load Factor Adjustments'!$G47)*'R&amp;C Load Factor Adjustments'!$H47+'R&amp;C Load Factor Adjustments'!$G47+'R&amp;C Load Factor Adjustments'!$F47</f>
        <v>13.924166698255499</v>
      </c>
      <c r="AB45" s="25">
        <f>AB13+(AB23-'R&amp;C Load Factor Adjustments'!$G47)*'R&amp;C Load Factor Adjustments'!$H47+'R&amp;C Load Factor Adjustments'!$G47+'R&amp;C Load Factor Adjustments'!$F47</f>
        <v>13.924166698255501</v>
      </c>
      <c r="AC45" s="25">
        <f>AC13+(AC23-'R&amp;C Load Factor Adjustments'!$G47)*'R&amp;C Load Factor Adjustments'!$H47+'R&amp;C Load Factor Adjustments'!$G47+'R&amp;C Load Factor Adjustments'!$F47</f>
        <v>13.924166698255499</v>
      </c>
      <c r="AD45" s="25">
        <f>AD13+(AD23-'R&amp;C Load Factor Adjustments'!$G47)*'R&amp;C Load Factor Adjustments'!$H47+'R&amp;C Load Factor Adjustments'!$G47+'R&amp;C Load Factor Adjustments'!$F47</f>
        <v>13.924166698255499</v>
      </c>
      <c r="AE45" s="25">
        <f>AE13+(AE23-'R&amp;C Load Factor Adjustments'!$G47)*'R&amp;C Load Factor Adjustments'!$H47+'R&amp;C Load Factor Adjustments'!$G47+'R&amp;C Load Factor Adjustments'!$F47</f>
        <v>13.924166698255497</v>
      </c>
      <c r="AF45" s="25">
        <f>AF13+(AF23-'R&amp;C Load Factor Adjustments'!$G47)*'R&amp;C Load Factor Adjustments'!$H47+'R&amp;C Load Factor Adjustments'!$G47+'R&amp;C Load Factor Adjustments'!$F47</f>
        <v>13.924166698255499</v>
      </c>
      <c r="AG45" s="25">
        <f>AG13+(AG23-'R&amp;C Load Factor Adjustments'!$G47)*'R&amp;C Load Factor Adjustments'!$H47+'R&amp;C Load Factor Adjustments'!$G47+'R&amp;C Load Factor Adjustments'!$F47</f>
        <v>13.924166698255499</v>
      </c>
      <c r="AH45" s="25">
        <f>AH13+(AH23-'R&amp;C Load Factor Adjustments'!$G47)*'R&amp;C Load Factor Adjustments'!$H47+'R&amp;C Load Factor Adjustments'!$G47+'R&amp;C Load Factor Adjustments'!$F47</f>
        <v>13.924166698255499</v>
      </c>
      <c r="AI45" s="25">
        <f>AI13+(AI23-'R&amp;C Load Factor Adjustments'!$G47)*'R&amp;C Load Factor Adjustments'!$H47+'R&amp;C Load Factor Adjustments'!$G47+'R&amp;C Load Factor Adjustments'!$F47</f>
        <v>13.924166698255499</v>
      </c>
      <c r="AJ45" s="25">
        <f>AJ13+(AJ23-'R&amp;C Load Factor Adjustments'!$G47)*'R&amp;C Load Factor Adjustments'!$H47+'R&amp;C Load Factor Adjustments'!$G47+'R&amp;C Load Factor Adjustments'!$F47</f>
        <v>13.924166698255499</v>
      </c>
      <c r="AK45" s="25">
        <f>AK13+(AK23-'R&amp;C Load Factor Adjustments'!$G47)*'R&amp;C Load Factor Adjustments'!$H47+'R&amp;C Load Factor Adjustments'!$G47+'R&amp;C Load Factor Adjustments'!$F47</f>
        <v>13.924166698255499</v>
      </c>
    </row>
    <row r="46" spans="1:37">
      <c r="B46" s="1"/>
    </row>
    <row r="48" spans="1:37">
      <c r="B48" s="2" t="s">
        <v>79</v>
      </c>
      <c r="D48" s="3" t="s">
        <v>80</v>
      </c>
      <c r="I48" s="10">
        <v>0.25</v>
      </c>
    </row>
    <row r="49" spans="1:37">
      <c r="C49">
        <f>C38</f>
        <v>2019</v>
      </c>
      <c r="D49">
        <f t="shared" ref="D49:AH49" si="29">D38</f>
        <v>2020</v>
      </c>
      <c r="E49">
        <f t="shared" si="29"/>
        <v>2021</v>
      </c>
      <c r="F49">
        <f t="shared" si="29"/>
        <v>2022</v>
      </c>
      <c r="G49">
        <f t="shared" si="29"/>
        <v>2023</v>
      </c>
      <c r="H49">
        <f t="shared" si="29"/>
        <v>2024</v>
      </c>
      <c r="I49">
        <f t="shared" si="29"/>
        <v>2025</v>
      </c>
      <c r="J49">
        <f t="shared" si="29"/>
        <v>2026</v>
      </c>
      <c r="K49">
        <f t="shared" si="29"/>
        <v>2027</v>
      </c>
      <c r="L49">
        <f t="shared" si="29"/>
        <v>2028</v>
      </c>
      <c r="M49">
        <f t="shared" si="29"/>
        <v>2029</v>
      </c>
      <c r="N49">
        <f t="shared" si="29"/>
        <v>2030</v>
      </c>
      <c r="O49">
        <f t="shared" si="29"/>
        <v>2031</v>
      </c>
      <c r="P49">
        <f t="shared" si="29"/>
        <v>2032</v>
      </c>
      <c r="Q49">
        <f t="shared" si="29"/>
        <v>2033</v>
      </c>
      <c r="R49">
        <f t="shared" si="29"/>
        <v>2034</v>
      </c>
      <c r="S49">
        <f t="shared" si="29"/>
        <v>2035</v>
      </c>
      <c r="T49">
        <f t="shared" si="29"/>
        <v>2036</v>
      </c>
      <c r="U49">
        <f t="shared" si="29"/>
        <v>2037</v>
      </c>
      <c r="V49">
        <f t="shared" si="29"/>
        <v>2038</v>
      </c>
      <c r="W49">
        <f t="shared" si="29"/>
        <v>2039</v>
      </c>
      <c r="X49">
        <f t="shared" si="29"/>
        <v>2040</v>
      </c>
      <c r="Y49">
        <f t="shared" si="29"/>
        <v>2041</v>
      </c>
      <c r="Z49">
        <f t="shared" si="29"/>
        <v>2042</v>
      </c>
      <c r="AA49">
        <f t="shared" si="29"/>
        <v>2043</v>
      </c>
      <c r="AB49">
        <f t="shared" si="29"/>
        <v>2044</v>
      </c>
      <c r="AC49">
        <f t="shared" si="29"/>
        <v>2045</v>
      </c>
      <c r="AD49">
        <f t="shared" si="29"/>
        <v>2046</v>
      </c>
      <c r="AE49">
        <f t="shared" si="29"/>
        <v>2047</v>
      </c>
      <c r="AF49">
        <f t="shared" si="29"/>
        <v>2048</v>
      </c>
      <c r="AG49">
        <f t="shared" si="29"/>
        <v>2049</v>
      </c>
      <c r="AH49">
        <f t="shared" si="29"/>
        <v>2050</v>
      </c>
      <c r="AI49">
        <f t="shared" ref="AI49:AJ49" si="30">AI38</f>
        <v>2051</v>
      </c>
      <c r="AJ49">
        <f t="shared" si="30"/>
        <v>2052</v>
      </c>
      <c r="AK49">
        <f t="shared" ref="AK49" si="31">AK38</f>
        <v>2053</v>
      </c>
    </row>
    <row r="50" spans="1:37">
      <c r="A50" t="s">
        <v>81</v>
      </c>
      <c r="B50" s="1" t="s">
        <v>82</v>
      </c>
      <c r="C50" s="6">
        <f>SUMIF('Oil Price Projections'!$C$5:$C$9,'2023 EXPLORING ALTERNATIVES'!$I$48,'Oil Price Projections'!D5:D9)</f>
        <v>64.37</v>
      </c>
      <c r="D50" s="6">
        <f>SUMIF('Oil Price Projections'!$C$5:$C$9,'2023 EXPLORING ALTERNATIVES'!$I$48,'Oil Price Projections'!E5:E9)</f>
        <v>41.76</v>
      </c>
      <c r="E50" s="6">
        <f>SUMIF('Oil Price Projections'!$C$5:$C$9,'2023 EXPLORING ALTERNATIVES'!$I$48,'Oil Price Projections'!F5:F9)</f>
        <v>71.599999999999994</v>
      </c>
      <c r="F50" s="6">
        <f>SUMIF('Oil Price Projections'!$C$5:$C$9,'2023 EXPLORING ALTERNATIVES'!$I$48,'Oil Price Projections'!G5:G9)</f>
        <v>105.1</v>
      </c>
      <c r="G50" s="6">
        <f>SUMIF('Oil Price Projections'!$C$5:$C$9,'2023 EXPLORING ALTERNATIVES'!$I$48,'Oil Price Projections'!H5:H9)</f>
        <v>105.8</v>
      </c>
      <c r="H50" s="6">
        <f>SUMIF('Oil Price Projections'!$C$5:$C$9,'2023 EXPLORING ALTERNATIVES'!$I$48,'Oil Price Projections'!I5:I9)</f>
        <v>100.2264056181337</v>
      </c>
      <c r="I50" s="6">
        <f>SUMIF('Oil Price Projections'!$C$5:$C$9,'2023 EXPLORING ALTERNATIVES'!$I$48,'Oil Price Projections'!J5:J9)</f>
        <v>94.657969069887173</v>
      </c>
      <c r="J50" s="6">
        <f>SUMIF('Oil Price Projections'!$C$5:$C$9,'2023 EXPLORING ALTERNATIVES'!$I$48,'Oil Price Projections'!K5:K9)</f>
        <v>89.093964892292419</v>
      </c>
      <c r="K50" s="6">
        <f>SUMIF('Oil Price Projections'!$C$5:$C$9,'2023 EXPLORING ALTERNATIVES'!$I$48,'Oil Price Projections'!L5:L9)</f>
        <v>83.533793333571225</v>
      </c>
      <c r="L50" s="6">
        <f>SUMIF('Oil Price Projections'!$C$5:$C$9,'2023 EXPLORING ALTERNATIVES'!$I$48,'Oil Price Projections'!M5:M9)</f>
        <v>84.664636304190381</v>
      </c>
      <c r="M50" s="6">
        <f>SUMIF('Oil Price Projections'!$C$5:$C$9,'2023 EXPLORING ALTERNATIVES'!$I$48,'Oil Price Projections'!N5:N9)</f>
        <v>85.798394262652607</v>
      </c>
      <c r="N50" s="6">
        <f>SUMIF('Oil Price Projections'!$C$5:$C$9,'2023 EXPLORING ALTERNATIVES'!$I$48,'Oil Price Projections'!O5:O9)</f>
        <v>86.93471441303781</v>
      </c>
      <c r="O50" s="6">
        <f>SUMIF('Oil Price Projections'!$C$5:$C$9,'2023 EXPLORING ALTERNATIVES'!$I$48,'Oil Price Projections'!P5:P9)</f>
        <v>88.073297470804093</v>
      </c>
      <c r="P50" s="6">
        <f>SUMIF('Oil Price Projections'!$C$5:$C$9,'2023 EXPLORING ALTERNATIVES'!$I$48,'Oil Price Projections'!Q5:Q9)</f>
        <v>89.213888104287818</v>
      </c>
      <c r="Q50" s="6">
        <f>SUMIF('Oil Price Projections'!$C$5:$C$9,'2023 EXPLORING ALTERNATIVES'!$I$48,'Oil Price Projections'!R5:R9)</f>
        <v>90.356267309547462</v>
      </c>
      <c r="R50" s="6">
        <f>SUMIF('Oil Price Projections'!$C$5:$C$9,'2023 EXPLORING ALTERNATIVES'!$I$48,'Oil Price Projections'!S5:S9)</f>
        <v>91.500246287458253</v>
      </c>
      <c r="S50" s="6">
        <f>SUMIF('Oil Price Projections'!$C$5:$C$9,'2023 EXPLORING ALTERNATIVES'!$I$48,'Oil Price Projections'!T5:T9)</f>
        <v>92.645661496323427</v>
      </c>
      <c r="T50" s="6">
        <f>SUMIF('Oil Price Projections'!$C$5:$C$9,'2023 EXPLORING ALTERNATIVES'!$I$48,'Oil Price Projections'!U5:U9)</f>
        <v>93.791076705188601</v>
      </c>
      <c r="U50" s="6">
        <f>SUMIF('Oil Price Projections'!$C$5:$C$9,'2023 EXPLORING ALTERNATIVES'!$I$48,'Oil Price Projections'!V5:V9)</f>
        <v>94.936491914053775</v>
      </c>
      <c r="V50" s="6">
        <f>SUMIF('Oil Price Projections'!$C$5:$C$9,'2023 EXPLORING ALTERNATIVES'!$I$48,'Oil Price Projections'!W5:W9)</f>
        <v>96.081907122918949</v>
      </c>
      <c r="W50" s="6">
        <f>SUMIF('Oil Price Projections'!$C$5:$C$9,'2023 EXPLORING ALTERNATIVES'!$I$48,'Oil Price Projections'!X5:X9)</f>
        <v>97.227322331784123</v>
      </c>
      <c r="X50" s="6">
        <f>SUMIF('Oil Price Projections'!$C$5:$C$9,'2023 EXPLORING ALTERNATIVES'!$I$48,'Oil Price Projections'!Y5:Y9)</f>
        <v>98.372737540649297</v>
      </c>
      <c r="Y50" s="6">
        <f>SUMIF('Oil Price Projections'!$C$5:$C$9,'2023 EXPLORING ALTERNATIVES'!$I$48,'Oil Price Projections'!Z5:Z9)</f>
        <v>99.518152749514471</v>
      </c>
      <c r="Z50" s="6">
        <f>SUMIF('Oil Price Projections'!$C$5:$C$9,'2023 EXPLORING ALTERNATIVES'!$I$48,'Oil Price Projections'!AA5:AA9)</f>
        <v>100.66356795837964</v>
      </c>
      <c r="AA50" s="6">
        <f>SUMIF('Oil Price Projections'!$C$5:$C$9,'2023 EXPLORING ALTERNATIVES'!$I$48,'Oil Price Projections'!AB5:AB9)</f>
        <v>101.80898316724482</v>
      </c>
      <c r="AB50" s="6">
        <f>SUMIF('Oil Price Projections'!$C$5:$C$9,'2023 EXPLORING ALTERNATIVES'!$I$48,'Oil Price Projections'!AC5:AC9)</f>
        <v>102.95439837610999</v>
      </c>
      <c r="AC50" s="6">
        <f>SUMIF('Oil Price Projections'!$C$5:$C$9,'2023 EXPLORING ALTERNATIVES'!$I$48,'Oil Price Projections'!AD5:AD9)</f>
        <v>104.09981358497517</v>
      </c>
      <c r="AD50" s="6">
        <f>SUMIF('Oil Price Projections'!$C$5:$C$9,'2023 EXPLORING ALTERNATIVES'!$I$48,'Oil Price Projections'!AE5:AE9)</f>
        <v>105.24522879384034</v>
      </c>
      <c r="AE50" s="6">
        <f>SUMIF('Oil Price Projections'!$C$5:$C$9,'2023 EXPLORING ALTERNATIVES'!$I$48,'Oil Price Projections'!AF5:AF9)</f>
        <v>106.39064400270551</v>
      </c>
      <c r="AF50" s="6">
        <f>SUMIF('Oil Price Projections'!$C$5:$C$9,'2023 EXPLORING ALTERNATIVES'!$I$48,'Oil Price Projections'!AG5:AG9)</f>
        <v>107.53605921157069</v>
      </c>
      <c r="AG50" s="6">
        <f>SUMIF('Oil Price Projections'!$C$5:$C$9,'2023 EXPLORING ALTERNATIVES'!$I$48,'Oil Price Projections'!AH5:AH9)</f>
        <v>108.68147442043586</v>
      </c>
      <c r="AH50" s="6">
        <f>SUMIF('Oil Price Projections'!$C$5:$C$9,'2023 EXPLORING ALTERNATIVES'!$I$48,'Oil Price Projections'!AI5:AI9)</f>
        <v>109.82688962930104</v>
      </c>
      <c r="AI50" s="6">
        <f>SUMIF('Oil Price Projections'!$C$5:$C$9,'2023 EXPLORING ALTERNATIVES'!$I$48,'Oil Price Projections'!AJ5:AJ9)</f>
        <v>110.97230483816621</v>
      </c>
      <c r="AJ50" s="6">
        <f>SUMIF('Oil Price Projections'!$C$5:$C$9,'2023 EXPLORING ALTERNATIVES'!$I$48,'Oil Price Projections'!AK5:AK9)</f>
        <v>112.11772004703138</v>
      </c>
      <c r="AK50" s="6">
        <f>SUMIF('Oil Price Projections'!$C$5:$C$9,'2023 EXPLORING ALTERNATIVES'!$I$48,'Oil Price Projections'!AL5:AL9)</f>
        <v>113.26313525589656</v>
      </c>
    </row>
    <row r="51" spans="1:37">
      <c r="A51" t="s">
        <v>83</v>
      </c>
      <c r="B51" s="1" t="s">
        <v>84</v>
      </c>
      <c r="C51" s="5">
        <v>1.3985539999999999</v>
      </c>
      <c r="D51" s="5">
        <f>SUMIF('Exch Rate Projections'!$C$4:$C$9,'2023 EXPLORING ALTERNATIVES'!$B$3,'Exch Rate Projections'!D4:D9)</f>
        <v>1.4926649999999999</v>
      </c>
      <c r="E51" s="5">
        <f>SUMIF('Exch Rate Projections'!$C$4:$C$9,'2023 EXPLORING ALTERNATIVES'!$B$3,'Exch Rate Projections'!E4:E9)</f>
        <v>1.3400417499999999</v>
      </c>
      <c r="F51" s="5">
        <f>SUMIF('Exch Rate Projections'!$C$4:$C$9,'2023 EXPLORING ALTERNATIVES'!$B$3,'Exch Rate Projections'!F4:F9)</f>
        <v>1.3687147500000001</v>
      </c>
      <c r="G51" s="5">
        <f>SUMIF('Exch Rate Projections'!$C$4:$C$9,'2023 EXPLORING ALTERNATIVES'!$B$3,'Exch Rate Projections'!G4:G9)</f>
        <v>1.3680177499999999</v>
      </c>
      <c r="H51" s="5">
        <f>SUMIF('Exch Rate Projections'!$C$4:$C$9,'2023 EXPLORING ALTERNATIVES'!$B$3,'Exch Rate Projections'!H4:H9)</f>
        <v>1.31537975</v>
      </c>
      <c r="I51" s="5">
        <f>SUMIF('Exch Rate Projections'!$C$4:$C$9,'2023 EXPLORING ALTERNATIVES'!$B$3,'Exch Rate Projections'!I4:I9)</f>
        <v>1.2880247499999999</v>
      </c>
      <c r="J51" s="5">
        <f>SUMIF('Exch Rate Projections'!$C$4:$C$9,'2023 EXPLORING ALTERNATIVES'!$B$3,'Exch Rate Projections'!J4:J9)</f>
        <v>1.26052925</v>
      </c>
      <c r="K51" s="5">
        <f>SUMIF('Exch Rate Projections'!$C$4:$C$9,'2023 EXPLORING ALTERNATIVES'!$B$3,'Exch Rate Projections'!K4:K9)</f>
        <v>1.245009</v>
      </c>
      <c r="L51" s="5">
        <f>SUMIF('Exch Rate Projections'!$C$4:$C$9,'2023 EXPLORING ALTERNATIVES'!$B$3,'Exch Rate Projections'!L4:L9)</f>
        <v>1.2434395</v>
      </c>
      <c r="M51" s="5">
        <f>SUMIF('Exch Rate Projections'!$C$4:$C$9,'2023 EXPLORING ALTERNATIVES'!$B$3,'Exch Rate Projections'!M4:M9)</f>
        <v>1.243376</v>
      </c>
      <c r="N51" s="5">
        <f>SUMIF('Exch Rate Projections'!$C$4:$C$9,'2023 EXPLORING ALTERNATIVES'!$B$3,'Exch Rate Projections'!N4:N9)</f>
        <v>1.243382</v>
      </c>
      <c r="O51" s="5">
        <f>SUMIF('Exch Rate Projections'!$C$4:$C$9,'2023 EXPLORING ALTERNATIVES'!$B$3,'Exch Rate Projections'!O4:O9)</f>
        <v>1.2433857500000001</v>
      </c>
      <c r="P51" s="5">
        <f>SUMIF('Exch Rate Projections'!$C$4:$C$9,'2023 EXPLORING ALTERNATIVES'!$B$3,'Exch Rate Projections'!P4:P9)</f>
        <v>1.24338375</v>
      </c>
      <c r="Q51" s="5">
        <f>SUMIF('Exch Rate Projections'!$C$4:$C$9,'2023 EXPLORING ALTERNATIVES'!$B$3,'Exch Rate Projections'!Q4:Q9)</f>
        <v>1.2433812500000001</v>
      </c>
      <c r="R51" s="5">
        <f>SUMIF('Exch Rate Projections'!$C$4:$C$9,'2023 EXPLORING ALTERNATIVES'!$B$3,'Exch Rate Projections'!R4:R9)</f>
        <v>1.2433872500000001</v>
      </c>
      <c r="S51" s="5">
        <f>SUMIF('Exch Rate Projections'!$C$4:$C$9,'2023 EXPLORING ALTERNATIVES'!$B$3,'Exch Rate Projections'!S4:S9)</f>
        <v>1.24337575</v>
      </c>
      <c r="T51" s="5">
        <f>SUMIF('Exch Rate Projections'!$C$4:$C$9,'2023 EXPLORING ALTERNATIVES'!$B$3,'Exch Rate Projections'!T4:T9)</f>
        <v>1.2433860000000001</v>
      </c>
      <c r="U51" s="5">
        <f>SUMIF('Exch Rate Projections'!$C$4:$C$9,'2023 EXPLORING ALTERNATIVES'!$B$3,'Exch Rate Projections'!U4:U9)</f>
        <v>1.24338175</v>
      </c>
      <c r="V51" s="5">
        <f>SUMIF('Exch Rate Projections'!$C$4:$C$9,'2023 EXPLORING ALTERNATIVES'!$B$3,'Exch Rate Projections'!V4:V9)</f>
        <v>1.2433829999999999</v>
      </c>
      <c r="W51" s="5">
        <f>SUMIF('Exch Rate Projections'!$C$4:$C$9,'2023 EXPLORING ALTERNATIVES'!$B$3,'Exch Rate Projections'!W4:W9)</f>
        <v>1.24338875</v>
      </c>
      <c r="X51" s="5">
        <f>SUMIF('Exch Rate Projections'!$C$4:$C$9,'2023 EXPLORING ALTERNATIVES'!$B$3,'Exch Rate Projections'!X4:X9)</f>
        <v>1.2433857500000001</v>
      </c>
      <c r="Y51" s="5">
        <f>SUMIF('Exch Rate Projections'!$C$4:$C$9,'2023 EXPLORING ALTERNATIVES'!$B$3,'Exch Rate Projections'!Y4:Y9)</f>
        <v>1.2433775</v>
      </c>
      <c r="Z51" s="5">
        <f>SUMIF('Exch Rate Projections'!$C$4:$C$9,'2023 EXPLORING ALTERNATIVES'!$B$3,'Exch Rate Projections'!Z4:Z9)</f>
        <v>1.243382</v>
      </c>
      <c r="AA51" s="5">
        <f>SUMIF('Exch Rate Projections'!$C$4:$C$9,'2023 EXPLORING ALTERNATIVES'!$B$3,'Exch Rate Projections'!AA4:AA9)</f>
        <v>1.2433805</v>
      </c>
      <c r="AB51" s="5">
        <f>SUMIF('Exch Rate Projections'!$C$4:$C$9,'2023 EXPLORING ALTERNATIVES'!$B$3,'Exch Rate Projections'!AB4:AB9)</f>
        <v>1.2433829999999999</v>
      </c>
      <c r="AC51" s="5">
        <f>SUMIF('Exch Rate Projections'!$C$4:$C$9,'2023 EXPLORING ALTERNATIVES'!$B$3,'Exch Rate Projections'!AC4:AC9)</f>
        <v>1.24338025</v>
      </c>
      <c r="AD51" s="5">
        <f>SUMIF('Exch Rate Projections'!$C$4:$C$9,'2023 EXPLORING ALTERNATIVES'!$B$3,'Exch Rate Projections'!AD4:AD9)</f>
        <v>1.2433784999999999</v>
      </c>
      <c r="AE51" s="5">
        <f>SUMIF('Exch Rate Projections'!$C$4:$C$9,'2023 EXPLORING ALTERNATIVES'!$B$3,'Exch Rate Projections'!AE4:AE9)</f>
        <v>1.2433717500000001</v>
      </c>
      <c r="AF51" s="5">
        <f>SUMIF('Exch Rate Projections'!$C$4:$C$9,'2023 EXPLORING ALTERNATIVES'!$B$3,'Exch Rate Projections'!AF4:AF9)</f>
        <v>1.2433752499999999</v>
      </c>
      <c r="AG51" s="5">
        <f>SUMIF('Exch Rate Projections'!$C$4:$C$9,'2023 EXPLORING ALTERNATIVES'!$B$3,'Exch Rate Projections'!AG4:AG9)</f>
        <v>1.24336775</v>
      </c>
      <c r="AH51" s="5">
        <f>SUMIF('Exch Rate Projections'!$C$4:$C$9,'2023 EXPLORING ALTERNATIVES'!$B$3,'Exch Rate Projections'!AH4:AH9)</f>
        <v>1.24336925</v>
      </c>
      <c r="AI51" s="5">
        <f>SUMIF('Exch Rate Projections'!$C$4:$C$9,'2023 EXPLORING ALTERNATIVES'!$B$3,'Exch Rate Projections'!AI4:AI9)</f>
        <v>1.2433652500000001</v>
      </c>
      <c r="AJ51" s="5">
        <f>SUMIF('Exch Rate Projections'!$C$4:$C$9,'2023 EXPLORING ALTERNATIVES'!$B$3,'Exch Rate Projections'!AJ4:AJ9)</f>
        <v>1.2433639999999999</v>
      </c>
      <c r="AK51" s="5">
        <f>SUMIF('Exch Rate Projections'!$C$4:$C$9,'2023 EXPLORING ALTERNATIVES'!$B$3,'Exch Rate Projections'!AK4:AK9)</f>
        <v>1.2433639999999999</v>
      </c>
    </row>
    <row r="52" spans="1:37">
      <c r="A52" t="s">
        <v>85</v>
      </c>
      <c r="B52" s="1" t="s">
        <v>82</v>
      </c>
      <c r="C52" s="6">
        <f>C50*C51</f>
        <v>90.02492097999999</v>
      </c>
      <c r="D52" s="6">
        <f t="shared" ref="D52:AH52" si="32">D50*D51</f>
        <v>62.333690399999995</v>
      </c>
      <c r="E52" s="6">
        <f t="shared" si="32"/>
        <v>95.946989299999984</v>
      </c>
      <c r="F52" s="6">
        <f t="shared" si="32"/>
        <v>143.85192022500001</v>
      </c>
      <c r="G52" s="6">
        <f t="shared" si="32"/>
        <v>144.73627794999999</v>
      </c>
      <c r="H52" s="6">
        <f t="shared" si="32"/>
        <v>131.83578436537928</v>
      </c>
      <c r="I52" s="6">
        <f t="shared" si="32"/>
        <v>121.92180694674916</v>
      </c>
      <c r="J52" s="6">
        <f t="shared" si="32"/>
        <v>112.3055487452077</v>
      </c>
      <c r="K52" s="6">
        <f t="shared" si="32"/>
        <v>104.00032450443618</v>
      </c>
      <c r="L52" s="6">
        <f t="shared" si="32"/>
        <v>105.27535303376433</v>
      </c>
      <c r="M52" s="6">
        <f t="shared" si="32"/>
        <v>106.67966426471995</v>
      </c>
      <c r="N52" s="6">
        <f t="shared" si="32"/>
        <v>108.09305907631177</v>
      </c>
      <c r="O52" s="6">
        <f t="shared" si="32"/>
        <v>109.50908303070885</v>
      </c>
      <c r="P52" s="6">
        <f t="shared" si="32"/>
        <v>110.92709874318977</v>
      </c>
      <c r="Q52" s="6">
        <f t="shared" si="32"/>
        <v>112.34728859267928</v>
      </c>
      <c r="R52" s="6">
        <f t="shared" si="32"/>
        <v>113.77023960568543</v>
      </c>
      <c r="S52" s="6">
        <f t="shared" si="32"/>
        <v>115.19336884723727</v>
      </c>
      <c r="T52" s="6">
        <f t="shared" si="32"/>
        <v>116.61851170015764</v>
      </c>
      <c r="U52" s="6">
        <f t="shared" si="32"/>
        <v>118.04230145495703</v>
      </c>
      <c r="V52" s="6">
        <f t="shared" si="32"/>
        <v>119.46660992421633</v>
      </c>
      <c r="W52" s="6">
        <f t="shared" si="32"/>
        <v>120.89135877996415</v>
      </c>
      <c r="X52" s="6">
        <f t="shared" si="32"/>
        <v>122.31526004653338</v>
      </c>
      <c r="Y52" s="6">
        <f t="shared" si="32"/>
        <v>123.73863197030943</v>
      </c>
      <c r="Z52" s="6">
        <f t="shared" si="32"/>
        <v>125.163268455226</v>
      </c>
      <c r="AA52" s="6">
        <f t="shared" si="32"/>
        <v>126.58730439498045</v>
      </c>
      <c r="AB52" s="6">
        <f t="shared" si="32"/>
        <v>128.01174871608276</v>
      </c>
      <c r="AC52" s="6">
        <f t="shared" si="32"/>
        <v>129.43565224023982</v>
      </c>
      <c r="AD52" s="6">
        <f t="shared" si="32"/>
        <v>130.859654709842</v>
      </c>
      <c r="AE52" s="6">
        <f t="shared" si="32"/>
        <v>132.28312121727097</v>
      </c>
      <c r="AF52" s="6">
        <f t="shared" si="32"/>
        <v>133.7076745062015</v>
      </c>
      <c r="AG52" s="6">
        <f t="shared" si="32"/>
        <v>135.13104031681988</v>
      </c>
      <c r="AH52" s="6">
        <f t="shared" si="32"/>
        <v>136.55537738821681</v>
      </c>
      <c r="AI52" s="6">
        <f t="shared" ref="AI52:AJ52" si="33">AI50*AI51</f>
        <v>137.97910754818275</v>
      </c>
      <c r="AJ52" s="6">
        <f t="shared" si="33"/>
        <v>139.40313686855711</v>
      </c>
      <c r="AK52" s="6">
        <f t="shared" ref="AK52" si="34">AK50*AK51</f>
        <v>140.82730490431257</v>
      </c>
    </row>
    <row r="53" spans="1:37">
      <c r="B53" s="1" t="s">
        <v>86</v>
      </c>
      <c r="E53" s="4">
        <f>7.52*E52/86</f>
        <v>8.3897832504186027</v>
      </c>
    </row>
    <row r="54" spans="1:37">
      <c r="B54" s="1"/>
      <c r="E54" s="4"/>
    </row>
    <row r="55" spans="1:37">
      <c r="A55" s="36"/>
      <c r="B55" s="37" t="s">
        <v>87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>
      <c r="A56" s="36"/>
      <c r="B56" s="38" t="s">
        <v>77</v>
      </c>
      <c r="C56" s="36">
        <f>C49</f>
        <v>2019</v>
      </c>
      <c r="D56" s="36">
        <f t="shared" ref="D56:AH56" si="35">D49</f>
        <v>2020</v>
      </c>
      <c r="E56" s="36">
        <f t="shared" si="35"/>
        <v>2021</v>
      </c>
      <c r="F56" s="36">
        <f t="shared" si="35"/>
        <v>2022</v>
      </c>
      <c r="G56" s="36">
        <f t="shared" si="35"/>
        <v>2023</v>
      </c>
      <c r="H56" s="36">
        <f t="shared" si="35"/>
        <v>2024</v>
      </c>
      <c r="I56" s="36">
        <f t="shared" si="35"/>
        <v>2025</v>
      </c>
      <c r="J56" s="36">
        <f t="shared" si="35"/>
        <v>2026</v>
      </c>
      <c r="K56" s="36">
        <f t="shared" si="35"/>
        <v>2027</v>
      </c>
      <c r="L56" s="36">
        <f t="shared" si="35"/>
        <v>2028</v>
      </c>
      <c r="M56" s="36">
        <f t="shared" si="35"/>
        <v>2029</v>
      </c>
      <c r="N56" s="36">
        <f t="shared" si="35"/>
        <v>2030</v>
      </c>
      <c r="O56" s="36">
        <f t="shared" si="35"/>
        <v>2031</v>
      </c>
      <c r="P56" s="36">
        <f t="shared" si="35"/>
        <v>2032</v>
      </c>
      <c r="Q56" s="36">
        <f t="shared" si="35"/>
        <v>2033</v>
      </c>
      <c r="R56" s="36">
        <f t="shared" si="35"/>
        <v>2034</v>
      </c>
      <c r="S56" s="36">
        <f t="shared" si="35"/>
        <v>2035</v>
      </c>
      <c r="T56" s="36">
        <f t="shared" si="35"/>
        <v>2036</v>
      </c>
      <c r="U56" s="36">
        <f t="shared" si="35"/>
        <v>2037</v>
      </c>
      <c r="V56" s="36">
        <f t="shared" si="35"/>
        <v>2038</v>
      </c>
      <c r="W56" s="36">
        <f t="shared" si="35"/>
        <v>2039</v>
      </c>
      <c r="X56" s="36">
        <f t="shared" si="35"/>
        <v>2040</v>
      </c>
      <c r="Y56" s="36">
        <f t="shared" si="35"/>
        <v>2041</v>
      </c>
      <c r="Z56" s="36">
        <f t="shared" si="35"/>
        <v>2042</v>
      </c>
      <c r="AA56" s="36">
        <f t="shared" si="35"/>
        <v>2043</v>
      </c>
      <c r="AB56" s="36">
        <f t="shared" si="35"/>
        <v>2044</v>
      </c>
      <c r="AC56" s="36">
        <f t="shared" si="35"/>
        <v>2045</v>
      </c>
      <c r="AD56" s="36">
        <f t="shared" si="35"/>
        <v>2046</v>
      </c>
      <c r="AE56" s="36">
        <f t="shared" si="35"/>
        <v>2047</v>
      </c>
      <c r="AF56" s="36">
        <f t="shared" si="35"/>
        <v>2048</v>
      </c>
      <c r="AG56" s="36">
        <f t="shared" si="35"/>
        <v>2049</v>
      </c>
      <c r="AH56" s="36">
        <f t="shared" si="35"/>
        <v>2050</v>
      </c>
      <c r="AI56" s="36">
        <f t="shared" ref="AI56:AJ56" si="36">AI49</f>
        <v>2051</v>
      </c>
      <c r="AJ56" s="36">
        <f t="shared" si="36"/>
        <v>2052</v>
      </c>
      <c r="AK56" s="36">
        <f t="shared" ref="AK56" si="37">AK49</f>
        <v>2053</v>
      </c>
    </row>
    <row r="57" spans="1:37">
      <c r="A57" s="36"/>
      <c r="B57" s="39" t="str">
        <f t="shared" ref="B57:B63" si="38">B30</f>
        <v>Melbourne</v>
      </c>
      <c r="C57" s="40">
        <f t="shared" ref="C57:AH63" si="39">$E$53*C7/$E7*C$52/$E$52+C17</f>
        <v>0</v>
      </c>
      <c r="D57" s="40">
        <f t="shared" si="39"/>
        <v>5.5768866023899344</v>
      </c>
      <c r="E57" s="40">
        <f>$E$53*E7/$E7*E$52/$E$52+E17</f>
        <v>8.8514778466967226</v>
      </c>
      <c r="F57" s="40">
        <f t="shared" si="39"/>
        <v>15.163370562304102</v>
      </c>
      <c r="G57" s="40">
        <f t="shared" si="39"/>
        <v>18.520188548366292</v>
      </c>
      <c r="H57" s="40">
        <f t="shared" si="39"/>
        <v>18.600022600111249</v>
      </c>
      <c r="I57" s="40">
        <f t="shared" si="39"/>
        <v>16.152260078943439</v>
      </c>
      <c r="J57" s="40">
        <f t="shared" si="39"/>
        <v>12.407070247660354</v>
      </c>
      <c r="K57" s="40">
        <f t="shared" si="39"/>
        <v>9.4415525896985244</v>
      </c>
      <c r="L57" s="40">
        <f t="shared" si="39"/>
        <v>8.9422058936379702</v>
      </c>
      <c r="M57" s="40">
        <f t="shared" si="39"/>
        <v>9.3206846808714818</v>
      </c>
      <c r="N57" s="40">
        <f t="shared" si="39"/>
        <v>9.6292763669102346</v>
      </c>
      <c r="O57" s="40">
        <f t="shared" si="39"/>
        <v>9.8292406980029643</v>
      </c>
      <c r="P57" s="40">
        <f t="shared" si="39"/>
        <v>9.930876210678413</v>
      </c>
      <c r="Q57" s="40">
        <f t="shared" si="39"/>
        <v>10.00135776202514</v>
      </c>
      <c r="R57" s="40">
        <f t="shared" si="39"/>
        <v>10.132231062755979</v>
      </c>
      <c r="S57" s="40">
        <f t="shared" si="39"/>
        <v>10.314085004022459</v>
      </c>
      <c r="T57" s="40">
        <f t="shared" si="39"/>
        <v>10.526945567870387</v>
      </c>
      <c r="U57" s="40">
        <f t="shared" si="39"/>
        <v>10.768114671804355</v>
      </c>
      <c r="V57" s="40">
        <f t="shared" si="39"/>
        <v>10.960381834160701</v>
      </c>
      <c r="W57" s="40">
        <f t="shared" si="39"/>
        <v>10.972924364012817</v>
      </c>
      <c r="X57" s="40">
        <f t="shared" si="39"/>
        <v>10.877485233496296</v>
      </c>
      <c r="Y57" s="40">
        <f t="shared" si="39"/>
        <v>10.939699257953556</v>
      </c>
      <c r="Z57" s="40">
        <f t="shared" si="39"/>
        <v>11.173485682293853</v>
      </c>
      <c r="AA57" s="40">
        <f t="shared" si="39"/>
        <v>11.477613532976857</v>
      </c>
      <c r="AB57" s="40">
        <f t="shared" si="39"/>
        <v>11.699484387360036</v>
      </c>
      <c r="AC57" s="40">
        <f t="shared" si="39"/>
        <v>11.868012425612376</v>
      </c>
      <c r="AD57" s="40">
        <f t="shared" si="39"/>
        <v>12.097117552820039</v>
      </c>
      <c r="AE57" s="40">
        <f t="shared" si="39"/>
        <v>12.283243153243649</v>
      </c>
      <c r="AF57" s="40">
        <f t="shared" si="39"/>
        <v>12.449635710071004</v>
      </c>
      <c r="AG57" s="40">
        <f t="shared" si="39"/>
        <v>12.654291939153735</v>
      </c>
      <c r="AH57" s="40">
        <f t="shared" si="39"/>
        <v>12.856992019555069</v>
      </c>
      <c r="AI57" s="40">
        <f t="shared" ref="AI57:AJ57" si="40">$E$53*AI7/$E7*AI$52/$E$52+AI17</f>
        <v>12.988513541275656</v>
      </c>
      <c r="AJ57" s="40">
        <f t="shared" si="40"/>
        <v>13.076598889243536</v>
      </c>
      <c r="AK57" s="40">
        <f t="shared" ref="AK57" si="41">$E$53*AK7/$E7*AK$52/$E$52+AK17</f>
        <v>13.177765928062477</v>
      </c>
    </row>
    <row r="58" spans="1:37">
      <c r="A58" s="36"/>
      <c r="B58" s="39" t="str">
        <f t="shared" si="38"/>
        <v>Sydney</v>
      </c>
      <c r="C58" s="40">
        <f t="shared" si="39"/>
        <v>0</v>
      </c>
      <c r="D58" s="40">
        <f t="shared" si="39"/>
        <v>6.7897782130049675</v>
      </c>
      <c r="E58" s="40">
        <f t="shared" si="39"/>
        <v>10.137920968462655</v>
      </c>
      <c r="F58" s="40">
        <f t="shared" si="39"/>
        <v>16.834217773618288</v>
      </c>
      <c r="G58" s="40">
        <f t="shared" si="39"/>
        <v>20.663633953594992</v>
      </c>
      <c r="H58" s="40">
        <f t="shared" si="39"/>
        <v>20.789359589197907</v>
      </c>
      <c r="I58" s="40">
        <f t="shared" si="39"/>
        <v>17.937162633697966</v>
      </c>
      <c r="J58" s="40">
        <f t="shared" si="39"/>
        <v>13.663500031746898</v>
      </c>
      <c r="K58" s="40">
        <f t="shared" si="39"/>
        <v>10.091454813109745</v>
      </c>
      <c r="L58" s="40">
        <f t="shared" si="39"/>
        <v>8.8895669806964506</v>
      </c>
      <c r="M58" s="40">
        <f t="shared" si="39"/>
        <v>8.879265462518763</v>
      </c>
      <c r="N58" s="40">
        <f t="shared" si="39"/>
        <v>9.0536009926675298</v>
      </c>
      <c r="O58" s="40">
        <f t="shared" si="39"/>
        <v>9.2031227543654115</v>
      </c>
      <c r="P58" s="40">
        <f t="shared" si="39"/>
        <v>9.3007595403082739</v>
      </c>
      <c r="Q58" s="40">
        <f t="shared" si="39"/>
        <v>9.3668316661324003</v>
      </c>
      <c r="R58" s="40">
        <f t="shared" si="39"/>
        <v>9.4549693997558109</v>
      </c>
      <c r="S58" s="40">
        <f t="shared" si="39"/>
        <v>9.5935286293008684</v>
      </c>
      <c r="T58" s="40">
        <f t="shared" si="39"/>
        <v>9.7773810443706015</v>
      </c>
      <c r="U58" s="40">
        <f t="shared" si="39"/>
        <v>9.9661355960332028</v>
      </c>
      <c r="V58" s="40">
        <f t="shared" si="39"/>
        <v>10.098931846913043</v>
      </c>
      <c r="W58" s="40">
        <f t="shared" si="39"/>
        <v>9.9623813268638575</v>
      </c>
      <c r="X58" s="40">
        <f t="shared" si="39"/>
        <v>9.6663204758391625</v>
      </c>
      <c r="Y58" s="40">
        <f t="shared" si="39"/>
        <v>9.6426504112958753</v>
      </c>
      <c r="Z58" s="40">
        <f t="shared" si="39"/>
        <v>9.9207305747922199</v>
      </c>
      <c r="AA58" s="40">
        <f t="shared" si="39"/>
        <v>10.339913756796605</v>
      </c>
      <c r="AB58" s="40">
        <f t="shared" si="39"/>
        <v>10.639113778600292</v>
      </c>
      <c r="AC58" s="40">
        <f t="shared" si="39"/>
        <v>10.736874324845502</v>
      </c>
      <c r="AD58" s="40">
        <f t="shared" si="39"/>
        <v>10.805014741030174</v>
      </c>
      <c r="AE58" s="40">
        <f t="shared" si="39"/>
        <v>10.86591790403757</v>
      </c>
      <c r="AF58" s="40">
        <f t="shared" si="39"/>
        <v>10.974512873121583</v>
      </c>
      <c r="AG58" s="40">
        <f t="shared" si="39"/>
        <v>11.173164765464161</v>
      </c>
      <c r="AH58" s="40">
        <f t="shared" si="39"/>
        <v>11.351649824662063</v>
      </c>
      <c r="AI58" s="40">
        <f t="shared" ref="AI58:AJ58" si="42">$E$53*AI8/$E8*AI$52/$E$52+AI18</f>
        <v>11.453014350415014</v>
      </c>
      <c r="AJ58" s="40">
        <f t="shared" si="42"/>
        <v>11.537892158845617</v>
      </c>
      <c r="AK58" s="40">
        <f t="shared" ref="AK58" si="43">$E$53*AK8/$E8*AK$52/$E$52+AK18</f>
        <v>11.629429696793391</v>
      </c>
    </row>
    <row r="59" spans="1:37">
      <c r="A59" s="36"/>
      <c r="B59" s="39" t="str">
        <f t="shared" si="38"/>
        <v>Adelaide</v>
      </c>
      <c r="C59" s="40">
        <f t="shared" si="39"/>
        <v>0</v>
      </c>
      <c r="D59" s="40">
        <f t="shared" si="39"/>
        <v>7.2034906560519643</v>
      </c>
      <c r="E59" s="40">
        <f t="shared" si="39"/>
        <v>10.362162092484107</v>
      </c>
      <c r="F59" s="40">
        <f t="shared" si="39"/>
        <v>16.530912269425333</v>
      </c>
      <c r="G59" s="40">
        <f t="shared" si="39"/>
        <v>20.611072448160382</v>
      </c>
      <c r="H59" s="40">
        <f t="shared" si="39"/>
        <v>21.481411430325529</v>
      </c>
      <c r="I59" s="40">
        <f t="shared" si="39"/>
        <v>18.924755046850745</v>
      </c>
      <c r="J59" s="40">
        <f t="shared" si="39"/>
        <v>14.228705689570958</v>
      </c>
      <c r="K59" s="40">
        <f t="shared" si="39"/>
        <v>10.422362749469521</v>
      </c>
      <c r="L59" s="40">
        <f t="shared" si="39"/>
        <v>9.4271719012885473</v>
      </c>
      <c r="M59" s="40">
        <f t="shared" si="39"/>
        <v>9.475789296529463</v>
      </c>
      <c r="N59" s="40">
        <f t="shared" si="39"/>
        <v>9.5511300822121115</v>
      </c>
      <c r="O59" s="40">
        <f t="shared" si="39"/>
        <v>9.6171091951087853</v>
      </c>
      <c r="P59" s="40">
        <f t="shared" si="39"/>
        <v>9.6581187695424333</v>
      </c>
      <c r="Q59" s="40">
        <f t="shared" si="39"/>
        <v>9.683794209633664</v>
      </c>
      <c r="R59" s="40">
        <f t="shared" si="39"/>
        <v>9.7679586014707169</v>
      </c>
      <c r="S59" s="40">
        <f t="shared" si="39"/>
        <v>9.9408955571397026</v>
      </c>
      <c r="T59" s="40">
        <f t="shared" si="39"/>
        <v>10.175332213303601</v>
      </c>
      <c r="U59" s="40">
        <f t="shared" si="39"/>
        <v>10.41154135478685</v>
      </c>
      <c r="V59" s="40">
        <f t="shared" si="39"/>
        <v>10.524809665442492</v>
      </c>
      <c r="W59" s="40">
        <f t="shared" si="39"/>
        <v>10.282453776176556</v>
      </c>
      <c r="X59" s="40">
        <f t="shared" si="39"/>
        <v>9.9154339393091018</v>
      </c>
      <c r="Y59" s="40">
        <f t="shared" si="39"/>
        <v>9.9024597561374978</v>
      </c>
      <c r="Z59" s="40">
        <f t="shared" si="39"/>
        <v>10.242445988733175</v>
      </c>
      <c r="AA59" s="40">
        <f t="shared" si="39"/>
        <v>10.752008684248379</v>
      </c>
      <c r="AB59" s="40">
        <f t="shared" si="39"/>
        <v>11.045940402837708</v>
      </c>
      <c r="AC59" s="40">
        <f t="shared" si="39"/>
        <v>11.033433613555601</v>
      </c>
      <c r="AD59" s="40">
        <f t="shared" si="39"/>
        <v>11.053736117921932</v>
      </c>
      <c r="AE59" s="40">
        <f t="shared" si="39"/>
        <v>11.139923703019846</v>
      </c>
      <c r="AF59" s="40">
        <f t="shared" si="39"/>
        <v>11.282136549741585</v>
      </c>
      <c r="AG59" s="40">
        <f t="shared" si="39"/>
        <v>11.557870937220752</v>
      </c>
      <c r="AH59" s="40">
        <f t="shared" si="39"/>
        <v>11.787946318910087</v>
      </c>
      <c r="AI59" s="40">
        <f t="shared" ref="AI59:AJ59" si="44">$E$53*AI9/$E9*AI$52/$E$52+AI19</f>
        <v>11.829143307330014</v>
      </c>
      <c r="AJ59" s="40">
        <f t="shared" si="44"/>
        <v>11.833303232156902</v>
      </c>
      <c r="AK59" s="40">
        <f t="shared" ref="AK59" si="45">$E$53*AK9/$E9*AK$52/$E$52+AK19</f>
        <v>11.905388333063096</v>
      </c>
    </row>
    <row r="60" spans="1:37">
      <c r="A60" s="36"/>
      <c r="B60" s="39" t="str">
        <f t="shared" si="38"/>
        <v>Brisbane</v>
      </c>
      <c r="C60" s="40">
        <f t="shared" si="39"/>
        <v>0</v>
      </c>
      <c r="D60" s="40">
        <f t="shared" si="39"/>
        <v>6.0180056355179286</v>
      </c>
      <c r="E60" s="40">
        <f t="shared" si="39"/>
        <v>9.8629536079440125</v>
      </c>
      <c r="F60" s="40">
        <f t="shared" si="39"/>
        <v>16.924745443021674</v>
      </c>
      <c r="G60" s="40">
        <f t="shared" si="39"/>
        <v>20.734529999874653</v>
      </c>
      <c r="H60" s="40">
        <f t="shared" si="39"/>
        <v>20.717561752070033</v>
      </c>
      <c r="I60" s="40">
        <f t="shared" si="39"/>
        <v>16.960307714949426</v>
      </c>
      <c r="J60" s="40">
        <f t="shared" si="39"/>
        <v>11.850692436889137</v>
      </c>
      <c r="K60" s="40">
        <f t="shared" si="39"/>
        <v>8.4103406730209951</v>
      </c>
      <c r="L60" s="40">
        <f t="shared" si="39"/>
        <v>7.4179707713021426</v>
      </c>
      <c r="M60" s="40">
        <f t="shared" si="39"/>
        <v>7.3449479187034701</v>
      </c>
      <c r="N60" s="40">
        <f t="shared" si="39"/>
        <v>7.4840238458018398</v>
      </c>
      <c r="O60" s="40">
        <f t="shared" si="39"/>
        <v>7.6331085353709485</v>
      </c>
      <c r="P60" s="40">
        <f t="shared" si="39"/>
        <v>7.7371847763905635</v>
      </c>
      <c r="Q60" s="40">
        <f t="shared" si="39"/>
        <v>7.8253597278438844</v>
      </c>
      <c r="R60" s="40">
        <f t="shared" si="39"/>
        <v>7.9408488017943446</v>
      </c>
      <c r="S60" s="40">
        <f t="shared" si="39"/>
        <v>8.0255217481668311</v>
      </c>
      <c r="T60" s="40">
        <f t="shared" si="39"/>
        <v>8.0879686480536392</v>
      </c>
      <c r="U60" s="40">
        <f t="shared" si="39"/>
        <v>8.2068153951945746</v>
      </c>
      <c r="V60" s="40">
        <f t="shared" si="39"/>
        <v>8.3365393955926468</v>
      </c>
      <c r="W60" s="40">
        <f t="shared" si="39"/>
        <v>8.2668135121266424</v>
      </c>
      <c r="X60" s="40">
        <f t="shared" si="39"/>
        <v>8.1227644768071841</v>
      </c>
      <c r="Y60" s="40">
        <f t="shared" si="39"/>
        <v>8.2536278238428977</v>
      </c>
      <c r="Z60" s="40">
        <f t="shared" si="39"/>
        <v>8.5044598734303491</v>
      </c>
      <c r="AA60" s="40">
        <f t="shared" si="39"/>
        <v>8.7113506186136114</v>
      </c>
      <c r="AB60" s="40">
        <f t="shared" si="39"/>
        <v>8.8783698365140094</v>
      </c>
      <c r="AC60" s="40">
        <f t="shared" si="39"/>
        <v>8.9923090935413654</v>
      </c>
      <c r="AD60" s="40">
        <f t="shared" si="39"/>
        <v>9.1240737546772586</v>
      </c>
      <c r="AE60" s="40">
        <f t="shared" si="39"/>
        <v>9.1860935467824945</v>
      </c>
      <c r="AF60" s="40">
        <f t="shared" si="39"/>
        <v>9.1841078258932498</v>
      </c>
      <c r="AG60" s="40">
        <f t="shared" si="39"/>
        <v>9.4962927090837894</v>
      </c>
      <c r="AH60" s="40">
        <f t="shared" si="39"/>
        <v>9.9147881294296329</v>
      </c>
      <c r="AI60" s="40">
        <f t="shared" ref="AI60:AJ60" si="46">$E$53*AI10/$E10*AI$52/$E$52+AI20</f>
        <v>9.9345381658421914</v>
      </c>
      <c r="AJ60" s="40">
        <f t="shared" si="46"/>
        <v>9.8845480943856057</v>
      </c>
      <c r="AK60" s="40">
        <f t="shared" ref="AK60" si="47">$E$53*AK10/$E10*AK$52/$E$52+AK20</f>
        <v>9.9444235619487173</v>
      </c>
    </row>
    <row r="61" spans="1:37">
      <c r="A61" s="36"/>
      <c r="B61" s="39" t="str">
        <f t="shared" si="38"/>
        <v>Canberra</v>
      </c>
      <c r="C61" s="40">
        <f t="shared" si="39"/>
        <v>0</v>
      </c>
      <c r="D61" s="40">
        <f t="shared" si="39"/>
        <v>6.7897782130049675</v>
      </c>
      <c r="E61" s="40">
        <f t="shared" si="39"/>
        <v>10.137920968462655</v>
      </c>
      <c r="F61" s="40">
        <f t="shared" si="39"/>
        <v>16.834217773618288</v>
      </c>
      <c r="G61" s="40">
        <f t="shared" si="39"/>
        <v>20.663633953594992</v>
      </c>
      <c r="H61" s="40">
        <f t="shared" si="39"/>
        <v>20.789359589197907</v>
      </c>
      <c r="I61" s="40">
        <f t="shared" si="39"/>
        <v>17.937162633697966</v>
      </c>
      <c r="J61" s="40">
        <f t="shared" si="39"/>
        <v>13.663500031746898</v>
      </c>
      <c r="K61" s="40">
        <f t="shared" si="39"/>
        <v>10.091454813109745</v>
      </c>
      <c r="L61" s="40">
        <f t="shared" si="39"/>
        <v>8.8895669806964506</v>
      </c>
      <c r="M61" s="40">
        <f t="shared" si="39"/>
        <v>8.879265462518763</v>
      </c>
      <c r="N61" s="40">
        <f t="shared" si="39"/>
        <v>9.0536009926675298</v>
      </c>
      <c r="O61" s="40">
        <f t="shared" si="39"/>
        <v>9.2031227543654115</v>
      </c>
      <c r="P61" s="40">
        <f t="shared" si="39"/>
        <v>9.3007595403082739</v>
      </c>
      <c r="Q61" s="40">
        <f t="shared" si="39"/>
        <v>9.3668316661324003</v>
      </c>
      <c r="R61" s="40">
        <f t="shared" si="39"/>
        <v>9.4549693997558109</v>
      </c>
      <c r="S61" s="40">
        <f t="shared" si="39"/>
        <v>9.5935286293008684</v>
      </c>
      <c r="T61" s="40">
        <f t="shared" si="39"/>
        <v>9.7773810443706015</v>
      </c>
      <c r="U61" s="40">
        <f t="shared" si="39"/>
        <v>9.9661355960332028</v>
      </c>
      <c r="V61" s="40">
        <f t="shared" si="39"/>
        <v>10.098931846913043</v>
      </c>
      <c r="W61" s="40">
        <f t="shared" si="39"/>
        <v>9.9623813268638575</v>
      </c>
      <c r="X61" s="40">
        <f t="shared" si="39"/>
        <v>9.6663204758391625</v>
      </c>
      <c r="Y61" s="40">
        <f t="shared" si="39"/>
        <v>9.6426504112958753</v>
      </c>
      <c r="Z61" s="40">
        <f t="shared" si="39"/>
        <v>9.9207305747922199</v>
      </c>
      <c r="AA61" s="40">
        <f t="shared" si="39"/>
        <v>10.339913756796605</v>
      </c>
      <c r="AB61" s="40">
        <f t="shared" si="39"/>
        <v>10.639113778600292</v>
      </c>
      <c r="AC61" s="40">
        <f t="shared" si="39"/>
        <v>10.736874324845502</v>
      </c>
      <c r="AD61" s="40">
        <f t="shared" si="39"/>
        <v>10.805014741030174</v>
      </c>
      <c r="AE61" s="40">
        <f t="shared" si="39"/>
        <v>10.86591790403757</v>
      </c>
      <c r="AF61" s="40">
        <f t="shared" si="39"/>
        <v>10.974512873121583</v>
      </c>
      <c r="AG61" s="40">
        <f t="shared" si="39"/>
        <v>11.173164765464161</v>
      </c>
      <c r="AH61" s="40">
        <f t="shared" si="39"/>
        <v>11.351649824662063</v>
      </c>
      <c r="AI61" s="40">
        <f t="shared" ref="AI61:AJ61" si="48">$E$53*AI11/$E11*AI$52/$E$52+AI21</f>
        <v>11.453014350415014</v>
      </c>
      <c r="AJ61" s="40">
        <f t="shared" si="48"/>
        <v>11.537892158845617</v>
      </c>
      <c r="AK61" s="40">
        <f t="shared" ref="AK61" si="49">$E$53*AK11/$E11*AK$52/$E$52+AK21</f>
        <v>11.629429696793391</v>
      </c>
    </row>
    <row r="62" spans="1:37">
      <c r="A62" s="36"/>
      <c r="B62" s="39" t="str">
        <f t="shared" si="38"/>
        <v>Hobart</v>
      </c>
      <c r="C62" s="40">
        <f t="shared" si="39"/>
        <v>0</v>
      </c>
      <c r="D62" s="40">
        <f t="shared" si="39"/>
        <v>7.4468706297875311</v>
      </c>
      <c r="E62" s="40">
        <f t="shared" si="39"/>
        <v>10.806373705707843</v>
      </c>
      <c r="F62" s="40">
        <f t="shared" si="39"/>
        <v>17.036388867301131</v>
      </c>
      <c r="G62" s="40">
        <f t="shared" si="39"/>
        <v>20.414059180876933</v>
      </c>
      <c r="H62" s="40">
        <f t="shared" si="39"/>
        <v>20.599902259577235</v>
      </c>
      <c r="I62" s="40">
        <f t="shared" si="39"/>
        <v>18.21057253311475</v>
      </c>
      <c r="J62" s="40">
        <f t="shared" si="39"/>
        <v>14.46015451085667</v>
      </c>
      <c r="K62" s="40">
        <f t="shared" si="39"/>
        <v>11.516169869165708</v>
      </c>
      <c r="L62" s="40">
        <f t="shared" si="39"/>
        <v>11.063345424066863</v>
      </c>
      <c r="M62" s="40">
        <f t="shared" si="39"/>
        <v>11.407348667413233</v>
      </c>
      <c r="N62" s="40">
        <f t="shared" si="39"/>
        <v>11.677319355420341</v>
      </c>
      <c r="O62" s="40">
        <f t="shared" si="39"/>
        <v>11.904714475359508</v>
      </c>
      <c r="P62" s="40">
        <f t="shared" si="39"/>
        <v>11.996774615916472</v>
      </c>
      <c r="Q62" s="40">
        <f t="shared" si="39"/>
        <v>12.015397323211362</v>
      </c>
      <c r="R62" s="40">
        <f t="shared" si="39"/>
        <v>12.13845625707145</v>
      </c>
      <c r="S62" s="40">
        <f t="shared" si="39"/>
        <v>12.357339651684658</v>
      </c>
      <c r="T62" s="40">
        <f t="shared" si="39"/>
        <v>12.602932453318957</v>
      </c>
      <c r="U62" s="40">
        <f t="shared" si="39"/>
        <v>12.948666493902529</v>
      </c>
      <c r="V62" s="40">
        <f t="shared" si="39"/>
        <v>13.230518452259119</v>
      </c>
      <c r="W62" s="40">
        <f t="shared" si="39"/>
        <v>13.204695703592529</v>
      </c>
      <c r="X62" s="40">
        <f t="shared" si="39"/>
        <v>13.109207896833592</v>
      </c>
      <c r="Y62" s="40">
        <f t="shared" si="39"/>
        <v>13.171405768811795</v>
      </c>
      <c r="Z62" s="40">
        <f t="shared" si="39"/>
        <v>13.405215566339278</v>
      </c>
      <c r="AA62" s="40">
        <f t="shared" si="39"/>
        <v>13.709383807735758</v>
      </c>
      <c r="AB62" s="40">
        <f t="shared" si="39"/>
        <v>13.931267108030713</v>
      </c>
      <c r="AC62" s="40">
        <f t="shared" si="39"/>
        <v>14.099759332756006</v>
      </c>
      <c r="AD62" s="40">
        <f t="shared" si="39"/>
        <v>14.328819931353527</v>
      </c>
      <c r="AE62" s="40">
        <f t="shared" si="39"/>
        <v>14.514921126979427</v>
      </c>
      <c r="AF62" s="40">
        <f t="shared" si="39"/>
        <v>14.681275289600482</v>
      </c>
      <c r="AG62" s="40">
        <f t="shared" si="39"/>
        <v>14.885863643421612</v>
      </c>
      <c r="AH62" s="40">
        <f t="shared" si="39"/>
        <v>15.088520904045756</v>
      </c>
      <c r="AI62" s="40">
        <f t="shared" ref="AI62:AJ62" si="50">$E$53*AI12/$E12*AI$52/$E$52+AI22</f>
        <v>15.220022326197231</v>
      </c>
      <c r="AJ62" s="40">
        <f t="shared" si="50"/>
        <v>15.30807572083798</v>
      </c>
      <c r="AK62" s="40">
        <f t="shared" ref="AK62" si="51">$E$53*AK12/$E12*AK$52/$E$52+AK22</f>
        <v>15.409211105092201</v>
      </c>
    </row>
    <row r="63" spans="1:37">
      <c r="A63" s="36"/>
      <c r="B63" s="39" t="str">
        <f t="shared" si="38"/>
        <v>Townsville</v>
      </c>
      <c r="C63" s="40">
        <f t="shared" si="39"/>
        <v>0</v>
      </c>
      <c r="D63" s="40">
        <f t="shared" si="39"/>
        <v>6.8527637740989116</v>
      </c>
      <c r="E63" s="40">
        <f t="shared" si="39"/>
        <v>9.7647832504186027</v>
      </c>
      <c r="F63" s="40">
        <f t="shared" si="39"/>
        <v>13.650593590399168</v>
      </c>
      <c r="G63" s="40">
        <f t="shared" si="39"/>
        <v>13.826384969427105</v>
      </c>
      <c r="H63" s="40">
        <f t="shared" si="39"/>
        <v>15.246816624180372</v>
      </c>
      <c r="I63" s="40">
        <f t="shared" si="39"/>
        <v>14.87741206384216</v>
      </c>
      <c r="J63" s="40">
        <f t="shared" si="39"/>
        <v>17.633131909508414</v>
      </c>
      <c r="K63" s="40">
        <f t="shared" si="39"/>
        <v>16.43080991604349</v>
      </c>
      <c r="L63" s="40">
        <f t="shared" si="39"/>
        <v>16.615391909095621</v>
      </c>
      <c r="M63" s="40">
        <f t="shared" si="39"/>
        <v>16.818689764722322</v>
      </c>
      <c r="N63" s="40">
        <f t="shared" si="39"/>
        <v>17.0233026226249</v>
      </c>
      <c r="O63" s="40">
        <f t="shared" si="39"/>
        <v>17.228296093516018</v>
      </c>
      <c r="P63" s="40">
        <f t="shared" si="39"/>
        <v>17.43357790515272</v>
      </c>
      <c r="Q63" s="40">
        <f t="shared" si="39"/>
        <v>17.639174459975937</v>
      </c>
      <c r="R63" s="40">
        <f t="shared" si="39"/>
        <v>17.845170740023587</v>
      </c>
      <c r="S63" s="40">
        <f t="shared" si="39"/>
        <v>18.051192821674434</v>
      </c>
      <c r="T63" s="40">
        <f t="shared" si="39"/>
        <v>18.25750640770427</v>
      </c>
      <c r="U63" s="40">
        <f t="shared" si="39"/>
        <v>18.463624109844279</v>
      </c>
      <c r="V63" s="40">
        <f t="shared" si="39"/>
        <v>18.669816904695264</v>
      </c>
      <c r="W63" s="40">
        <f t="shared" si="39"/>
        <v>18.876073452955598</v>
      </c>
      <c r="X63" s="40">
        <f t="shared" si="39"/>
        <v>19.082207298314565</v>
      </c>
      <c r="Y63" s="40">
        <f t="shared" si="39"/>
        <v>19.288264512331157</v>
      </c>
      <c r="Z63" s="40">
        <f t="shared" si="39"/>
        <v>19.494504793008829</v>
      </c>
      <c r="AA63" s="40">
        <f t="shared" si="39"/>
        <v>19.700658134594249</v>
      </c>
      <c r="AB63" s="40">
        <f t="shared" si="39"/>
        <v>19.90687059630238</v>
      </c>
      <c r="AC63" s="40">
        <f t="shared" si="39"/>
        <v>20.113004768485453</v>
      </c>
      <c r="AD63" s="40">
        <f t="shared" si="39"/>
        <v>20.319153264698969</v>
      </c>
      <c r="AE63" s="40">
        <f t="shared" si="39"/>
        <v>20.525224171302632</v>
      </c>
      <c r="AF63" s="40">
        <f t="shared" si="39"/>
        <v>20.731452407951046</v>
      </c>
      <c r="AG63" s="40">
        <f t="shared" si="39"/>
        <v>20.937508736984437</v>
      </c>
      <c r="AH63" s="40">
        <f t="shared" si="39"/>
        <v>21.143705672479687</v>
      </c>
      <c r="AI63" s="40">
        <f t="shared" ref="AI63:AJ63" si="52">$E$53*AI13/$E13*AI$52/$E$52+AI23</f>
        <v>21.349814747257344</v>
      </c>
      <c r="AJ63" s="40">
        <f t="shared" si="52"/>
        <v>21.555967130575286</v>
      </c>
      <c r="AK63" s="40">
        <f t="shared" ref="AK63" si="53">$E$53*AK13/$E13*AK$52/$E$52+AK23</f>
        <v>21.762139595296055</v>
      </c>
    </row>
    <row r="64" spans="1:37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</row>
    <row r="65" spans="1:37">
      <c r="A65" s="41"/>
      <c r="B65" s="43" t="s">
        <v>78</v>
      </c>
      <c r="C65" s="44">
        <f>C56</f>
        <v>2019</v>
      </c>
      <c r="D65" s="44">
        <f t="shared" ref="D65:AH65" si="54">D56</f>
        <v>2020</v>
      </c>
      <c r="E65" s="44">
        <f t="shared" si="54"/>
        <v>2021</v>
      </c>
      <c r="F65" s="44">
        <f t="shared" si="54"/>
        <v>2022</v>
      </c>
      <c r="G65" s="44">
        <f t="shared" si="54"/>
        <v>2023</v>
      </c>
      <c r="H65" s="44">
        <f t="shared" si="54"/>
        <v>2024</v>
      </c>
      <c r="I65" s="44">
        <f t="shared" si="54"/>
        <v>2025</v>
      </c>
      <c r="J65" s="44">
        <f t="shared" si="54"/>
        <v>2026</v>
      </c>
      <c r="K65" s="44">
        <f t="shared" si="54"/>
        <v>2027</v>
      </c>
      <c r="L65" s="44">
        <f t="shared" si="54"/>
        <v>2028</v>
      </c>
      <c r="M65" s="44">
        <f t="shared" si="54"/>
        <v>2029</v>
      </c>
      <c r="N65" s="44">
        <f t="shared" si="54"/>
        <v>2030</v>
      </c>
      <c r="O65" s="44">
        <f t="shared" si="54"/>
        <v>2031</v>
      </c>
      <c r="P65" s="44">
        <f t="shared" si="54"/>
        <v>2032</v>
      </c>
      <c r="Q65" s="44">
        <f t="shared" si="54"/>
        <v>2033</v>
      </c>
      <c r="R65" s="44">
        <f t="shared" si="54"/>
        <v>2034</v>
      </c>
      <c r="S65" s="44">
        <f t="shared" si="54"/>
        <v>2035</v>
      </c>
      <c r="T65" s="44">
        <f t="shared" si="54"/>
        <v>2036</v>
      </c>
      <c r="U65" s="44">
        <f t="shared" si="54"/>
        <v>2037</v>
      </c>
      <c r="V65" s="44">
        <f t="shared" si="54"/>
        <v>2038</v>
      </c>
      <c r="W65" s="44">
        <f t="shared" si="54"/>
        <v>2039</v>
      </c>
      <c r="X65" s="44">
        <f t="shared" si="54"/>
        <v>2040</v>
      </c>
      <c r="Y65" s="44">
        <f t="shared" si="54"/>
        <v>2041</v>
      </c>
      <c r="Z65" s="44">
        <f t="shared" si="54"/>
        <v>2042</v>
      </c>
      <c r="AA65" s="44">
        <f t="shared" si="54"/>
        <v>2043</v>
      </c>
      <c r="AB65" s="44">
        <f t="shared" si="54"/>
        <v>2044</v>
      </c>
      <c r="AC65" s="44">
        <f t="shared" si="54"/>
        <v>2045</v>
      </c>
      <c r="AD65" s="44">
        <f t="shared" si="54"/>
        <v>2046</v>
      </c>
      <c r="AE65" s="44">
        <f t="shared" si="54"/>
        <v>2047</v>
      </c>
      <c r="AF65" s="44">
        <f t="shared" si="54"/>
        <v>2048</v>
      </c>
      <c r="AG65" s="44">
        <f t="shared" si="54"/>
        <v>2049</v>
      </c>
      <c r="AH65" s="44">
        <f t="shared" si="54"/>
        <v>2050</v>
      </c>
      <c r="AI65" s="44">
        <f t="shared" ref="AI65:AJ65" si="55">AI56</f>
        <v>2051</v>
      </c>
      <c r="AJ65" s="44">
        <f t="shared" si="55"/>
        <v>2052</v>
      </c>
      <c r="AK65" s="44">
        <f t="shared" ref="AK65" si="56">AK56</f>
        <v>2053</v>
      </c>
    </row>
    <row r="66" spans="1:37">
      <c r="A66" s="41"/>
      <c r="B66" s="42" t="str">
        <f>B57</f>
        <v>Melbourne</v>
      </c>
      <c r="C66" s="45">
        <f>$E$53*C7/$E7*C$52/$E$52+('2023 EXPLORING ALTERNATIVES'!C17-'R&amp;C Load Factor Adjustments'!$G41)*'R&amp;C Load Factor Adjustments'!$H41+'R&amp;C Load Factor Adjustments'!$G41+'R&amp;C Load Factor Adjustments'!$F41</f>
        <v>0.65893972756607821</v>
      </c>
      <c r="D66" s="45">
        <f>$E$53*D7/$E7*D$52/$E$52+('2023 EXPLORING ALTERNATIVES'!D17-'R&amp;C Load Factor Adjustments'!$G41)*'R&amp;C Load Factor Adjustments'!$H41+'R&amp;C Load Factor Adjustments'!$G41+'R&amp;C Load Factor Adjustments'!$F41</f>
        <v>6.6868347804260688</v>
      </c>
      <c r="E66" s="45">
        <f>$E$53*E7/$E7*E$52/$E$52+('2023 EXPLORING ALTERNATIVES'!E17-'R&amp;C Load Factor Adjustments'!$G41)*'R&amp;C Load Factor Adjustments'!$H41+'R&amp;C Load Factor Adjustments'!$G41+'R&amp;C Load Factor Adjustments'!$F41</f>
        <v>9.9672873910049535</v>
      </c>
      <c r="F66" s="45">
        <f>$E$53*F7/$E7*F$52/$E$52+('2023 EXPLORING ALTERNATIVES'!F17-'R&amp;C Load Factor Adjustments'!$G41)*'R&amp;C Load Factor Adjustments'!$H41+'R&amp;C Load Factor Adjustments'!$G41+'R&amp;C Load Factor Adjustments'!$F41</f>
        <v>16.27743249272925</v>
      </c>
      <c r="G66" s="45">
        <f>$E$53*G7/$E7*G$52/$E$52+('2023 EXPLORING ALTERNATIVES'!G17-'R&amp;C Load Factor Adjustments'!$G41)*'R&amp;C Load Factor Adjustments'!$H41+'R&amp;C Load Factor Adjustments'!$G41+'R&amp;C Load Factor Adjustments'!$F41</f>
        <v>19.634586197256564</v>
      </c>
      <c r="H66" s="45">
        <f>$E$53*H7/$E7*H$52/$E$52+('2023 EXPLORING ALTERNATIVES'!H17-'R&amp;C Load Factor Adjustments'!$G41)*'R&amp;C Load Factor Adjustments'!$H41+'R&amp;C Load Factor Adjustments'!$G41+'R&amp;C Load Factor Adjustments'!$F41</f>
        <v>19.727786768821925</v>
      </c>
      <c r="I66" s="45">
        <f>$E$53*I7/$E7*I$52/$E$52+('2023 EXPLORING ALTERNATIVES'!I17-'R&amp;C Load Factor Adjustments'!$G41)*'R&amp;C Load Factor Adjustments'!$H41+'R&amp;C Load Factor Adjustments'!$G41+'R&amp;C Load Factor Adjustments'!$F41</f>
        <v>17.299128692849724</v>
      </c>
      <c r="J66" s="45">
        <f>$E$53*J7/$E7*J$52/$E$52+('2023 EXPLORING ALTERNATIVES'!J17-'R&amp;C Load Factor Adjustments'!$G41)*'R&amp;C Load Factor Adjustments'!$H41+'R&amp;C Load Factor Adjustments'!$G41+'R&amp;C Load Factor Adjustments'!$F41</f>
        <v>13.566762949154192</v>
      </c>
      <c r="K66" s="45">
        <f>$E$53*K7/$E7*K$52/$E$52+('2023 EXPLORING ALTERNATIVES'!K17-'R&amp;C Load Factor Adjustments'!$G41)*'R&amp;C Load Factor Adjustments'!$H41+'R&amp;C Load Factor Adjustments'!$G41+'R&amp;C Load Factor Adjustments'!$F41</f>
        <v>10.752780879608583</v>
      </c>
      <c r="L66" s="45">
        <f>$E$53*L7/$E7*L$52/$E$52+('2023 EXPLORING ALTERNATIVES'!L17-'R&amp;C Load Factor Adjustments'!$G41)*'R&amp;C Load Factor Adjustments'!$H41+'R&amp;C Load Factor Adjustments'!$G41+'R&amp;C Load Factor Adjustments'!$F41</f>
        <v>10.566208361131268</v>
      </c>
      <c r="M66" s="45">
        <f>$E$53*M7/$E7*M$52/$E$52+('2023 EXPLORING ALTERNATIVES'!M17-'R&amp;C Load Factor Adjustments'!$G41)*'R&amp;C Load Factor Adjustments'!$H41+'R&amp;C Load Factor Adjustments'!$G41+'R&amp;C Load Factor Adjustments'!$F41</f>
        <v>11.13450099066357</v>
      </c>
      <c r="N66" s="45">
        <f>$E$53*N7/$E7*N$52/$E$52+('2023 EXPLORING ALTERNATIVES'!N17-'R&amp;C Load Factor Adjustments'!$G41)*'R&amp;C Load Factor Adjustments'!$H41+'R&amp;C Load Factor Adjustments'!$G41+'R&amp;C Load Factor Adjustments'!$F41</f>
        <v>11.465360891149095</v>
      </c>
      <c r="O66" s="45">
        <f>$E$53*O7/$E7*O$52/$E$52+('2023 EXPLORING ALTERNATIVES'!O17-'R&amp;C Load Factor Adjustments'!$G41)*'R&amp;C Load Factor Adjustments'!$H41+'R&amp;C Load Factor Adjustments'!$G41+'R&amp;C Load Factor Adjustments'!$F41</f>
        <v>11.649839241126019</v>
      </c>
      <c r="P66" s="45">
        <f>$E$53*P7/$E7*P$52/$E$52+('2023 EXPLORING ALTERNATIVES'!P17-'R&amp;C Load Factor Adjustments'!$G41)*'R&amp;C Load Factor Adjustments'!$H41+'R&amp;C Load Factor Adjustments'!$G41+'R&amp;C Load Factor Adjustments'!$F41</f>
        <v>11.73310290882446</v>
      </c>
      <c r="Q66" s="45">
        <f>$E$53*Q7/$E7*Q$52/$E$52+('2023 EXPLORING ALTERNATIVES'!Q17-'R&amp;C Load Factor Adjustments'!$G41)*'R&amp;C Load Factor Adjustments'!$H41+'R&amp;C Load Factor Adjustments'!$G41+'R&amp;C Load Factor Adjustments'!$F41</f>
        <v>11.771962467663798</v>
      </c>
      <c r="R66" s="45">
        <f>$E$53*R7/$E7*R$52/$E$52+('2023 EXPLORING ALTERNATIVES'!R17-'R&amp;C Load Factor Adjustments'!$G41)*'R&amp;C Load Factor Adjustments'!$H41+'R&amp;C Load Factor Adjustments'!$G41+'R&amp;C Load Factor Adjustments'!$F41</f>
        <v>11.860099354501239</v>
      </c>
      <c r="S66" s="45">
        <f>$E$53*S7/$E7*S$52/$E$52+('2023 EXPLORING ALTERNATIVES'!S17-'R&amp;C Load Factor Adjustments'!$G41)*'R&amp;C Load Factor Adjustments'!$H41+'R&amp;C Load Factor Adjustments'!$G41+'R&amp;C Load Factor Adjustments'!$F41</f>
        <v>12.027369320660151</v>
      </c>
      <c r="T66" s="45">
        <f>$E$53*T7/$E7*T$52/$E$52+('2023 EXPLORING ALTERNATIVES'!T17-'R&amp;C Load Factor Adjustments'!$G41)*'R&amp;C Load Factor Adjustments'!$H41+'R&amp;C Load Factor Adjustments'!$G41+'R&amp;C Load Factor Adjustments'!$F41</f>
        <v>12.263539315804415</v>
      </c>
      <c r="U66" s="45">
        <f>$E$53*U7/$E7*U$52/$E$52+('2023 EXPLORING ALTERNATIVES'!U17-'R&amp;C Load Factor Adjustments'!$G41)*'R&amp;C Load Factor Adjustments'!$H41+'R&amp;C Load Factor Adjustments'!$G41+'R&amp;C Load Factor Adjustments'!$F41</f>
        <v>12.536015365718473</v>
      </c>
      <c r="V66" s="45">
        <f>$E$53*V7/$E7*V$52/$E$52+('2023 EXPLORING ALTERNATIVES'!V17-'R&amp;C Load Factor Adjustments'!$G41)*'R&amp;C Load Factor Adjustments'!$H41+'R&amp;C Load Factor Adjustments'!$G41+'R&amp;C Load Factor Adjustments'!$F41</f>
        <v>12.731533728986193</v>
      </c>
      <c r="W66" s="45">
        <f>$E$53*W7/$E7*W$52/$E$52+('2023 EXPLORING ALTERNATIVES'!W17-'R&amp;C Load Factor Adjustments'!$G41)*'R&amp;C Load Factor Adjustments'!$H41+'R&amp;C Load Factor Adjustments'!$G41+'R&amp;C Load Factor Adjustments'!$F41</f>
        <v>12.759646530639372</v>
      </c>
      <c r="X66" s="45">
        <f>$E$53*X7/$E7*X$52/$E$52+('2023 EXPLORING ALTERNATIVES'!X17-'R&amp;C Load Factor Adjustments'!$G41)*'R&amp;C Load Factor Adjustments'!$H41+'R&amp;C Load Factor Adjustments'!$G41+'R&amp;C Load Factor Adjustments'!$F41</f>
        <v>12.708798757515154</v>
      </c>
      <c r="Y66" s="45">
        <f>$E$53*Y7/$E7*Y$52/$E$52+('2023 EXPLORING ALTERNATIVES'!Y17-'R&amp;C Load Factor Adjustments'!$G41)*'R&amp;C Load Factor Adjustments'!$H41+'R&amp;C Load Factor Adjustments'!$G41+'R&amp;C Load Factor Adjustments'!$F41</f>
        <v>12.784766343392992</v>
      </c>
      <c r="Z66" s="45">
        <f>$E$53*Z7/$E7*Z$52/$E$52+('2023 EXPLORING ALTERNATIVES'!Z17-'R&amp;C Load Factor Adjustments'!$G41)*'R&amp;C Load Factor Adjustments'!$H41+'R&amp;C Load Factor Adjustments'!$G41+'R&amp;C Load Factor Adjustments'!$F41</f>
        <v>12.97482908931606</v>
      </c>
      <c r="AA66" s="45">
        <f>$E$53*AA7/$E7*AA$52/$E$52+('2023 EXPLORING ALTERNATIVES'!AA17-'R&amp;C Load Factor Adjustments'!$G41)*'R&amp;C Load Factor Adjustments'!$H41+'R&amp;C Load Factor Adjustments'!$G41+'R&amp;C Load Factor Adjustments'!$F41</f>
        <v>13.207108803985948</v>
      </c>
      <c r="AB66" s="45">
        <f>$E$53*AB7/$E7*AB$52/$E$52+('2023 EXPLORING ALTERNATIVES'!AB17-'R&amp;C Load Factor Adjustments'!$G41)*'R&amp;C Load Factor Adjustments'!$H41+'R&amp;C Load Factor Adjustments'!$G41+'R&amp;C Load Factor Adjustments'!$F41</f>
        <v>13.43627681283313</v>
      </c>
      <c r="AC66" s="45">
        <f>$E$53*AC7/$E7*AC$52/$E$52+('2023 EXPLORING ALTERNATIVES'!AC17-'R&amp;C Load Factor Adjustments'!$G41)*'R&amp;C Load Factor Adjustments'!$H41+'R&amp;C Load Factor Adjustments'!$G41+'R&amp;C Load Factor Adjustments'!$F41</f>
        <v>13.836689875815921</v>
      </c>
      <c r="AD66" s="45">
        <f>$E$53*AD7/$E7*AD$52/$E$52+('2023 EXPLORING ALTERNATIVES'!AD17-'R&amp;C Load Factor Adjustments'!$G41)*'R&amp;C Load Factor Adjustments'!$H41+'R&amp;C Load Factor Adjustments'!$G41+'R&amp;C Load Factor Adjustments'!$F41</f>
        <v>14.407694975149607</v>
      </c>
      <c r="AE66" s="45">
        <f>$E$53*AE7/$E7*AE$52/$E$52+('2023 EXPLORING ALTERNATIVES'!AE17-'R&amp;C Load Factor Adjustments'!$G41)*'R&amp;C Load Factor Adjustments'!$H41+'R&amp;C Load Factor Adjustments'!$G41+'R&amp;C Load Factor Adjustments'!$F41</f>
        <v>14.777602900598925</v>
      </c>
      <c r="AF66" s="45">
        <f>$E$53*AF7/$E7*AF$52/$E$52+('2023 EXPLORING ALTERNATIVES'!AF17-'R&amp;C Load Factor Adjustments'!$G41)*'R&amp;C Load Factor Adjustments'!$H41+'R&amp;C Load Factor Adjustments'!$G41+'R&amp;C Load Factor Adjustments'!$F41</f>
        <v>15.188532830124014</v>
      </c>
      <c r="AG66" s="45">
        <f>$E$53*AG7/$E7*AG$52/$E$52+('2023 EXPLORING ALTERNATIVES'!AG17-'R&amp;C Load Factor Adjustments'!$G41)*'R&amp;C Load Factor Adjustments'!$H41+'R&amp;C Load Factor Adjustments'!$G41+'R&amp;C Load Factor Adjustments'!$F41</f>
        <v>15.84511858697347</v>
      </c>
      <c r="AH66" s="45">
        <f>$E$53*AH7/$E7*AH$52/$E$52+('2023 EXPLORING ALTERNATIVES'!AH17-'R&amp;C Load Factor Adjustments'!$G41)*'R&amp;C Load Factor Adjustments'!$H41+'R&amp;C Load Factor Adjustments'!$G41+'R&amp;C Load Factor Adjustments'!$F41</f>
        <v>16.353736770181701</v>
      </c>
      <c r="AI66" s="45">
        <f>$E$53*AI7/$E7*AI$52/$E$52+('2023 EXPLORING ALTERNATIVES'!AI17-'R&amp;C Load Factor Adjustments'!$G41)*'R&amp;C Load Factor Adjustments'!$H41+'R&amp;C Load Factor Adjustments'!$G41+'R&amp;C Load Factor Adjustments'!$F41</f>
        <v>16.590241386290089</v>
      </c>
      <c r="AJ66" s="45">
        <f>$E$53*AJ7/$E7*AJ$52/$E$52+('2023 EXPLORING ALTERNATIVES'!AJ17-'R&amp;C Load Factor Adjustments'!$G41)*'R&amp;C Load Factor Adjustments'!$H41+'R&amp;C Load Factor Adjustments'!$G41+'R&amp;C Load Factor Adjustments'!$F41</f>
        <v>16.808414883655484</v>
      </c>
      <c r="AK66" s="45">
        <f>$E$53*AK7/$E7*AK$52/$E$52+('2023 EXPLORING ALTERNATIVES'!AK17-'R&amp;C Load Factor Adjustments'!$G41)*'R&amp;C Load Factor Adjustments'!$H41+'R&amp;C Load Factor Adjustments'!$G41+'R&amp;C Load Factor Adjustments'!$F41</f>
        <v>17.050884532639355</v>
      </c>
    </row>
    <row r="67" spans="1:37">
      <c r="A67" s="41"/>
      <c r="B67" s="42" t="str">
        <f t="shared" ref="B67:B72" si="57">B58</f>
        <v>Sydney</v>
      </c>
      <c r="C67" s="45">
        <f>$E$53*C8/$E8*C$52/$E$52+('2023 EXPLORING ALTERNATIVES'!C18-'R&amp;C Load Factor Adjustments'!$G42)*'R&amp;C Load Factor Adjustments'!$H42+'R&amp;C Load Factor Adjustments'!$G42+'R&amp;C Load Factor Adjustments'!$F42</f>
        <v>0.54107990406652562</v>
      </c>
      <c r="D67" s="45">
        <f>$E$53*D8/$E8*D$52/$E$52+('2023 EXPLORING ALTERNATIVES'!D18-'R&amp;C Load Factor Adjustments'!$G42)*'R&amp;C Load Factor Adjustments'!$H42+'R&amp;C Load Factor Adjustments'!$G42+'R&amp;C Load Factor Adjustments'!$F42</f>
        <v>8.2759684178076771</v>
      </c>
      <c r="E67" s="45">
        <f>$E$53*E8/$E8*E$52/$E$52+('2023 EXPLORING ALTERNATIVES'!E18-'R&amp;C Load Factor Adjustments'!$G42)*'R&amp;C Load Factor Adjustments'!$H42+'R&amp;C Load Factor Adjustments'!$G42+'R&amp;C Load Factor Adjustments'!$F42</f>
        <v>11.619336520655438</v>
      </c>
      <c r="F67" s="45">
        <f>$E$53*F8/$E8*F$52/$E$52+('2023 EXPLORING ALTERNATIVES'!F18-'R&amp;C Load Factor Adjustments'!$G42)*'R&amp;C Load Factor Adjustments'!$H42+'R&amp;C Load Factor Adjustments'!$G42+'R&amp;C Load Factor Adjustments'!$F42</f>
        <v>18.295917409663438</v>
      </c>
      <c r="G67" s="45">
        <f>$E$53*G8/$E8*G$52/$E$52+('2023 EXPLORING ALTERNATIVES'!G18-'R&amp;C Load Factor Adjustments'!$G42)*'R&amp;C Load Factor Adjustments'!$H42+'R&amp;C Load Factor Adjustments'!$G42+'R&amp;C Load Factor Adjustments'!$F42</f>
        <v>22.112955551829177</v>
      </c>
      <c r="H67" s="45">
        <f>$E$53*H8/$E8*H$52/$E$52+('2023 EXPLORING ALTERNATIVES'!H18-'R&amp;C Load Factor Adjustments'!$G42)*'R&amp;C Load Factor Adjustments'!$H42+'R&amp;C Load Factor Adjustments'!$G42+'R&amp;C Load Factor Adjustments'!$F42</f>
        <v>22.267829030345617</v>
      </c>
      <c r="I67" s="45">
        <f>$E$53*I8/$E8*I$52/$E$52+('2023 EXPLORING ALTERNATIVES'!I18-'R&amp;C Load Factor Adjustments'!$G42)*'R&amp;C Load Factor Adjustments'!$H42+'R&amp;C Load Factor Adjustments'!$G42+'R&amp;C Load Factor Adjustments'!$F42</f>
        <v>19.511797001646883</v>
      </c>
      <c r="J67" s="45">
        <f>$E$53*J8/$E8*J$52/$E$52+('2023 EXPLORING ALTERNATIVES'!J18-'R&amp;C Load Factor Adjustments'!$G42)*'R&amp;C Load Factor Adjustments'!$H42+'R&amp;C Load Factor Adjustments'!$G42+'R&amp;C Load Factor Adjustments'!$F42</f>
        <v>15.368021294565185</v>
      </c>
      <c r="K67" s="45">
        <f>$E$53*K8/$E8*K$52/$E$52+('2023 EXPLORING ALTERNATIVES'!K18-'R&amp;C Load Factor Adjustments'!$G42)*'R&amp;C Load Factor Adjustments'!$H42+'R&amp;C Load Factor Adjustments'!$G42+'R&amp;C Load Factor Adjustments'!$F42</f>
        <v>11.899862850136484</v>
      </c>
      <c r="L67" s="45">
        <f>$E$53*L8/$E8*L$52/$E$52+('2023 EXPLORING ALTERNATIVES'!L18-'R&amp;C Load Factor Adjustments'!$G42)*'R&amp;C Load Factor Adjustments'!$H42+'R&amp;C Load Factor Adjustments'!$G42+'R&amp;C Load Factor Adjustments'!$F42</f>
        <v>10.746831099896999</v>
      </c>
      <c r="M67" s="45">
        <f>$E$53*M8/$E8*M$52/$E$52+('2023 EXPLORING ALTERNATIVES'!M18-'R&amp;C Load Factor Adjustments'!$G42)*'R&amp;C Load Factor Adjustments'!$H42+'R&amp;C Load Factor Adjustments'!$G42+'R&amp;C Load Factor Adjustments'!$F42</f>
        <v>10.729191649873702</v>
      </c>
      <c r="N67" s="45">
        <f>$E$53*N8/$E8*N$52/$E$52+('2023 EXPLORING ALTERNATIVES'!N18-'R&amp;C Load Factor Adjustments'!$G42)*'R&amp;C Load Factor Adjustments'!$H42+'R&amp;C Load Factor Adjustments'!$G42+'R&amp;C Load Factor Adjustments'!$F42</f>
        <v>10.888682543564974</v>
      </c>
      <c r="O67" s="45">
        <f>$E$53*O8/$E8*O$52/$E$52+('2023 EXPLORING ALTERNATIVES'!O18-'R&amp;C Load Factor Adjustments'!$G42)*'R&amp;C Load Factor Adjustments'!$H42+'R&amp;C Load Factor Adjustments'!$G42+'R&amp;C Load Factor Adjustments'!$F42</f>
        <v>11.029341621341418</v>
      </c>
      <c r="P67" s="45">
        <f>$E$53*P8/$E8*P$52/$E$52+('2023 EXPLORING ALTERNATIVES'!P18-'R&amp;C Load Factor Adjustments'!$G42)*'R&amp;C Load Factor Adjustments'!$H42+'R&amp;C Load Factor Adjustments'!$G42+'R&amp;C Load Factor Adjustments'!$F42</f>
        <v>11.103273233464988</v>
      </c>
      <c r="Q67" s="45">
        <f>$E$53*Q8/$E8*Q$52/$E$52+('2023 EXPLORING ALTERNATIVES'!Q18-'R&amp;C Load Factor Adjustments'!$G42)*'R&amp;C Load Factor Adjustments'!$H42+'R&amp;C Load Factor Adjustments'!$G42+'R&amp;C Load Factor Adjustments'!$F42</f>
        <v>11.147344113773944</v>
      </c>
      <c r="R67" s="45">
        <f>$E$53*R8/$E8*R$52/$E$52+('2023 EXPLORING ALTERNATIVES'!R18-'R&amp;C Load Factor Adjustments'!$G42)*'R&amp;C Load Factor Adjustments'!$H42+'R&amp;C Load Factor Adjustments'!$G42+'R&amp;C Load Factor Adjustments'!$F42</f>
        <v>11.227285813578161</v>
      </c>
      <c r="S67" s="45">
        <f>$E$53*S8/$E8*S$52/$E$52+('2023 EXPLORING ALTERNATIVES'!S18-'R&amp;C Load Factor Adjustments'!$G42)*'R&amp;C Load Factor Adjustments'!$H42+'R&amp;C Load Factor Adjustments'!$G42+'R&amp;C Load Factor Adjustments'!$F42</f>
        <v>11.365207499127845</v>
      </c>
      <c r="T67" s="45">
        <f>$E$53*T8/$E8*T$52/$E$52+('2023 EXPLORING ALTERNATIVES'!T18-'R&amp;C Load Factor Adjustments'!$G42)*'R&amp;C Load Factor Adjustments'!$H42+'R&amp;C Load Factor Adjustments'!$G42+'R&amp;C Load Factor Adjustments'!$F42</f>
        <v>11.567437926583564</v>
      </c>
      <c r="U67" s="45">
        <f>$E$53*U8/$E8*U$52/$E$52+('2023 EXPLORING ALTERNATIVES'!U18-'R&amp;C Load Factor Adjustments'!$G42)*'R&amp;C Load Factor Adjustments'!$H42+'R&amp;C Load Factor Adjustments'!$G42+'R&amp;C Load Factor Adjustments'!$F42</f>
        <v>11.798004893501275</v>
      </c>
      <c r="V67" s="45">
        <f>$E$53*V8/$E8*V$52/$E$52+('2023 EXPLORING ALTERNATIVES'!V18-'R&amp;C Load Factor Adjustments'!$G42)*'R&amp;C Load Factor Adjustments'!$H42+'R&amp;C Load Factor Adjustments'!$G42+'R&amp;C Load Factor Adjustments'!$F42</f>
        <v>11.952966279909578</v>
      </c>
      <c r="W67" s="45">
        <f>$E$53*W8/$E8*W$52/$E$52+('2023 EXPLORING ALTERNATIVES'!W18-'R&amp;C Load Factor Adjustments'!$G42)*'R&amp;C Load Factor Adjustments'!$H42+'R&amp;C Load Factor Adjustments'!$G42+'R&amp;C Load Factor Adjustments'!$F42</f>
        <v>11.813871190912</v>
      </c>
      <c r="X67" s="45">
        <f>$E$53*X8/$E8*X$52/$E$52+('2023 EXPLORING ALTERNATIVES'!X18-'R&amp;C Load Factor Adjustments'!$G42)*'R&amp;C Load Factor Adjustments'!$H42+'R&amp;C Load Factor Adjustments'!$G42+'R&amp;C Load Factor Adjustments'!$F42</f>
        <v>11.526594806789062</v>
      </c>
      <c r="Y67" s="45">
        <f>$E$53*Y8/$E8*Y$52/$E$52+('2023 EXPLORING ALTERNATIVES'!Y18-'R&amp;C Load Factor Adjustments'!$G42)*'R&amp;C Load Factor Adjustments'!$H42+'R&amp;C Load Factor Adjustments'!$G42+'R&amp;C Load Factor Adjustments'!$F42</f>
        <v>11.508680487310546</v>
      </c>
      <c r="Z67" s="45">
        <f>$E$53*Z8/$E8*Z$52/$E$52+('2023 EXPLORING ALTERNATIVES'!Z18-'R&amp;C Load Factor Adjustments'!$G42)*'R&amp;C Load Factor Adjustments'!$H42+'R&amp;C Load Factor Adjustments'!$G42+'R&amp;C Load Factor Adjustments'!$F42</f>
        <v>11.765558630307929</v>
      </c>
      <c r="AA67" s="45">
        <f>$E$53*AA8/$E8*AA$52/$E$52+('2023 EXPLORING ALTERNATIVES'!AA18-'R&amp;C Load Factor Adjustments'!$G42)*'R&amp;C Load Factor Adjustments'!$H42+'R&amp;C Load Factor Adjustments'!$G42+'R&amp;C Load Factor Adjustments'!$F42</f>
        <v>12.154352328608704</v>
      </c>
      <c r="AB67" s="45">
        <f>$E$53*AB8/$E8*AB$52/$E$52+('2023 EXPLORING ALTERNATIVES'!AB18-'R&amp;C Load Factor Adjustments'!$G42)*'R&amp;C Load Factor Adjustments'!$H42+'R&amp;C Load Factor Adjustments'!$G42+'R&amp;C Load Factor Adjustments'!$F42</f>
        <v>12.444748324774006</v>
      </c>
      <c r="AC67" s="45">
        <f>$E$53*AC8/$E8*AC$52/$E$52+('2023 EXPLORING ALTERNATIVES'!AC18-'R&amp;C Load Factor Adjustments'!$G42)*'R&amp;C Load Factor Adjustments'!$H42+'R&amp;C Load Factor Adjustments'!$G42+'R&amp;C Load Factor Adjustments'!$F42</f>
        <v>12.540062941026518</v>
      </c>
      <c r="AD67" s="45">
        <f>$E$53*AD8/$E8*AD$52/$E$52+('2023 EXPLORING ALTERNATIVES'!AD18-'R&amp;C Load Factor Adjustments'!$G42)*'R&amp;C Load Factor Adjustments'!$H42+'R&amp;C Load Factor Adjustments'!$G42+'R&amp;C Load Factor Adjustments'!$F42</f>
        <v>12.58861059566623</v>
      </c>
      <c r="AE67" s="45">
        <f>$E$53*AE8/$E8*AE$52/$E$52+('2023 EXPLORING ALTERNATIVES'!AE18-'R&amp;C Load Factor Adjustments'!$G42)*'R&amp;C Load Factor Adjustments'!$H42+'R&amp;C Load Factor Adjustments'!$G42+'R&amp;C Load Factor Adjustments'!$F42</f>
        <v>12.633645345687752</v>
      </c>
      <c r="AF67" s="45">
        <f>$E$53*AF8/$E8*AF$52/$E$52+('2023 EXPLORING ALTERNATIVES'!AF18-'R&amp;C Load Factor Adjustments'!$G42)*'R&amp;C Load Factor Adjustments'!$H42+'R&amp;C Load Factor Adjustments'!$G42+'R&amp;C Load Factor Adjustments'!$F42</f>
        <v>12.739987612954412</v>
      </c>
      <c r="AG67" s="45">
        <f>$E$53*AG8/$E8*AG$52/$E$52+('2023 EXPLORING ALTERNATIVES'!AG18-'R&amp;C Load Factor Adjustments'!$G42)*'R&amp;C Load Factor Adjustments'!$H42+'R&amp;C Load Factor Adjustments'!$G42+'R&amp;C Load Factor Adjustments'!$F42</f>
        <v>12.937448535194735</v>
      </c>
      <c r="AH67" s="45">
        <f>$E$53*AH8/$E8*AH$52/$E$52+('2023 EXPLORING ALTERNATIVES'!AH18-'R&amp;C Load Factor Adjustments'!$G42)*'R&amp;C Load Factor Adjustments'!$H42+'R&amp;C Load Factor Adjustments'!$G42+'R&amp;C Load Factor Adjustments'!$F42</f>
        <v>13.115167273888972</v>
      </c>
      <c r="AI67" s="45">
        <f>$E$53*AI8/$E8*AI$52/$E$52+('2023 EXPLORING ALTERNATIVES'!AI18-'R&amp;C Load Factor Adjustments'!$G42)*'R&amp;C Load Factor Adjustments'!$H42+'R&amp;C Load Factor Adjustments'!$G42+'R&amp;C Load Factor Adjustments'!$F42</f>
        <v>13.225892556499916</v>
      </c>
      <c r="AJ67" s="45">
        <f>$E$53*AJ8/$E8*AJ$52/$E$52+('2023 EXPLORING ALTERNATIVES'!AJ18-'R&amp;C Load Factor Adjustments'!$G42)*'R&amp;C Load Factor Adjustments'!$H42+'R&amp;C Load Factor Adjustments'!$G42+'R&amp;C Load Factor Adjustments'!$F42</f>
        <v>13.330842877902699</v>
      </c>
      <c r="AK67" s="45">
        <f>$E$53*AK8/$E8*AK$52/$E$52+('2023 EXPLORING ALTERNATIVES'!AK18-'R&amp;C Load Factor Adjustments'!$G42)*'R&amp;C Load Factor Adjustments'!$H42+'R&amp;C Load Factor Adjustments'!$G42+'R&amp;C Load Factor Adjustments'!$F42</f>
        <v>13.438183543457981</v>
      </c>
    </row>
    <row r="68" spans="1:37">
      <c r="A68" s="41"/>
      <c r="B68" s="42" t="str">
        <f t="shared" si="57"/>
        <v>Adelaide</v>
      </c>
      <c r="C68" s="45">
        <f>$E$53*C9/$E9*C$52/$E$52+('2023 EXPLORING ALTERNATIVES'!C19-'R&amp;C Load Factor Adjustments'!$G43)*'R&amp;C Load Factor Adjustments'!$H43+'R&amp;C Load Factor Adjustments'!$G43+'R&amp;C Load Factor Adjustments'!$F43</f>
        <v>0.9629275734522027</v>
      </c>
      <c r="D68" s="45">
        <f>$E$53*D9/$E9*D$52/$E$52+('2023 EXPLORING ALTERNATIVES'!D19-'R&amp;C Load Factor Adjustments'!$G43)*'R&amp;C Load Factor Adjustments'!$H43+'R&amp;C Load Factor Adjustments'!$G43+'R&amp;C Load Factor Adjustments'!$F43</f>
        <v>10.032903308277533</v>
      </c>
      <c r="E68" s="45">
        <f>$E$53*E9/$E9*E$52/$E$52+('2023 EXPLORING ALTERNATIVES'!E19-'R&amp;C Load Factor Adjustments'!$G43)*'R&amp;C Load Factor Adjustments'!$H43+'R&amp;C Load Factor Adjustments'!$G43+'R&amp;C Load Factor Adjustments'!$F43</f>
        <v>13.213210615410311</v>
      </c>
      <c r="F68" s="45">
        <f>$E$53*F9/$E9*F$52/$E$52+('2023 EXPLORING ALTERNATIVES'!F19-'R&amp;C Load Factor Adjustments'!$G43)*'R&amp;C Load Factor Adjustments'!$H43+'R&amp;C Load Factor Adjustments'!$G43+'R&amp;C Load Factor Adjustments'!$F43</f>
        <v>19.346626828533068</v>
      </c>
      <c r="G68" s="45">
        <f>$E$53*G9/$E9*G$52/$E$52+('2023 EXPLORING ALTERNATIVES'!G19-'R&amp;C Load Factor Adjustments'!$G43)*'R&amp;C Load Factor Adjustments'!$H43+'R&amp;C Load Factor Adjustments'!$G43+'R&amp;C Load Factor Adjustments'!$F43</f>
        <v>23.362101600143568</v>
      </c>
      <c r="H68" s="45">
        <f>$E$53*H9/$E9*H$52/$E$52+('2023 EXPLORING ALTERNATIVES'!H19-'R&amp;C Load Factor Adjustments'!$G43)*'R&amp;C Load Factor Adjustments'!$H43+'R&amp;C Load Factor Adjustments'!$G43+'R&amp;C Load Factor Adjustments'!$F43</f>
        <v>24.234498275990273</v>
      </c>
      <c r="I68" s="45">
        <f>$E$53*I9/$E9*I$52/$E$52+('2023 EXPLORING ALTERNATIVES'!I19-'R&amp;C Load Factor Adjustments'!$G43)*'R&amp;C Load Factor Adjustments'!$H43+'R&amp;C Load Factor Adjustments'!$G43+'R&amp;C Load Factor Adjustments'!$F43</f>
        <v>21.78186879323334</v>
      </c>
      <c r="J68" s="45">
        <f>$E$53*J9/$E9*J$52/$E$52+('2023 EXPLORING ALTERNATIVES'!J19-'R&amp;C Load Factor Adjustments'!$G43)*'R&amp;C Load Factor Adjustments'!$H43+'R&amp;C Load Factor Adjustments'!$G43+'R&amp;C Load Factor Adjustments'!$F43</f>
        <v>17.259727719086644</v>
      </c>
      <c r="K68" s="45">
        <f>$E$53*K9/$E9*K$52/$E$52+('2023 EXPLORING ALTERNATIVES'!K19-'R&amp;C Load Factor Adjustments'!$G43)*'R&amp;C Load Factor Adjustments'!$H43+'R&amp;C Load Factor Adjustments'!$G43+'R&amp;C Load Factor Adjustments'!$F43</f>
        <v>13.67176074459238</v>
      </c>
      <c r="L68" s="45">
        <f>$E$53*L9/$E9*L$52/$E$52+('2023 EXPLORING ALTERNATIVES'!L19-'R&amp;C Load Factor Adjustments'!$G43)*'R&amp;C Load Factor Adjustments'!$H43+'R&amp;C Load Factor Adjustments'!$G43+'R&amp;C Load Factor Adjustments'!$F43</f>
        <v>12.849872339821083</v>
      </c>
      <c r="M68" s="45">
        <f>$E$53*M9/$E9*M$52/$E$52+('2023 EXPLORING ALTERNATIVES'!M19-'R&amp;C Load Factor Adjustments'!$G43)*'R&amp;C Load Factor Adjustments'!$H43+'R&amp;C Load Factor Adjustments'!$G43+'R&amp;C Load Factor Adjustments'!$F43</f>
        <v>12.92382166939332</v>
      </c>
      <c r="N68" s="45">
        <f>$E$53*N9/$E9*N$52/$E$52+('2023 EXPLORING ALTERNATIVES'!N19-'R&amp;C Load Factor Adjustments'!$G43)*'R&amp;C Load Factor Adjustments'!$H43+'R&amp;C Load Factor Adjustments'!$G43+'R&amp;C Load Factor Adjustments'!$F43</f>
        <v>12.984075090638392</v>
      </c>
      <c r="O68" s="45">
        <f>$E$53*O9/$E9*O$52/$E$52+('2023 EXPLORING ALTERNATIVES'!O19-'R&amp;C Load Factor Adjustments'!$G43)*'R&amp;C Load Factor Adjustments'!$H43+'R&amp;C Load Factor Adjustments'!$G43+'R&amp;C Load Factor Adjustments'!$F43</f>
        <v>13.043844203472226</v>
      </c>
      <c r="P68" s="45">
        <f>$E$53*P9/$E9*P$52/$E$52+('2023 EXPLORING ALTERNATIVES'!P19-'R&amp;C Load Factor Adjustments'!$G43)*'R&amp;C Load Factor Adjustments'!$H43+'R&amp;C Load Factor Adjustments'!$G43+'R&amp;C Load Factor Adjustments'!$F43</f>
        <v>13.021298811503371</v>
      </c>
      <c r="Q68" s="45">
        <f>$E$53*Q9/$E9*Q$52/$E$52+('2023 EXPLORING ALTERNATIVES'!Q19-'R&amp;C Load Factor Adjustments'!$G43)*'R&amp;C Load Factor Adjustments'!$H43+'R&amp;C Load Factor Adjustments'!$G43+'R&amp;C Load Factor Adjustments'!$F43</f>
        <v>12.979315643764952</v>
      </c>
      <c r="R68" s="45">
        <f>$E$53*R9/$E9*R$52/$E$52+('2023 EXPLORING ALTERNATIVES'!R19-'R&amp;C Load Factor Adjustments'!$G43)*'R&amp;C Load Factor Adjustments'!$H43+'R&amp;C Load Factor Adjustments'!$G43+'R&amp;C Load Factor Adjustments'!$F43</f>
        <v>13.047456597337959</v>
      </c>
      <c r="S68" s="45">
        <f>$E$53*S9/$E9*S$52/$E$52+('2023 EXPLORING ALTERNATIVES'!S19-'R&amp;C Load Factor Adjustments'!$G43)*'R&amp;C Load Factor Adjustments'!$H43+'R&amp;C Load Factor Adjustments'!$G43+'R&amp;C Load Factor Adjustments'!$F43</f>
        <v>13.252684525262143</v>
      </c>
      <c r="T68" s="45">
        <f>$E$53*T9/$E9*T$52/$E$52+('2023 EXPLORING ALTERNATIVES'!T19-'R&amp;C Load Factor Adjustments'!$G43)*'R&amp;C Load Factor Adjustments'!$H43+'R&amp;C Load Factor Adjustments'!$G43+'R&amp;C Load Factor Adjustments'!$F43</f>
        <v>13.571611814523056</v>
      </c>
      <c r="U68" s="45">
        <f>$E$53*U9/$E9*U$52/$E$52+('2023 EXPLORING ALTERNATIVES'!U19-'R&amp;C Load Factor Adjustments'!$G43)*'R&amp;C Load Factor Adjustments'!$H43+'R&amp;C Load Factor Adjustments'!$G43+'R&amp;C Load Factor Adjustments'!$F43</f>
        <v>13.912654974075881</v>
      </c>
      <c r="V68" s="45">
        <f>$E$53*V9/$E9*V$52/$E$52+('2023 EXPLORING ALTERNATIVES'!V19-'R&amp;C Load Factor Adjustments'!$G43)*'R&amp;C Load Factor Adjustments'!$H43+'R&amp;C Load Factor Adjustments'!$G43+'R&amp;C Load Factor Adjustments'!$F43</f>
        <v>14.076763810898608</v>
      </c>
      <c r="W68" s="45">
        <f>$E$53*W9/$E9*W$52/$E$52+('2023 EXPLORING ALTERNATIVES'!W19-'R&amp;C Load Factor Adjustments'!$G43)*'R&amp;C Load Factor Adjustments'!$H43+'R&amp;C Load Factor Adjustments'!$G43+'R&amp;C Load Factor Adjustments'!$F43</f>
        <v>13.817114947850882</v>
      </c>
      <c r="X68" s="45">
        <f>$E$53*X9/$E9*X$52/$E$52+('2023 EXPLORING ALTERNATIVES'!X19-'R&amp;C Load Factor Adjustments'!$G43)*'R&amp;C Load Factor Adjustments'!$H43+'R&amp;C Load Factor Adjustments'!$G43+'R&amp;C Load Factor Adjustments'!$F43</f>
        <v>13.421375257753464</v>
      </c>
      <c r="Y68" s="45">
        <f>$E$53*Y9/$E9*Y$52/$E$52+('2023 EXPLORING ALTERNATIVES'!Y19-'R&amp;C Load Factor Adjustments'!$G43)*'R&amp;C Load Factor Adjustments'!$H43+'R&amp;C Load Factor Adjustments'!$G43+'R&amp;C Load Factor Adjustments'!$F43</f>
        <v>13.392637724437364</v>
      </c>
      <c r="Z68" s="45">
        <f>$E$53*Z9/$E9*Z$52/$E$52+('2023 EXPLORING ALTERNATIVES'!Z19-'R&amp;C Load Factor Adjustments'!$G43)*'R&amp;C Load Factor Adjustments'!$H43+'R&amp;C Load Factor Adjustments'!$G43+'R&amp;C Load Factor Adjustments'!$F43</f>
        <v>13.701593433810611</v>
      </c>
      <c r="AA68" s="45">
        <f>$E$53*AA9/$E9*AA$52/$E$52+('2023 EXPLORING ALTERNATIVES'!AA19-'R&amp;C Load Factor Adjustments'!$G43)*'R&amp;C Load Factor Adjustments'!$H43+'R&amp;C Load Factor Adjustments'!$G43+'R&amp;C Load Factor Adjustments'!$F43</f>
        <v>14.158993678903805</v>
      </c>
      <c r="AB68" s="45">
        <f>$E$53*AB9/$E9*AB$52/$E$52+('2023 EXPLORING ALTERNATIVES'!AB19-'R&amp;C Load Factor Adjustments'!$G43)*'R&amp;C Load Factor Adjustments'!$H43+'R&amp;C Load Factor Adjustments'!$G43+'R&amp;C Load Factor Adjustments'!$F43</f>
        <v>14.459654476674245</v>
      </c>
      <c r="AC68" s="45">
        <f>$E$53*AC9/$E9*AC$52/$E$52+('2023 EXPLORING ALTERNATIVES'!AC19-'R&amp;C Load Factor Adjustments'!$G43)*'R&amp;C Load Factor Adjustments'!$H43+'R&amp;C Load Factor Adjustments'!$G43+'R&amp;C Load Factor Adjustments'!$F43</f>
        <v>14.485150156903241</v>
      </c>
      <c r="AD68" s="45">
        <f>$E$53*AD9/$E9*AD$52/$E$52+('2023 EXPLORING ALTERNATIVES'!AD19-'R&amp;C Load Factor Adjustments'!$G43)*'R&amp;C Load Factor Adjustments'!$H43+'R&amp;C Load Factor Adjustments'!$G43+'R&amp;C Load Factor Adjustments'!$F43</f>
        <v>14.465028948321148</v>
      </c>
      <c r="AE68" s="45">
        <f>$E$53*AE9/$E9*AE$52/$E$52+('2023 EXPLORING ALTERNATIVES'!AE19-'R&amp;C Load Factor Adjustments'!$G43)*'R&amp;C Load Factor Adjustments'!$H43+'R&amp;C Load Factor Adjustments'!$G43+'R&amp;C Load Factor Adjustments'!$F43</f>
        <v>14.490968107817533</v>
      </c>
      <c r="AF68" s="45">
        <f>$E$53*AF9/$E9*AF$52/$E$52+('2023 EXPLORING ALTERNATIVES'!AF19-'R&amp;C Load Factor Adjustments'!$G43)*'R&amp;C Load Factor Adjustments'!$H43+'R&amp;C Load Factor Adjustments'!$G43+'R&amp;C Load Factor Adjustments'!$F43</f>
        <v>14.612005637589498</v>
      </c>
      <c r="AG68" s="45">
        <f>$E$53*AG9/$E9*AG$52/$E$52+('2023 EXPLORING ALTERNATIVES'!AG19-'R&amp;C Load Factor Adjustments'!$G43)*'R&amp;C Load Factor Adjustments'!$H43+'R&amp;C Load Factor Adjustments'!$G43+'R&amp;C Load Factor Adjustments'!$F43</f>
        <v>14.873737415922722</v>
      </c>
      <c r="AH68" s="45">
        <f>$E$53*AH9/$E9*AH$52/$E$52+('2023 EXPLORING ALTERNATIVES'!AH19-'R&amp;C Load Factor Adjustments'!$G43)*'R&amp;C Load Factor Adjustments'!$H43+'R&amp;C Load Factor Adjustments'!$G43+'R&amp;C Load Factor Adjustments'!$F43</f>
        <v>15.07733491350071</v>
      </c>
      <c r="AI68" s="45">
        <f>$E$53*AI9/$E9*AI$52/$E$52+('2023 EXPLORING ALTERNATIVES'!AI19-'R&amp;C Load Factor Adjustments'!$G43)*'R&amp;C Load Factor Adjustments'!$H43+'R&amp;C Load Factor Adjustments'!$G43+'R&amp;C Load Factor Adjustments'!$F43</f>
        <v>15.097406196260607</v>
      </c>
      <c r="AJ68" s="45">
        <f>$E$53*AJ9/$E9*AJ$52/$E$52+('2023 EXPLORING ALTERNATIVES'!AJ19-'R&amp;C Load Factor Adjustments'!$G43)*'R&amp;C Load Factor Adjustments'!$H43+'R&amp;C Load Factor Adjustments'!$G43+'R&amp;C Load Factor Adjustments'!$F43</f>
        <v>15.090303987343002</v>
      </c>
      <c r="AK68" s="45">
        <f>$E$53*AK9/$E9*AK$52/$E$52+('2023 EXPLORING ALTERNATIVES'!AK19-'R&amp;C Load Factor Adjustments'!$G43)*'R&amp;C Load Factor Adjustments'!$H43+'R&amp;C Load Factor Adjustments'!$G43+'R&amp;C Load Factor Adjustments'!$F43</f>
        <v>15.149974197603747</v>
      </c>
    </row>
    <row r="69" spans="1:37">
      <c r="A69" s="41"/>
      <c r="B69" s="42" t="str">
        <f t="shared" si="57"/>
        <v>Brisbane</v>
      </c>
      <c r="C69" s="45">
        <f>$E$53*C10/$E10*C$52/$E$52+('2023 EXPLORING ALTERNATIVES'!C20-'R&amp;C Load Factor Adjustments'!$G44)*'R&amp;C Load Factor Adjustments'!$H44+'R&amp;C Load Factor Adjustments'!$G44+'R&amp;C Load Factor Adjustments'!$F44</f>
        <v>0.57575227003333673</v>
      </c>
      <c r="D69" s="45">
        <f>$E$53*D10/$E10*D$52/$E$52+('2023 EXPLORING ALTERNATIVES'!D20-'R&amp;C Load Factor Adjustments'!$G44)*'R&amp;C Load Factor Adjustments'!$H44+'R&amp;C Load Factor Adjustments'!$G44+'R&amp;C Load Factor Adjustments'!$F44</f>
        <v>7.2493707309796687</v>
      </c>
      <c r="E69" s="45">
        <f>$E$53*E10/$E10*E$52/$E$52+('2023 EXPLORING ALTERNATIVES'!E20-'R&amp;C Load Factor Adjustments'!$G44)*'R&amp;C Load Factor Adjustments'!$H44+'R&amp;C Load Factor Adjustments'!$G44+'R&amp;C Load Factor Adjustments'!$F44</f>
        <v>11.281913421929563</v>
      </c>
      <c r="F69" s="45">
        <f>$E$53*F10/$E10*F$52/$E$52+('2023 EXPLORING ALTERNATIVES'!F20-'R&amp;C Load Factor Adjustments'!$G44)*'R&amp;C Load Factor Adjustments'!$H44+'R&amp;C Load Factor Adjustments'!$G44+'R&amp;C Load Factor Adjustments'!$F44</f>
        <v>18.446684784395426</v>
      </c>
      <c r="G69" s="45">
        <f>$E$53*G10/$E10*G$52/$E$52+('2023 EXPLORING ALTERNATIVES'!G20-'R&amp;C Load Factor Adjustments'!$G44)*'R&amp;C Load Factor Adjustments'!$H44+'R&amp;C Load Factor Adjustments'!$G44+'R&amp;C Load Factor Adjustments'!$F44</f>
        <v>22.221872579533606</v>
      </c>
      <c r="H69" s="45">
        <f>$E$53*H10/$E10*H$52/$E$52+('2023 EXPLORING ALTERNATIVES'!H20-'R&amp;C Load Factor Adjustments'!$G44)*'R&amp;C Load Factor Adjustments'!$H44+'R&amp;C Load Factor Adjustments'!$G44+'R&amp;C Load Factor Adjustments'!$F44</f>
        <v>22.234513336709373</v>
      </c>
      <c r="I69" s="45">
        <f>$E$53*I10/$E10*I$52/$E$52+('2023 EXPLORING ALTERNATIVES'!I20-'R&amp;C Load Factor Adjustments'!$G44)*'R&amp;C Load Factor Adjustments'!$H44+'R&amp;C Load Factor Adjustments'!$G44+'R&amp;C Load Factor Adjustments'!$F44</f>
        <v>18.549829492276285</v>
      </c>
      <c r="J69" s="45">
        <f>$E$53*J10/$E10*J$52/$E$52+('2023 EXPLORING ALTERNATIVES'!J20-'R&amp;C Load Factor Adjustments'!$G44)*'R&amp;C Load Factor Adjustments'!$H44+'R&amp;C Load Factor Adjustments'!$G44+'R&amp;C Load Factor Adjustments'!$F44</f>
        <v>13.341144964171097</v>
      </c>
      <c r="K69" s="45">
        <f>$E$53*K10/$E10*K$52/$E$52+('2023 EXPLORING ALTERNATIVES'!K20-'R&amp;C Load Factor Adjustments'!$G44)*'R&amp;C Load Factor Adjustments'!$H44+'R&amp;C Load Factor Adjustments'!$G44+'R&amp;C Load Factor Adjustments'!$F44</f>
        <v>9.7135329479292452</v>
      </c>
      <c r="L69" s="45">
        <f>$E$53*L10/$E10*L$52/$E$52+('2023 EXPLORING ALTERNATIVES'!L20-'R&amp;C Load Factor Adjustments'!$G44)*'R&amp;C Load Factor Adjustments'!$H44+'R&amp;C Load Factor Adjustments'!$G44+'R&amp;C Load Factor Adjustments'!$F44</f>
        <v>8.6066515194206072</v>
      </c>
      <c r="M69" s="45">
        <f>$E$53*M10/$E10*M$52/$E$52+('2023 EXPLORING ALTERNATIVES'!M20-'R&amp;C Load Factor Adjustments'!$G44)*'R&amp;C Load Factor Adjustments'!$H44+'R&amp;C Load Factor Adjustments'!$G44+'R&amp;C Load Factor Adjustments'!$F44</f>
        <v>8.4932899252474421</v>
      </c>
      <c r="N69" s="45">
        <f>$E$53*N10/$E10*N$52/$E$52+('2023 EXPLORING ALTERNATIVES'!N20-'R&amp;C Load Factor Adjustments'!$G44)*'R&amp;C Load Factor Adjustments'!$H44+'R&amp;C Load Factor Adjustments'!$G44+'R&amp;C Load Factor Adjustments'!$F44</f>
        <v>8.6394913946686334</v>
      </c>
      <c r="O69" s="45">
        <f>$E$53*O10/$E10*O$52/$E$52+('2023 EXPLORING ALTERNATIVES'!O20-'R&amp;C Load Factor Adjustments'!$G44)*'R&amp;C Load Factor Adjustments'!$H44+'R&amp;C Load Factor Adjustments'!$G44+'R&amp;C Load Factor Adjustments'!$F44</f>
        <v>8.8006241853241711</v>
      </c>
      <c r="P69" s="45">
        <f>$E$53*P10/$E10*P$52/$E$52+('2023 EXPLORING ALTERNATIVES'!P20-'R&amp;C Load Factor Adjustments'!$G44)*'R&amp;C Load Factor Adjustments'!$H44+'R&amp;C Load Factor Adjustments'!$G44+'R&amp;C Load Factor Adjustments'!$F44</f>
        <v>8.9057817477457775</v>
      </c>
      <c r="Q69" s="45">
        <f>$E$53*Q10/$E10*Q$52/$E$52+('2023 EXPLORING ALTERNATIVES'!Q20-'R&amp;C Load Factor Adjustments'!$G44)*'R&amp;C Load Factor Adjustments'!$H44+'R&amp;C Load Factor Adjustments'!$G44+'R&amp;C Load Factor Adjustments'!$F44</f>
        <v>8.9814372563134075</v>
      </c>
      <c r="R69" s="45">
        <f>$E$53*R10/$E10*R$52/$E$52+('2023 EXPLORING ALTERNATIVES'!R20-'R&amp;C Load Factor Adjustments'!$G44)*'R&amp;C Load Factor Adjustments'!$H44+'R&amp;C Load Factor Adjustments'!$G44+'R&amp;C Load Factor Adjustments'!$F44</f>
        <v>9.0898488357185414</v>
      </c>
      <c r="S69" s="45">
        <f>$E$53*S10/$E10*S$52/$E$52+('2023 EXPLORING ALTERNATIVES'!S20-'R&amp;C Load Factor Adjustments'!$G44)*'R&amp;C Load Factor Adjustments'!$H44+'R&amp;C Load Factor Adjustments'!$G44+'R&amp;C Load Factor Adjustments'!$F44</f>
        <v>9.1750021140403355</v>
      </c>
      <c r="T69" s="45">
        <f>$E$53*T10/$E10*T$52/$E$52+('2023 EXPLORING ALTERNATIVES'!T20-'R&amp;C Load Factor Adjustments'!$G44)*'R&amp;C Load Factor Adjustments'!$H44+'R&amp;C Load Factor Adjustments'!$G44+'R&amp;C Load Factor Adjustments'!$F44</f>
        <v>9.241236260500342</v>
      </c>
      <c r="U69" s="45">
        <f>$E$53*U10/$E10*U$52/$E$52+('2023 EXPLORING ALTERNATIVES'!U20-'R&amp;C Load Factor Adjustments'!$G44)*'R&amp;C Load Factor Adjustments'!$H44+'R&amp;C Load Factor Adjustments'!$G44+'R&amp;C Load Factor Adjustments'!$F44</f>
        <v>9.3868737591502089</v>
      </c>
      <c r="V69" s="45">
        <f>$E$53*V10/$E10*V$52/$E$52+('2023 EXPLORING ALTERNATIVES'!V20-'R&amp;C Load Factor Adjustments'!$G44)*'R&amp;C Load Factor Adjustments'!$H44+'R&amp;C Load Factor Adjustments'!$G44+'R&amp;C Load Factor Adjustments'!$F44</f>
        <v>9.5553596253478617</v>
      </c>
      <c r="W69" s="45">
        <f>$E$53*W10/$E10*W$52/$E$52+('2023 EXPLORING ALTERNATIVES'!W20-'R&amp;C Load Factor Adjustments'!$G44)*'R&amp;C Load Factor Adjustments'!$H44+'R&amp;C Load Factor Adjustments'!$G44+'R&amp;C Load Factor Adjustments'!$F44</f>
        <v>9.5003617545569838</v>
      </c>
      <c r="X69" s="45">
        <f>$E$53*X10/$E10*X$52/$E$52+('2023 EXPLORING ALTERNATIVES'!X20-'R&amp;C Load Factor Adjustments'!$G44)*'R&amp;C Load Factor Adjustments'!$H44+'R&amp;C Load Factor Adjustments'!$G44+'R&amp;C Load Factor Adjustments'!$F44</f>
        <v>9.3467440612440953</v>
      </c>
      <c r="Y69" s="45">
        <f>$E$53*Y10/$E10*Y$52/$E$52+('2023 EXPLORING ALTERNATIVES'!Y20-'R&amp;C Load Factor Adjustments'!$G44)*'R&amp;C Load Factor Adjustments'!$H44+'R&amp;C Load Factor Adjustments'!$G44+'R&amp;C Load Factor Adjustments'!$F44</f>
        <v>9.4728365500537031</v>
      </c>
      <c r="Z69" s="45">
        <f>$E$53*Z10/$E10*Z$52/$E$52+('2023 EXPLORING ALTERNATIVES'!Z20-'R&amp;C Load Factor Adjustments'!$G44)*'R&amp;C Load Factor Adjustments'!$H44+'R&amp;C Load Factor Adjustments'!$G44+'R&amp;C Load Factor Adjustments'!$F44</f>
        <v>9.7201451136757981</v>
      </c>
      <c r="AA69" s="45">
        <f>$E$53*AA10/$E10*AA$52/$E$52+('2023 EXPLORING ALTERNATIVES'!AA20-'R&amp;C Load Factor Adjustments'!$G44)*'R&amp;C Load Factor Adjustments'!$H44+'R&amp;C Load Factor Adjustments'!$G44+'R&amp;C Load Factor Adjustments'!$F44</f>
        <v>9.9118299404756538</v>
      </c>
      <c r="AB69" s="45">
        <f>$E$53*AB10/$E10*AB$52/$E$52+('2023 EXPLORING ALTERNATIVES'!AB20-'R&amp;C Load Factor Adjustments'!$G44)*'R&amp;C Load Factor Adjustments'!$H44+'R&amp;C Load Factor Adjustments'!$G44+'R&amp;C Load Factor Adjustments'!$F44</f>
        <v>10.072595146937568</v>
      </c>
      <c r="AC69" s="45">
        <f>$E$53*AC10/$E10*AC$52/$E$52+('2023 EXPLORING ALTERNATIVES'!AC20-'R&amp;C Load Factor Adjustments'!$G44)*'R&amp;C Load Factor Adjustments'!$H44+'R&amp;C Load Factor Adjustments'!$G44+'R&amp;C Load Factor Adjustments'!$F44</f>
        <v>10.196698447573507</v>
      </c>
      <c r="AD69" s="45">
        <f>$E$53*AD10/$E10*AD$52/$E$52+('2023 EXPLORING ALTERNATIVES'!AD20-'R&amp;C Load Factor Adjustments'!$G44)*'R&amp;C Load Factor Adjustments'!$H44+'R&amp;C Load Factor Adjustments'!$G44+'R&amp;C Load Factor Adjustments'!$F44</f>
        <v>10.340996749723081</v>
      </c>
      <c r="AE69" s="45">
        <f>$E$53*AE10/$E10*AE$52/$E$52+('2023 EXPLORING ALTERNATIVES'!AE20-'R&amp;C Load Factor Adjustments'!$G44)*'R&amp;C Load Factor Adjustments'!$H44+'R&amp;C Load Factor Adjustments'!$G44+'R&amp;C Load Factor Adjustments'!$F44</f>
        <v>10.405749392481091</v>
      </c>
      <c r="AF69" s="45">
        <f>$E$53*AF10/$E10*AF$52/$E$52+('2023 EXPLORING ALTERNATIVES'!AF20-'R&amp;C Load Factor Adjustments'!$G44)*'R&amp;C Load Factor Adjustments'!$H44+'R&amp;C Load Factor Adjustments'!$G44+'R&amp;C Load Factor Adjustments'!$F44</f>
        <v>10.394436388202477</v>
      </c>
      <c r="AG69" s="45">
        <f>$E$53*AG10/$E10*AG$52/$E$52+('2023 EXPLORING ALTERNATIVES'!AG20-'R&amp;C Load Factor Adjustments'!$G44)*'R&amp;C Load Factor Adjustments'!$H44+'R&amp;C Load Factor Adjustments'!$G44+'R&amp;C Load Factor Adjustments'!$F44</f>
        <v>10.695112721622049</v>
      </c>
      <c r="AH69" s="45">
        <f>$E$53*AH10/$E10*AH$52/$E$52+('2023 EXPLORING ALTERNATIVES'!AH20-'R&amp;C Load Factor Adjustments'!$G44)*'R&amp;C Load Factor Adjustments'!$H44+'R&amp;C Load Factor Adjustments'!$G44+'R&amp;C Load Factor Adjustments'!$F44</f>
        <v>11.110186284842376</v>
      </c>
      <c r="AI69" s="45">
        <f>$E$53*AI10/$E10*AI$52/$E$52+('2023 EXPLORING ALTERNATIVES'!AI20-'R&amp;C Load Factor Adjustments'!$G44)*'R&amp;C Load Factor Adjustments'!$H44+'R&amp;C Load Factor Adjustments'!$G44+'R&amp;C Load Factor Adjustments'!$F44</f>
        <v>11.134287130811616</v>
      </c>
      <c r="AJ69" s="45">
        <f>$E$53*AJ10/$E10*AJ$52/$E$52+('2023 EXPLORING ALTERNATIVES'!AJ20-'R&amp;C Load Factor Adjustments'!$G44)*'R&amp;C Load Factor Adjustments'!$H44+'R&amp;C Load Factor Adjustments'!$G44+'R&amp;C Load Factor Adjustments'!$F44</f>
        <v>11.090432098458672</v>
      </c>
      <c r="AK69" s="45">
        <f>$E$53*AK10/$E10*AK$52/$E$52+('2023 EXPLORING ALTERNATIVES'!AK20-'R&amp;C Load Factor Adjustments'!$G44)*'R&amp;C Load Factor Adjustments'!$H44+'R&amp;C Load Factor Adjustments'!$G44+'R&amp;C Load Factor Adjustments'!$F44</f>
        <v>11.154073328692688</v>
      </c>
    </row>
    <row r="70" spans="1:37">
      <c r="A70" s="41"/>
      <c r="B70" s="42" t="str">
        <f t="shared" si="57"/>
        <v>Canberra</v>
      </c>
      <c r="C70" s="45">
        <f>$E$53*C11/$E11*C$52/$E$52+('2023 EXPLORING ALTERNATIVES'!C21-'R&amp;C Load Factor Adjustments'!$G45)*'R&amp;C Load Factor Adjustments'!$H45+'R&amp;C Load Factor Adjustments'!$G45+'R&amp;C Load Factor Adjustments'!$F45</f>
        <v>0.54107990406652562</v>
      </c>
      <c r="D70" s="45">
        <f>$E$53*D11/$E11*D$52/$E$52+('2023 EXPLORING ALTERNATIVES'!D21-'R&amp;C Load Factor Adjustments'!$G45)*'R&amp;C Load Factor Adjustments'!$H45+'R&amp;C Load Factor Adjustments'!$G45+'R&amp;C Load Factor Adjustments'!$F45</f>
        <v>8.2759684178076771</v>
      </c>
      <c r="E70" s="45">
        <f>$E$53*E11/$E11*E$52/$E$52+('2023 EXPLORING ALTERNATIVES'!E21-'R&amp;C Load Factor Adjustments'!$G45)*'R&amp;C Load Factor Adjustments'!$H45+'R&amp;C Load Factor Adjustments'!$G45+'R&amp;C Load Factor Adjustments'!$F45</f>
        <v>11.619336520655438</v>
      </c>
      <c r="F70" s="45">
        <f>$E$53*F11/$E11*F$52/$E$52+('2023 EXPLORING ALTERNATIVES'!F21-'R&amp;C Load Factor Adjustments'!$G45)*'R&amp;C Load Factor Adjustments'!$H45+'R&amp;C Load Factor Adjustments'!$G45+'R&amp;C Load Factor Adjustments'!$F45</f>
        <v>18.295917409663438</v>
      </c>
      <c r="G70" s="45">
        <f>$E$53*G11/$E11*G$52/$E$52+('2023 EXPLORING ALTERNATIVES'!G21-'R&amp;C Load Factor Adjustments'!$G45)*'R&amp;C Load Factor Adjustments'!$H45+'R&amp;C Load Factor Adjustments'!$G45+'R&amp;C Load Factor Adjustments'!$F45</f>
        <v>22.112955551829177</v>
      </c>
      <c r="H70" s="45">
        <f>$E$53*H11/$E11*H$52/$E$52+('2023 EXPLORING ALTERNATIVES'!H21-'R&amp;C Load Factor Adjustments'!$G45)*'R&amp;C Load Factor Adjustments'!$H45+'R&amp;C Load Factor Adjustments'!$G45+'R&amp;C Load Factor Adjustments'!$F45</f>
        <v>22.267829030345617</v>
      </c>
      <c r="I70" s="45">
        <f>$E$53*I11/$E11*I$52/$E$52+('2023 EXPLORING ALTERNATIVES'!I21-'R&amp;C Load Factor Adjustments'!$G45)*'R&amp;C Load Factor Adjustments'!$H45+'R&amp;C Load Factor Adjustments'!$G45+'R&amp;C Load Factor Adjustments'!$F45</f>
        <v>19.511797001646883</v>
      </c>
      <c r="J70" s="45">
        <f>$E$53*J11/$E11*J$52/$E$52+('2023 EXPLORING ALTERNATIVES'!J21-'R&amp;C Load Factor Adjustments'!$G45)*'R&amp;C Load Factor Adjustments'!$H45+'R&amp;C Load Factor Adjustments'!$G45+'R&amp;C Load Factor Adjustments'!$F45</f>
        <v>15.368021294565185</v>
      </c>
      <c r="K70" s="45">
        <f>$E$53*K11/$E11*K$52/$E$52+('2023 EXPLORING ALTERNATIVES'!K21-'R&amp;C Load Factor Adjustments'!$G45)*'R&amp;C Load Factor Adjustments'!$H45+'R&amp;C Load Factor Adjustments'!$G45+'R&amp;C Load Factor Adjustments'!$F45</f>
        <v>11.899862850136484</v>
      </c>
      <c r="L70" s="45">
        <f>$E$53*L11/$E11*L$52/$E$52+('2023 EXPLORING ALTERNATIVES'!L21-'R&amp;C Load Factor Adjustments'!$G45)*'R&amp;C Load Factor Adjustments'!$H45+'R&amp;C Load Factor Adjustments'!$G45+'R&amp;C Load Factor Adjustments'!$F45</f>
        <v>10.746831099896999</v>
      </c>
      <c r="M70" s="45">
        <f>$E$53*M11/$E11*M$52/$E$52+('2023 EXPLORING ALTERNATIVES'!M21-'R&amp;C Load Factor Adjustments'!$G45)*'R&amp;C Load Factor Adjustments'!$H45+'R&amp;C Load Factor Adjustments'!$G45+'R&amp;C Load Factor Adjustments'!$F45</f>
        <v>10.729191649873702</v>
      </c>
      <c r="N70" s="45">
        <f>$E$53*N11/$E11*N$52/$E$52+('2023 EXPLORING ALTERNATIVES'!N21-'R&amp;C Load Factor Adjustments'!$G45)*'R&amp;C Load Factor Adjustments'!$H45+'R&amp;C Load Factor Adjustments'!$G45+'R&amp;C Load Factor Adjustments'!$F45</f>
        <v>10.888682543564974</v>
      </c>
      <c r="O70" s="45">
        <f>$E$53*O11/$E11*O$52/$E$52+('2023 EXPLORING ALTERNATIVES'!O21-'R&amp;C Load Factor Adjustments'!$G45)*'R&amp;C Load Factor Adjustments'!$H45+'R&amp;C Load Factor Adjustments'!$G45+'R&amp;C Load Factor Adjustments'!$F45</f>
        <v>11.029341621341418</v>
      </c>
      <c r="P70" s="45">
        <f>$E$53*P11/$E11*P$52/$E$52+('2023 EXPLORING ALTERNATIVES'!P21-'R&amp;C Load Factor Adjustments'!$G45)*'R&amp;C Load Factor Adjustments'!$H45+'R&amp;C Load Factor Adjustments'!$G45+'R&amp;C Load Factor Adjustments'!$F45</f>
        <v>11.103273233464988</v>
      </c>
      <c r="Q70" s="45">
        <f>$E$53*Q11/$E11*Q$52/$E$52+('2023 EXPLORING ALTERNATIVES'!Q21-'R&amp;C Load Factor Adjustments'!$G45)*'R&amp;C Load Factor Adjustments'!$H45+'R&amp;C Load Factor Adjustments'!$G45+'R&amp;C Load Factor Adjustments'!$F45</f>
        <v>11.147344113773944</v>
      </c>
      <c r="R70" s="45">
        <f>$E$53*R11/$E11*R$52/$E$52+('2023 EXPLORING ALTERNATIVES'!R21-'R&amp;C Load Factor Adjustments'!$G45)*'R&amp;C Load Factor Adjustments'!$H45+'R&amp;C Load Factor Adjustments'!$G45+'R&amp;C Load Factor Adjustments'!$F45</f>
        <v>11.227285813578161</v>
      </c>
      <c r="S70" s="45">
        <f>$E$53*S11/$E11*S$52/$E$52+('2023 EXPLORING ALTERNATIVES'!S21-'R&amp;C Load Factor Adjustments'!$G45)*'R&amp;C Load Factor Adjustments'!$H45+'R&amp;C Load Factor Adjustments'!$G45+'R&amp;C Load Factor Adjustments'!$F45</f>
        <v>11.365207499127845</v>
      </c>
      <c r="T70" s="45">
        <f>$E$53*T11/$E11*T$52/$E$52+('2023 EXPLORING ALTERNATIVES'!T21-'R&amp;C Load Factor Adjustments'!$G45)*'R&amp;C Load Factor Adjustments'!$H45+'R&amp;C Load Factor Adjustments'!$G45+'R&amp;C Load Factor Adjustments'!$F45</f>
        <v>11.567437926583564</v>
      </c>
      <c r="U70" s="45">
        <f>$E$53*U11/$E11*U$52/$E$52+('2023 EXPLORING ALTERNATIVES'!U21-'R&amp;C Load Factor Adjustments'!$G45)*'R&amp;C Load Factor Adjustments'!$H45+'R&amp;C Load Factor Adjustments'!$G45+'R&amp;C Load Factor Adjustments'!$F45</f>
        <v>11.798004893501275</v>
      </c>
      <c r="V70" s="45">
        <f>$E$53*V11/$E11*V$52/$E$52+('2023 EXPLORING ALTERNATIVES'!V21-'R&amp;C Load Factor Adjustments'!$G45)*'R&amp;C Load Factor Adjustments'!$H45+'R&amp;C Load Factor Adjustments'!$G45+'R&amp;C Load Factor Adjustments'!$F45</f>
        <v>11.952966279909578</v>
      </c>
      <c r="W70" s="45">
        <f>$E$53*W11/$E11*W$52/$E$52+('2023 EXPLORING ALTERNATIVES'!W21-'R&amp;C Load Factor Adjustments'!$G45)*'R&amp;C Load Factor Adjustments'!$H45+'R&amp;C Load Factor Adjustments'!$G45+'R&amp;C Load Factor Adjustments'!$F45</f>
        <v>11.813871190912</v>
      </c>
      <c r="X70" s="45">
        <f>$E$53*X11/$E11*X$52/$E$52+('2023 EXPLORING ALTERNATIVES'!X21-'R&amp;C Load Factor Adjustments'!$G45)*'R&amp;C Load Factor Adjustments'!$H45+'R&amp;C Load Factor Adjustments'!$G45+'R&amp;C Load Factor Adjustments'!$F45</f>
        <v>11.526594806789062</v>
      </c>
      <c r="Y70" s="45">
        <f>$E$53*Y11/$E11*Y$52/$E$52+('2023 EXPLORING ALTERNATIVES'!Y21-'R&amp;C Load Factor Adjustments'!$G45)*'R&amp;C Load Factor Adjustments'!$H45+'R&amp;C Load Factor Adjustments'!$G45+'R&amp;C Load Factor Adjustments'!$F45</f>
        <v>11.508680487310546</v>
      </c>
      <c r="Z70" s="45">
        <f>$E$53*Z11/$E11*Z$52/$E$52+('2023 EXPLORING ALTERNATIVES'!Z21-'R&amp;C Load Factor Adjustments'!$G45)*'R&amp;C Load Factor Adjustments'!$H45+'R&amp;C Load Factor Adjustments'!$G45+'R&amp;C Load Factor Adjustments'!$F45</f>
        <v>11.765558630307929</v>
      </c>
      <c r="AA70" s="45">
        <f>$E$53*AA11/$E11*AA$52/$E$52+('2023 EXPLORING ALTERNATIVES'!AA21-'R&amp;C Load Factor Adjustments'!$G45)*'R&amp;C Load Factor Adjustments'!$H45+'R&amp;C Load Factor Adjustments'!$G45+'R&amp;C Load Factor Adjustments'!$F45</f>
        <v>12.154352328608704</v>
      </c>
      <c r="AB70" s="45">
        <f>$E$53*AB11/$E11*AB$52/$E$52+('2023 EXPLORING ALTERNATIVES'!AB21-'R&amp;C Load Factor Adjustments'!$G45)*'R&amp;C Load Factor Adjustments'!$H45+'R&amp;C Load Factor Adjustments'!$G45+'R&amp;C Load Factor Adjustments'!$F45</f>
        <v>12.444748324774006</v>
      </c>
      <c r="AC70" s="45">
        <f>$E$53*AC11/$E11*AC$52/$E$52+('2023 EXPLORING ALTERNATIVES'!AC21-'R&amp;C Load Factor Adjustments'!$G45)*'R&amp;C Load Factor Adjustments'!$H45+'R&amp;C Load Factor Adjustments'!$G45+'R&amp;C Load Factor Adjustments'!$F45</f>
        <v>12.540062941026518</v>
      </c>
      <c r="AD70" s="45">
        <f>$E$53*AD11/$E11*AD$52/$E$52+('2023 EXPLORING ALTERNATIVES'!AD21-'R&amp;C Load Factor Adjustments'!$G45)*'R&amp;C Load Factor Adjustments'!$H45+'R&amp;C Load Factor Adjustments'!$G45+'R&amp;C Load Factor Adjustments'!$F45</f>
        <v>12.58861059566623</v>
      </c>
      <c r="AE70" s="45">
        <f>$E$53*AE11/$E11*AE$52/$E$52+('2023 EXPLORING ALTERNATIVES'!AE21-'R&amp;C Load Factor Adjustments'!$G45)*'R&amp;C Load Factor Adjustments'!$H45+'R&amp;C Load Factor Adjustments'!$G45+'R&amp;C Load Factor Adjustments'!$F45</f>
        <v>12.633645345687752</v>
      </c>
      <c r="AF70" s="45">
        <f>$E$53*AF11/$E11*AF$52/$E$52+('2023 EXPLORING ALTERNATIVES'!AF21-'R&amp;C Load Factor Adjustments'!$G45)*'R&amp;C Load Factor Adjustments'!$H45+'R&amp;C Load Factor Adjustments'!$G45+'R&amp;C Load Factor Adjustments'!$F45</f>
        <v>12.739987612954412</v>
      </c>
      <c r="AG70" s="45">
        <f>$E$53*AG11/$E11*AG$52/$E$52+('2023 EXPLORING ALTERNATIVES'!AG21-'R&amp;C Load Factor Adjustments'!$G45)*'R&amp;C Load Factor Adjustments'!$H45+'R&amp;C Load Factor Adjustments'!$G45+'R&amp;C Load Factor Adjustments'!$F45</f>
        <v>12.937448535194735</v>
      </c>
      <c r="AH70" s="45">
        <f>$E$53*AH11/$E11*AH$52/$E$52+('2023 EXPLORING ALTERNATIVES'!AH21-'R&amp;C Load Factor Adjustments'!$G45)*'R&amp;C Load Factor Adjustments'!$H45+'R&amp;C Load Factor Adjustments'!$G45+'R&amp;C Load Factor Adjustments'!$F45</f>
        <v>13.115167273888972</v>
      </c>
      <c r="AI70" s="45">
        <f>$E$53*AI11/$E11*AI$52/$E$52+('2023 EXPLORING ALTERNATIVES'!AI21-'R&amp;C Load Factor Adjustments'!$G45)*'R&amp;C Load Factor Adjustments'!$H45+'R&amp;C Load Factor Adjustments'!$G45+'R&amp;C Load Factor Adjustments'!$F45</f>
        <v>13.225892556499916</v>
      </c>
      <c r="AJ70" s="45">
        <f>$E$53*AJ11/$E11*AJ$52/$E$52+('2023 EXPLORING ALTERNATIVES'!AJ21-'R&amp;C Load Factor Adjustments'!$G45)*'R&amp;C Load Factor Adjustments'!$H45+'R&amp;C Load Factor Adjustments'!$G45+'R&amp;C Load Factor Adjustments'!$F45</f>
        <v>13.330842877902699</v>
      </c>
      <c r="AK70" s="45">
        <f>$E$53*AK11/$E11*AK$52/$E$52+('2023 EXPLORING ALTERNATIVES'!AK21-'R&amp;C Load Factor Adjustments'!$G45)*'R&amp;C Load Factor Adjustments'!$H45+'R&amp;C Load Factor Adjustments'!$G45+'R&amp;C Load Factor Adjustments'!$F45</f>
        <v>13.438183543457981</v>
      </c>
    </row>
    <row r="71" spans="1:37">
      <c r="A71" s="41"/>
      <c r="B71" s="42" t="str">
        <f t="shared" si="57"/>
        <v>Hobart</v>
      </c>
      <c r="C71" s="45">
        <f>$E$53*C12/$E12*C$52/$E$52+('2023 EXPLORING ALTERNATIVES'!C22-'R&amp;C Load Factor Adjustments'!$G46)*'R&amp;C Load Factor Adjustments'!$H46+'R&amp;C Load Factor Adjustments'!$G46+'R&amp;C Load Factor Adjustments'!$F46</f>
        <v>1.4463894103551533</v>
      </c>
      <c r="D71" s="45">
        <f>$E$53*D12/$E12*D$52/$E$52+('2023 EXPLORING ALTERNATIVES'!D22-'R&amp;C Load Factor Adjustments'!$G46)*'R&amp;C Load Factor Adjustments'!$H46+'R&amp;C Load Factor Adjustments'!$G46+'R&amp;C Load Factor Adjustments'!$F46</f>
        <v>10.056145705629</v>
      </c>
      <c r="E71" s="45">
        <f>$E$53*E12/$E12*E$52/$E$52+('2023 EXPLORING ALTERNATIVES'!E22-'R&amp;C Load Factor Adjustments'!$G46)*'R&amp;C Load Factor Adjustments'!$H46+'R&amp;C Load Factor Adjustments'!$G46+'R&amp;C Load Factor Adjustments'!$F46</f>
        <v>13.461058343707617</v>
      </c>
      <c r="F71" s="45">
        <f>$E$53*F12/$E12*F$52/$E$52+('2023 EXPLORING ALTERNATIVES'!F22-'R&amp;C Load Factor Adjustments'!$G46)*'R&amp;C Load Factor Adjustments'!$H46+'R&amp;C Load Factor Adjustments'!$G46+'R&amp;C Load Factor Adjustments'!$F46</f>
        <v>19.649023134435815</v>
      </c>
      <c r="G71" s="45">
        <f>$E$53*G12/$E12*G$52/$E$52+('2023 EXPLORING ALTERNATIVES'!G22-'R&amp;C Load Factor Adjustments'!$G46)*'R&amp;C Load Factor Adjustments'!$H46+'R&amp;C Load Factor Adjustments'!$G46+'R&amp;C Load Factor Adjustments'!$F46</f>
        <v>23.037017945751263</v>
      </c>
      <c r="H71" s="45">
        <f>$E$53*H12/$E12*H$52/$E$52+('2023 EXPLORING ALTERNATIVES'!H22-'R&amp;C Load Factor Adjustments'!$G46)*'R&amp;C Load Factor Adjustments'!$H46+'R&amp;C Load Factor Adjustments'!$G46+'R&amp;C Load Factor Adjustments'!$F46</f>
        <v>23.282573399417679</v>
      </c>
      <c r="I71" s="45">
        <f>$E$53*I12/$E12*I$52/$E$52+('2023 EXPLORING ALTERNATIVES'!I22-'R&amp;C Load Factor Adjustments'!$G46)*'R&amp;C Load Factor Adjustments'!$H46+'R&amp;C Load Factor Adjustments'!$G46+'R&amp;C Load Factor Adjustments'!$F46</f>
        <v>20.932276861213222</v>
      </c>
      <c r="J71" s="45">
        <f>$E$53*J12/$E12*J$52/$E$52+('2023 EXPLORING ALTERNATIVES'!J22-'R&amp;C Load Factor Adjustments'!$G46)*'R&amp;C Load Factor Adjustments'!$H46+'R&amp;C Load Factor Adjustments'!$G46+'R&amp;C Load Factor Adjustments'!$F46</f>
        <v>17.185969832660572</v>
      </c>
      <c r="K71" s="45">
        <f>$E$53*K12/$E12*K$52/$E$52+('2023 EXPLORING ALTERNATIVES'!K22-'R&amp;C Load Factor Adjustments'!$G46)*'R&amp;C Load Factor Adjustments'!$H46+'R&amp;C Load Factor Adjustments'!$G46+'R&amp;C Load Factor Adjustments'!$F46</f>
        <v>14.329531293409694</v>
      </c>
      <c r="L71" s="45">
        <f>$E$53*L12/$E12*L$52/$E$52+('2023 EXPLORING ALTERNATIVES'!L22-'R&amp;C Load Factor Adjustments'!$G46)*'R&amp;C Load Factor Adjustments'!$H46+'R&amp;C Load Factor Adjustments'!$G46+'R&amp;C Load Factor Adjustments'!$F46</f>
        <v>14.058105930253863</v>
      </c>
      <c r="M71" s="45">
        <f>$E$53*M12/$E12*M$52/$E$52+('2023 EXPLORING ALTERNATIVES'!M22-'R&amp;C Load Factor Adjustments'!$G46)*'R&amp;C Load Factor Adjustments'!$H46+'R&amp;C Load Factor Adjustments'!$G46+'R&amp;C Load Factor Adjustments'!$F46</f>
        <v>14.480761810908195</v>
      </c>
      <c r="N71" s="45">
        <f>$E$53*N12/$E12*N$52/$E$52+('2023 EXPLORING ALTERNATIVES'!N22-'R&amp;C Load Factor Adjustments'!$G46)*'R&amp;C Load Factor Adjustments'!$H46+'R&amp;C Load Factor Adjustments'!$G46+'R&amp;C Load Factor Adjustments'!$F46</f>
        <v>14.742644314416395</v>
      </c>
      <c r="O71" s="45">
        <f>$E$53*O12/$E12*O$52/$E$52+('2023 EXPLORING ALTERNATIVES'!O22-'R&amp;C Load Factor Adjustments'!$G46)*'R&amp;C Load Factor Adjustments'!$H46+'R&amp;C Load Factor Adjustments'!$G46+'R&amp;C Load Factor Adjustments'!$F46</f>
        <v>14.975934246500735</v>
      </c>
      <c r="P71" s="45">
        <f>$E$53*P12/$E12*P$52/$E$52+('2023 EXPLORING ALTERNATIVES'!P22-'R&amp;C Load Factor Adjustments'!$G46)*'R&amp;C Load Factor Adjustments'!$H46+'R&amp;C Load Factor Adjustments'!$G46+'R&amp;C Load Factor Adjustments'!$F46</f>
        <v>15.053920663561552</v>
      </c>
      <c r="Q71" s="45">
        <f>$E$53*Q12/$E12*Q$52/$E$52+('2023 EXPLORING ALTERNATIVES'!Q22-'R&amp;C Load Factor Adjustments'!$G46)*'R&amp;C Load Factor Adjustments'!$H46+'R&amp;C Load Factor Adjustments'!$G46+'R&amp;C Load Factor Adjustments'!$F46</f>
        <v>15.030616005676393</v>
      </c>
      <c r="R71" s="45">
        <f>$E$53*R12/$E12*R$52/$E$52+('2023 EXPLORING ALTERNATIVES'!R22-'R&amp;C Load Factor Adjustments'!$G46)*'R&amp;C Load Factor Adjustments'!$H46+'R&amp;C Load Factor Adjustments'!$G46+'R&amp;C Load Factor Adjustments'!$F46</f>
        <v>15.128166511130296</v>
      </c>
      <c r="S71" s="45">
        <f>$E$53*S12/$E12*S$52/$E$52+('2023 EXPLORING ALTERNATIVES'!S22-'R&amp;C Load Factor Adjustments'!$G46)*'R&amp;C Load Factor Adjustments'!$H46+'R&amp;C Load Factor Adjustments'!$G46+'R&amp;C Load Factor Adjustments'!$F46</f>
        <v>15.35820614501424</v>
      </c>
      <c r="T71" s="45">
        <f>$E$53*T12/$E12*T$52/$E$52+('2023 EXPLORING ALTERNATIVES'!T22-'R&amp;C Load Factor Adjustments'!$G46)*'R&amp;C Load Factor Adjustments'!$H46+'R&amp;C Load Factor Adjustments'!$G46+'R&amp;C Load Factor Adjustments'!$F46</f>
        <v>15.631952487128547</v>
      </c>
      <c r="U71" s="45">
        <f>$E$53*U12/$E12*U$52/$E$52+('2023 EXPLORING ALTERNATIVES'!U22-'R&amp;C Load Factor Adjustments'!$G46)*'R&amp;C Load Factor Adjustments'!$H46+'R&amp;C Load Factor Adjustments'!$G46+'R&amp;C Load Factor Adjustments'!$F46</f>
        <v>16.045828695470281</v>
      </c>
      <c r="V71" s="45">
        <f>$E$53*V12/$E12*V$52/$E$52+('2023 EXPLORING ALTERNATIVES'!V22-'R&amp;C Load Factor Adjustments'!$G46)*'R&amp;C Load Factor Adjustments'!$H46+'R&amp;C Load Factor Adjustments'!$G46+'R&amp;C Load Factor Adjustments'!$F46</f>
        <v>16.374152762772528</v>
      </c>
      <c r="W71" s="45">
        <f>$E$53*W12/$E12*W$52/$E$52+('2023 EXPLORING ALTERNATIVES'!W22-'R&amp;C Load Factor Adjustments'!$G46)*'R&amp;C Load Factor Adjustments'!$H46+'R&amp;C Load Factor Adjustments'!$G46+'R&amp;C Load Factor Adjustments'!$F46</f>
        <v>16.337009592144643</v>
      </c>
      <c r="X71" s="45">
        <f>$E$53*X12/$E12*X$52/$E$52+('2023 EXPLORING ALTERNATIVES'!X22-'R&amp;C Load Factor Adjustments'!$G46)*'R&amp;C Load Factor Adjustments'!$H46+'R&amp;C Load Factor Adjustments'!$G46+'R&amp;C Load Factor Adjustments'!$F46</f>
        <v>16.264052917881543</v>
      </c>
      <c r="Y71" s="45">
        <f>$E$53*Y12/$E12*Y$52/$E$52+('2023 EXPLORING ALTERNATIVES'!Y22-'R&amp;C Load Factor Adjustments'!$G46)*'R&amp;C Load Factor Adjustments'!$H46+'R&amp;C Load Factor Adjustments'!$G46+'R&amp;C Load Factor Adjustments'!$F46</f>
        <v>16.33320019290057</v>
      </c>
      <c r="Z71" s="45">
        <f>$E$53*Z12/$E12*Z$52/$E$52+('2023 EXPLORING ALTERNATIVES'!Z22-'R&amp;C Load Factor Adjustments'!$G46)*'R&amp;C Load Factor Adjustments'!$H46+'R&amp;C Load Factor Adjustments'!$G46+'R&amp;C Load Factor Adjustments'!$F46</f>
        <v>16.544917278987207</v>
      </c>
      <c r="AA71" s="45">
        <f>$E$53*AA12/$E12*AA$52/$E$52+('2023 EXPLORING ALTERNATIVES'!AA22-'R&amp;C Load Factor Adjustments'!$G46)*'R&amp;C Load Factor Adjustments'!$H46+'R&amp;C Load Factor Adjustments'!$G46+'R&amp;C Load Factor Adjustments'!$F46</f>
        <v>16.812782075798033</v>
      </c>
      <c r="AB71" s="45">
        <f>$E$53*AB12/$E12*AB$52/$E$52+('2023 EXPLORING ALTERNATIVES'!AB22-'R&amp;C Load Factor Adjustments'!$G46)*'R&amp;C Load Factor Adjustments'!$H46+'R&amp;C Load Factor Adjustments'!$G46+'R&amp;C Load Factor Adjustments'!$F46</f>
        <v>17.038352484171458</v>
      </c>
      <c r="AC71" s="45">
        <f>$E$53*AC12/$E12*AC$52/$E$52+('2023 EXPLORING ALTERNATIVES'!AC22-'R&amp;C Load Factor Adjustments'!$G46)*'R&amp;C Load Factor Adjustments'!$H46+'R&amp;C Load Factor Adjustments'!$G46+'R&amp;C Load Factor Adjustments'!$F46</f>
        <v>17.324011633644911</v>
      </c>
      <c r="AD71" s="45">
        <f>$E$53*AD12/$E12*AD$52/$E$52+('2023 EXPLORING ALTERNATIVES'!AD22-'R&amp;C Load Factor Adjustments'!$G46)*'R&amp;C Load Factor Adjustments'!$H46+'R&amp;C Load Factor Adjustments'!$G46+'R&amp;C Load Factor Adjustments'!$F46</f>
        <v>17.72582753781705</v>
      </c>
      <c r="AE71" s="45">
        <f>$E$53*AE12/$E12*AE$52/$E$52+('2023 EXPLORING ALTERNATIVES'!AE22-'R&amp;C Load Factor Adjustments'!$G46)*'R&amp;C Load Factor Adjustments'!$H46+'R&amp;C Load Factor Adjustments'!$G46+'R&amp;C Load Factor Adjustments'!$F46</f>
        <v>18.004790313751382</v>
      </c>
      <c r="AF71" s="45">
        <f>$E$53*AF12/$E12*AF$52/$E$52+('2023 EXPLORING ALTERNATIVES'!AF22-'R&amp;C Load Factor Adjustments'!$G46)*'R&amp;C Load Factor Adjustments'!$H46+'R&amp;C Load Factor Adjustments'!$G46+'R&amp;C Load Factor Adjustments'!$F46</f>
        <v>18.294704382745405</v>
      </c>
      <c r="AG71" s="45">
        <f>$E$53*AG12/$E12*AG$52/$E$52+('2023 EXPLORING ALTERNATIVES'!AG22-'R&amp;C Load Factor Adjustments'!$G46)*'R&amp;C Load Factor Adjustments'!$H46+'R&amp;C Load Factor Adjustments'!$G46+'R&amp;C Load Factor Adjustments'!$F46</f>
        <v>18.727643804225465</v>
      </c>
      <c r="AH71" s="45">
        <f>$E$53*AH12/$E12*AH$52/$E$52+('2023 EXPLORING ALTERNATIVES'!AH22-'R&amp;C Load Factor Adjustments'!$G46)*'R&amp;C Load Factor Adjustments'!$H46+'R&amp;C Load Factor Adjustments'!$G46+'R&amp;C Load Factor Adjustments'!$F46</f>
        <v>19.084875442269372</v>
      </c>
      <c r="AI71" s="45">
        <f>$E$53*AI12/$E12*AI$52/$E$52+('2023 EXPLORING ALTERNATIVES'!AI22-'R&amp;C Load Factor Adjustments'!$G46)*'R&amp;C Load Factor Adjustments'!$H46+'R&amp;C Load Factor Adjustments'!$G46+'R&amp;C Load Factor Adjustments'!$F46</f>
        <v>19.269422749269438</v>
      </c>
      <c r="AJ71" s="45">
        <f>$E$53*AJ12/$E12*AJ$52/$E$52+('2023 EXPLORING ALTERNATIVES'!AJ22-'R&amp;C Load Factor Adjustments'!$G46)*'R&amp;C Load Factor Adjustments'!$H46+'R&amp;C Load Factor Adjustments'!$G46+'R&amp;C Load Factor Adjustments'!$F46</f>
        <v>19.423207117390703</v>
      </c>
      <c r="AK71" s="45">
        <f>$E$53*AK12/$E12*AK$52/$E$52+('2023 EXPLORING ALTERNATIVES'!AK22-'R&amp;C Load Factor Adjustments'!$G46)*'R&amp;C Load Factor Adjustments'!$H46+'R&amp;C Load Factor Adjustments'!$G46+'R&amp;C Load Factor Adjustments'!$F46</f>
        <v>19.595739920737241</v>
      </c>
    </row>
    <row r="72" spans="1:37">
      <c r="A72" s="41"/>
      <c r="B72" s="42" t="str">
        <f t="shared" si="57"/>
        <v>Townsville</v>
      </c>
      <c r="C72" s="45">
        <f>$E$53*C13/$E13*C$52/$E$52+('2023 EXPLORING ALTERNATIVES'!C23-'R&amp;C Load Factor Adjustments'!$G47)*'R&amp;C Load Factor Adjustments'!$H47+'R&amp;C Load Factor Adjustments'!$G47+'R&amp;C Load Factor Adjustments'!$F47</f>
        <v>0</v>
      </c>
      <c r="D72" s="45">
        <f>$E$53*D13/$E13*D$52/$E$52+('2023 EXPLORING ALTERNATIVES'!D23-'R&amp;C Load Factor Adjustments'!$G47)*'R&amp;C Load Factor Adjustments'!$H47+'R&amp;C Load Factor Adjustments'!$G47+'R&amp;C Load Factor Adjustments'!$F47</f>
        <v>6.8527637740989116</v>
      </c>
      <c r="E72" s="45">
        <f>$E$53*E13/$E13*E$52/$E$52+('2023 EXPLORING ALTERNATIVES'!E23-'R&amp;C Load Factor Adjustments'!$G47)*'R&amp;C Load Factor Adjustments'!$H47+'R&amp;C Load Factor Adjustments'!$G47+'R&amp;C Load Factor Adjustments'!$F47</f>
        <v>9.7647832504186027</v>
      </c>
      <c r="F72" s="45">
        <f>$E$53*F13/$E13*F$52/$E$52+('2023 EXPLORING ALTERNATIVES'!F23-'R&amp;C Load Factor Adjustments'!$G47)*'R&amp;C Load Factor Adjustments'!$H47+'R&amp;C Load Factor Adjustments'!$G47+'R&amp;C Load Factor Adjustments'!$F47</f>
        <v>13.650593590399168</v>
      </c>
      <c r="G72" s="45">
        <f>$E$53*G13/$E13*G$52/$E$52+('2023 EXPLORING ALTERNATIVES'!G23-'R&amp;C Load Factor Adjustments'!$G47)*'R&amp;C Load Factor Adjustments'!$H47+'R&amp;C Load Factor Adjustments'!$G47+'R&amp;C Load Factor Adjustments'!$F47</f>
        <v>13.826384969427105</v>
      </c>
      <c r="H72" s="45">
        <f>$E$53*H13/$E13*H$52/$E$52+('2023 EXPLORING ALTERNATIVES'!H23-'R&amp;C Load Factor Adjustments'!$G47)*'R&amp;C Load Factor Adjustments'!$H47+'R&amp;C Load Factor Adjustments'!$G47+'R&amp;C Load Factor Adjustments'!$F47</f>
        <v>15.246816624180372</v>
      </c>
      <c r="I72" s="45">
        <f>$E$53*I13/$E13*I$52/$E$52+('2023 EXPLORING ALTERNATIVES'!I23-'R&amp;C Load Factor Adjustments'!$G47)*'R&amp;C Load Factor Adjustments'!$H47+'R&amp;C Load Factor Adjustments'!$G47+'R&amp;C Load Factor Adjustments'!$F47</f>
        <v>14.87741206384216</v>
      </c>
      <c r="J72" s="45">
        <f>$E$53*J13/$E13*J$52/$E$52+('2023 EXPLORING ALTERNATIVES'!J23-'R&amp;C Load Factor Adjustments'!$G47)*'R&amp;C Load Factor Adjustments'!$H47+'R&amp;C Load Factor Adjustments'!$G47+'R&amp;C Load Factor Adjustments'!$F47</f>
        <v>17.633131909508414</v>
      </c>
      <c r="K72" s="45">
        <f>$E$53*K13/$E13*K$52/$E$52+('2023 EXPLORING ALTERNATIVES'!K23-'R&amp;C Load Factor Adjustments'!$G47)*'R&amp;C Load Factor Adjustments'!$H47+'R&amp;C Load Factor Adjustments'!$G47+'R&amp;C Load Factor Adjustments'!$F47</f>
        <v>16.43080991604349</v>
      </c>
      <c r="L72" s="45">
        <f>$E$53*L13/$E13*L$52/$E$52+('2023 EXPLORING ALTERNATIVES'!L23-'R&amp;C Load Factor Adjustments'!$G47)*'R&amp;C Load Factor Adjustments'!$H47+'R&amp;C Load Factor Adjustments'!$G47+'R&amp;C Load Factor Adjustments'!$F47</f>
        <v>16.615391909095621</v>
      </c>
      <c r="M72" s="45">
        <f>$E$53*M13/$E13*M$52/$E$52+('2023 EXPLORING ALTERNATIVES'!M23-'R&amp;C Load Factor Adjustments'!$G47)*'R&amp;C Load Factor Adjustments'!$H47+'R&amp;C Load Factor Adjustments'!$G47+'R&amp;C Load Factor Adjustments'!$F47</f>
        <v>16.818689764722322</v>
      </c>
      <c r="N72" s="45">
        <f>$E$53*N13/$E13*N$52/$E$52+('2023 EXPLORING ALTERNATIVES'!N23-'R&amp;C Load Factor Adjustments'!$G47)*'R&amp;C Load Factor Adjustments'!$H47+'R&amp;C Load Factor Adjustments'!$G47+'R&amp;C Load Factor Adjustments'!$F47</f>
        <v>17.0233026226249</v>
      </c>
      <c r="O72" s="45">
        <f>$E$53*O13/$E13*O$52/$E$52+('2023 EXPLORING ALTERNATIVES'!O23-'R&amp;C Load Factor Adjustments'!$G47)*'R&amp;C Load Factor Adjustments'!$H47+'R&amp;C Load Factor Adjustments'!$G47+'R&amp;C Load Factor Adjustments'!$F47</f>
        <v>17.228296093516018</v>
      </c>
      <c r="P72" s="45">
        <f>$E$53*P13/$E13*P$52/$E$52+('2023 EXPLORING ALTERNATIVES'!P23-'R&amp;C Load Factor Adjustments'!$G47)*'R&amp;C Load Factor Adjustments'!$H47+'R&amp;C Load Factor Adjustments'!$G47+'R&amp;C Load Factor Adjustments'!$F47</f>
        <v>17.43357790515272</v>
      </c>
      <c r="Q72" s="45">
        <f>$E$53*Q13/$E13*Q$52/$E$52+('2023 EXPLORING ALTERNATIVES'!Q23-'R&amp;C Load Factor Adjustments'!$G47)*'R&amp;C Load Factor Adjustments'!$H47+'R&amp;C Load Factor Adjustments'!$G47+'R&amp;C Load Factor Adjustments'!$F47</f>
        <v>17.639174459975937</v>
      </c>
      <c r="R72" s="45">
        <f>$E$53*R13/$E13*R$52/$E$52+('2023 EXPLORING ALTERNATIVES'!R23-'R&amp;C Load Factor Adjustments'!$G47)*'R&amp;C Load Factor Adjustments'!$H47+'R&amp;C Load Factor Adjustments'!$G47+'R&amp;C Load Factor Adjustments'!$F47</f>
        <v>17.845170740023587</v>
      </c>
      <c r="S72" s="45">
        <f>$E$53*S13/$E13*S$52/$E$52+('2023 EXPLORING ALTERNATIVES'!S23-'R&amp;C Load Factor Adjustments'!$G47)*'R&amp;C Load Factor Adjustments'!$H47+'R&amp;C Load Factor Adjustments'!$G47+'R&amp;C Load Factor Adjustments'!$F47</f>
        <v>18.051192821674434</v>
      </c>
      <c r="T72" s="45">
        <f>$E$53*T13/$E13*T$52/$E$52+('2023 EXPLORING ALTERNATIVES'!T23-'R&amp;C Load Factor Adjustments'!$G47)*'R&amp;C Load Factor Adjustments'!$H47+'R&amp;C Load Factor Adjustments'!$G47+'R&amp;C Load Factor Adjustments'!$F47</f>
        <v>18.25750640770427</v>
      </c>
      <c r="U72" s="45">
        <f>$E$53*U13/$E13*U$52/$E$52+('2023 EXPLORING ALTERNATIVES'!U23-'R&amp;C Load Factor Adjustments'!$G47)*'R&amp;C Load Factor Adjustments'!$H47+'R&amp;C Load Factor Adjustments'!$G47+'R&amp;C Load Factor Adjustments'!$F47</f>
        <v>18.463624109844279</v>
      </c>
      <c r="V72" s="45">
        <f>$E$53*V13/$E13*V$52/$E$52+('2023 EXPLORING ALTERNATIVES'!V23-'R&amp;C Load Factor Adjustments'!$G47)*'R&amp;C Load Factor Adjustments'!$H47+'R&amp;C Load Factor Adjustments'!$G47+'R&amp;C Load Factor Adjustments'!$F47</f>
        <v>18.669816904695264</v>
      </c>
      <c r="W72" s="45">
        <f>$E$53*W13/$E13*W$52/$E$52+('2023 EXPLORING ALTERNATIVES'!W23-'R&amp;C Load Factor Adjustments'!$G47)*'R&amp;C Load Factor Adjustments'!$H47+'R&amp;C Load Factor Adjustments'!$G47+'R&amp;C Load Factor Adjustments'!$F47</f>
        <v>18.876073452955598</v>
      </c>
      <c r="X72" s="45">
        <f>$E$53*X13/$E13*X$52/$E$52+('2023 EXPLORING ALTERNATIVES'!X23-'R&amp;C Load Factor Adjustments'!$G47)*'R&amp;C Load Factor Adjustments'!$H47+'R&amp;C Load Factor Adjustments'!$G47+'R&amp;C Load Factor Adjustments'!$F47</f>
        <v>19.082207298314565</v>
      </c>
      <c r="Y72" s="45">
        <f>$E$53*Y13/$E13*Y$52/$E$52+('2023 EXPLORING ALTERNATIVES'!Y23-'R&amp;C Load Factor Adjustments'!$G47)*'R&amp;C Load Factor Adjustments'!$H47+'R&amp;C Load Factor Adjustments'!$G47+'R&amp;C Load Factor Adjustments'!$F47</f>
        <v>19.288264512331157</v>
      </c>
      <c r="Z72" s="45">
        <f>$E$53*Z13/$E13*Z$52/$E$52+('2023 EXPLORING ALTERNATIVES'!Z23-'R&amp;C Load Factor Adjustments'!$G47)*'R&amp;C Load Factor Adjustments'!$H47+'R&amp;C Load Factor Adjustments'!$G47+'R&amp;C Load Factor Adjustments'!$F47</f>
        <v>19.494504793008829</v>
      </c>
      <c r="AA72" s="45">
        <f>$E$53*AA13/$E13*AA$52/$E$52+('2023 EXPLORING ALTERNATIVES'!AA23-'R&amp;C Load Factor Adjustments'!$G47)*'R&amp;C Load Factor Adjustments'!$H47+'R&amp;C Load Factor Adjustments'!$G47+'R&amp;C Load Factor Adjustments'!$F47</f>
        <v>19.700658134594249</v>
      </c>
      <c r="AB72" s="45">
        <f>$E$53*AB13/$E13*AB$52/$E$52+('2023 EXPLORING ALTERNATIVES'!AB23-'R&amp;C Load Factor Adjustments'!$G47)*'R&amp;C Load Factor Adjustments'!$H47+'R&amp;C Load Factor Adjustments'!$G47+'R&amp;C Load Factor Adjustments'!$F47</f>
        <v>19.90687059630238</v>
      </c>
      <c r="AC72" s="45">
        <f>$E$53*AC13/$E13*AC$52/$E$52+('2023 EXPLORING ALTERNATIVES'!AC23-'R&amp;C Load Factor Adjustments'!$G47)*'R&amp;C Load Factor Adjustments'!$H47+'R&amp;C Load Factor Adjustments'!$G47+'R&amp;C Load Factor Adjustments'!$F47</f>
        <v>20.113004768485453</v>
      </c>
      <c r="AD72" s="45">
        <f>$E$53*AD13/$E13*AD$52/$E$52+('2023 EXPLORING ALTERNATIVES'!AD23-'R&amp;C Load Factor Adjustments'!$G47)*'R&amp;C Load Factor Adjustments'!$H47+'R&amp;C Load Factor Adjustments'!$G47+'R&amp;C Load Factor Adjustments'!$F47</f>
        <v>20.319153264698969</v>
      </c>
      <c r="AE72" s="45">
        <f>$E$53*AE13/$E13*AE$52/$E$52+('2023 EXPLORING ALTERNATIVES'!AE23-'R&amp;C Load Factor Adjustments'!$G47)*'R&amp;C Load Factor Adjustments'!$H47+'R&amp;C Load Factor Adjustments'!$G47+'R&amp;C Load Factor Adjustments'!$F47</f>
        <v>20.525224171302632</v>
      </c>
      <c r="AF72" s="45">
        <f>$E$53*AF13/$E13*AF$52/$E$52+('2023 EXPLORING ALTERNATIVES'!AF23-'R&amp;C Load Factor Adjustments'!$G47)*'R&amp;C Load Factor Adjustments'!$H47+'R&amp;C Load Factor Adjustments'!$G47+'R&amp;C Load Factor Adjustments'!$F47</f>
        <v>20.731452407951046</v>
      </c>
      <c r="AG72" s="45">
        <f>$E$53*AG13/$E13*AG$52/$E$52+('2023 EXPLORING ALTERNATIVES'!AG23-'R&amp;C Load Factor Adjustments'!$G47)*'R&amp;C Load Factor Adjustments'!$H47+'R&amp;C Load Factor Adjustments'!$G47+'R&amp;C Load Factor Adjustments'!$F47</f>
        <v>20.937508736984437</v>
      </c>
      <c r="AH72" s="45">
        <f>$E$53*AH13/$E13*AH$52/$E$52+('2023 EXPLORING ALTERNATIVES'!AH23-'R&amp;C Load Factor Adjustments'!$G47)*'R&amp;C Load Factor Adjustments'!$H47+'R&amp;C Load Factor Adjustments'!$G47+'R&amp;C Load Factor Adjustments'!$F47</f>
        <v>21.143705672479687</v>
      </c>
      <c r="AI72" s="45">
        <f>$E$53*AI13/$E13*AI$52/$E$52+('2023 EXPLORING ALTERNATIVES'!AI23-'R&amp;C Load Factor Adjustments'!$G47)*'R&amp;C Load Factor Adjustments'!$H47+'R&amp;C Load Factor Adjustments'!$G47+'R&amp;C Load Factor Adjustments'!$F47</f>
        <v>21.349814747257344</v>
      </c>
      <c r="AJ72" s="45">
        <f>$E$53*AJ13/$E13*AJ$52/$E$52+('2023 EXPLORING ALTERNATIVES'!AJ23-'R&amp;C Load Factor Adjustments'!$G47)*'R&amp;C Load Factor Adjustments'!$H47+'R&amp;C Load Factor Adjustments'!$G47+'R&amp;C Load Factor Adjustments'!$F47</f>
        <v>21.555967130575286</v>
      </c>
      <c r="AK72" s="45">
        <f>$E$53*AK13/$E13*AK$52/$E$52+('2023 EXPLORING ALTERNATIVES'!AK23-'R&amp;C Load Factor Adjustments'!$G47)*'R&amp;C Load Factor Adjustments'!$H47+'R&amp;C Load Factor Adjustments'!$G47+'R&amp;C Load Factor Adjustments'!$F47</f>
        <v>21.762139595296055</v>
      </c>
    </row>
    <row r="73" spans="1:37">
      <c r="B73" s="1"/>
    </row>
    <row r="74" spans="1:37">
      <c r="B74" s="2" t="s">
        <v>57</v>
      </c>
    </row>
    <row r="75" spans="1:37">
      <c r="B75" s="1" t="s">
        <v>88</v>
      </c>
      <c r="C75" s="7">
        <f>D75</f>
        <v>0.55000000000000004</v>
      </c>
      <c r="D75" s="7">
        <f>'Oil Indexation'!D146</f>
        <v>0.55000000000000004</v>
      </c>
      <c r="E75" s="7">
        <f>'Oil Indexation'!E146</f>
        <v>0.55000000000000004</v>
      </c>
      <c r="F75" s="7">
        <f>'Oil Indexation'!F146</f>
        <v>0.47603455620630758</v>
      </c>
      <c r="G75" s="7">
        <f>'Oil Indexation'!G146</f>
        <v>0.41232192278406654</v>
      </c>
      <c r="H75" s="7">
        <f>'Oil Indexation'!H146</f>
        <v>0.29238222334974917</v>
      </c>
      <c r="I75" s="7">
        <f>'Oil Indexation'!I146</f>
        <v>0.25625332792300454</v>
      </c>
      <c r="J75" s="7">
        <f>'Oil Indexation'!J146</f>
        <v>0.12983038677406303</v>
      </c>
      <c r="K75" s="7">
        <f>'Oil Indexation'!K146</f>
        <v>0.13121901845964659</v>
      </c>
      <c r="L75" s="7">
        <f>'Oil Indexation'!L146</f>
        <v>7.3669472655981644E-2</v>
      </c>
      <c r="M75" s="7">
        <f>'Oil Indexation'!M146</f>
        <v>2.3063470763020698E-2</v>
      </c>
      <c r="N75" s="7">
        <f>'Oil Indexation'!N146</f>
        <v>2.2636015088463586E-2</v>
      </c>
      <c r="O75" s="7">
        <f>'Oil Indexation'!O146</f>
        <v>1.42097351988486E-2</v>
      </c>
      <c r="P75" s="7">
        <f>'Oil Indexation'!P146</f>
        <v>1.2965464492345634E-2</v>
      </c>
      <c r="Q75" s="7">
        <f>'Oil Indexation'!Q146</f>
        <v>1.14907187267581E-2</v>
      </c>
      <c r="R75" s="7">
        <f>'Oil Indexation'!R146</f>
        <v>1.0301450310862428E-2</v>
      </c>
      <c r="S75" s="7">
        <f>'Oil Indexation'!S146</f>
        <v>9.3259342376636155E-3</v>
      </c>
      <c r="T75" s="7">
        <f>'Oil Indexation'!T146</f>
        <v>0</v>
      </c>
      <c r="U75" s="7">
        <f>'Oil Indexation'!U146</f>
        <v>0</v>
      </c>
      <c r="V75" s="7">
        <f>'Oil Indexation'!V146</f>
        <v>0</v>
      </c>
      <c r="W75" s="7">
        <f>'Oil Indexation'!W146</f>
        <v>0</v>
      </c>
      <c r="X75" s="7">
        <f>'Oil Indexation'!X146</f>
        <v>0</v>
      </c>
      <c r="Y75" s="7">
        <f>'Oil Indexation'!Y146</f>
        <v>0</v>
      </c>
      <c r="Z75" s="7">
        <f>'Oil Indexation'!Z146</f>
        <v>0</v>
      </c>
      <c r="AA75" s="7">
        <f>'Oil Indexation'!AA146</f>
        <v>0</v>
      </c>
      <c r="AB75" s="7">
        <f>'Oil Indexation'!AB146</f>
        <v>0</v>
      </c>
      <c r="AC75" s="7">
        <f>'Oil Indexation'!AC146</f>
        <v>0</v>
      </c>
      <c r="AD75" s="7">
        <f>'Oil Indexation'!AD146</f>
        <v>0</v>
      </c>
      <c r="AE75" s="7">
        <f>'Oil Indexation'!AE146</f>
        <v>0</v>
      </c>
      <c r="AF75" s="7">
        <f>'Oil Indexation'!AF146</f>
        <v>0</v>
      </c>
      <c r="AG75" s="7">
        <f>'Oil Indexation'!AG146</f>
        <v>0</v>
      </c>
      <c r="AH75" s="7">
        <f>'Oil Indexation'!AH146</f>
        <v>0</v>
      </c>
      <c r="AI75" s="7">
        <f>'Oil Indexation'!AI146</f>
        <v>0</v>
      </c>
      <c r="AJ75" s="7">
        <f>'Oil Indexation'!AJ146</f>
        <v>0</v>
      </c>
      <c r="AK75" s="7">
        <f>'Oil Indexation'!AK146</f>
        <v>0</v>
      </c>
    </row>
    <row r="76" spans="1:37">
      <c r="B76" s="1" t="s">
        <v>89</v>
      </c>
      <c r="C76" s="7">
        <f>D76</f>
        <v>0.85</v>
      </c>
      <c r="D76" s="7">
        <f>'Oil Indexation'!D147</f>
        <v>0.85</v>
      </c>
      <c r="E76" s="7">
        <f>'Oil Indexation'!E147</f>
        <v>0.85</v>
      </c>
      <c r="F76" s="7">
        <f>'Oil Indexation'!F147</f>
        <v>0.73568976868247538</v>
      </c>
      <c r="G76" s="7">
        <f>'Oil Indexation'!G147</f>
        <v>0.63722478975719377</v>
      </c>
      <c r="H76" s="7">
        <f>'Oil Indexation'!H147</f>
        <v>0.45186343608597601</v>
      </c>
      <c r="I76" s="7">
        <f>'Oil Indexation'!I147</f>
        <v>0.39602787042646148</v>
      </c>
      <c r="J76" s="7">
        <f>'Oil Indexation'!J147</f>
        <v>0.2006469613780974</v>
      </c>
      <c r="K76" s="7">
        <f>'Oil Indexation'!K147</f>
        <v>0.20279302852854469</v>
      </c>
      <c r="L76" s="7">
        <f>'Oil Indexation'!L147</f>
        <v>0.11385282137742617</v>
      </c>
      <c r="M76" s="7">
        <f>'Oil Indexation'!M147</f>
        <v>3.5643545724668345E-2</v>
      </c>
      <c r="N76" s="7">
        <f>'Oil Indexation'!N147</f>
        <v>3.4982932409443716E-2</v>
      </c>
      <c r="O76" s="7">
        <f>'Oil Indexation'!O147</f>
        <v>2.1960499852766015E-2</v>
      </c>
      <c r="P76" s="7">
        <f>'Oil Indexation'!P147</f>
        <v>2.0037536033625066E-2</v>
      </c>
      <c r="Q76" s="7">
        <f>'Oil Indexation'!Q147</f>
        <v>1.7758383486807968E-2</v>
      </c>
      <c r="R76" s="7">
        <f>'Oil Indexation'!R147</f>
        <v>1.5920423207696481E-2</v>
      </c>
      <c r="S76" s="7">
        <f>'Oil Indexation'!S147</f>
        <v>1.4412807458207402E-2</v>
      </c>
      <c r="T76" s="7">
        <f>'Oil Indexation'!T147</f>
        <v>0</v>
      </c>
      <c r="U76" s="7">
        <f>'Oil Indexation'!U147</f>
        <v>0</v>
      </c>
      <c r="V76" s="7">
        <f>'Oil Indexation'!V147</f>
        <v>0</v>
      </c>
      <c r="W76" s="7">
        <f>'Oil Indexation'!W147</f>
        <v>0</v>
      </c>
      <c r="X76" s="7">
        <f>'Oil Indexation'!X147</f>
        <v>0</v>
      </c>
      <c r="Y76" s="7">
        <f>'Oil Indexation'!Y147</f>
        <v>0</v>
      </c>
      <c r="Z76" s="7">
        <f>'Oil Indexation'!Z147</f>
        <v>0</v>
      </c>
      <c r="AA76" s="7">
        <f>'Oil Indexation'!AA147</f>
        <v>0</v>
      </c>
      <c r="AB76" s="7">
        <f>'Oil Indexation'!AB147</f>
        <v>0</v>
      </c>
      <c r="AC76" s="7">
        <f>'Oil Indexation'!AC147</f>
        <v>0</v>
      </c>
      <c r="AD76" s="7">
        <f>'Oil Indexation'!AD147</f>
        <v>0</v>
      </c>
      <c r="AE76" s="7">
        <f>'Oil Indexation'!AE147</f>
        <v>0</v>
      </c>
      <c r="AF76" s="7">
        <f>'Oil Indexation'!AF147</f>
        <v>0</v>
      </c>
      <c r="AG76" s="7">
        <f>'Oil Indexation'!AG147</f>
        <v>0</v>
      </c>
      <c r="AH76" s="7">
        <f>'Oil Indexation'!AH147</f>
        <v>0</v>
      </c>
      <c r="AI76" s="7">
        <f>'Oil Indexation'!AI147</f>
        <v>0</v>
      </c>
      <c r="AJ76" s="7">
        <f>'Oil Indexation'!AJ147</f>
        <v>0</v>
      </c>
      <c r="AK76" s="7">
        <f>'Oil Indexation'!AK147</f>
        <v>0</v>
      </c>
    </row>
    <row r="77" spans="1:37">
      <c r="B77" s="1"/>
    </row>
    <row r="78" spans="1:37">
      <c r="A78" s="32"/>
      <c r="B78" s="33" t="s">
        <v>77</v>
      </c>
      <c r="C78" s="46">
        <f>C65</f>
        <v>2019</v>
      </c>
      <c r="D78" s="46">
        <f t="shared" ref="D78:AH78" si="58">D65</f>
        <v>2020</v>
      </c>
      <c r="E78" s="46">
        <f t="shared" si="58"/>
        <v>2021</v>
      </c>
      <c r="F78" s="46">
        <f t="shared" si="58"/>
        <v>2022</v>
      </c>
      <c r="G78" s="46">
        <f t="shared" si="58"/>
        <v>2023</v>
      </c>
      <c r="H78" s="46">
        <f t="shared" si="58"/>
        <v>2024</v>
      </c>
      <c r="I78" s="46">
        <f t="shared" si="58"/>
        <v>2025</v>
      </c>
      <c r="J78" s="46">
        <f t="shared" si="58"/>
        <v>2026</v>
      </c>
      <c r="K78" s="46">
        <f t="shared" si="58"/>
        <v>2027</v>
      </c>
      <c r="L78" s="46">
        <f t="shared" si="58"/>
        <v>2028</v>
      </c>
      <c r="M78" s="46">
        <f t="shared" si="58"/>
        <v>2029</v>
      </c>
      <c r="N78" s="46">
        <f t="shared" si="58"/>
        <v>2030</v>
      </c>
      <c r="O78" s="46">
        <f t="shared" si="58"/>
        <v>2031</v>
      </c>
      <c r="P78" s="46">
        <f t="shared" si="58"/>
        <v>2032</v>
      </c>
      <c r="Q78" s="46">
        <f t="shared" si="58"/>
        <v>2033</v>
      </c>
      <c r="R78" s="46">
        <f t="shared" si="58"/>
        <v>2034</v>
      </c>
      <c r="S78" s="46">
        <f t="shared" si="58"/>
        <v>2035</v>
      </c>
      <c r="T78" s="46">
        <f t="shared" si="58"/>
        <v>2036</v>
      </c>
      <c r="U78" s="46">
        <f t="shared" si="58"/>
        <v>2037</v>
      </c>
      <c r="V78" s="46">
        <f t="shared" si="58"/>
        <v>2038</v>
      </c>
      <c r="W78" s="46">
        <f t="shared" si="58"/>
        <v>2039</v>
      </c>
      <c r="X78" s="46">
        <f t="shared" si="58"/>
        <v>2040</v>
      </c>
      <c r="Y78" s="46">
        <f t="shared" si="58"/>
        <v>2041</v>
      </c>
      <c r="Z78" s="46">
        <f t="shared" si="58"/>
        <v>2042</v>
      </c>
      <c r="AA78" s="46">
        <f t="shared" si="58"/>
        <v>2043</v>
      </c>
      <c r="AB78" s="46">
        <f t="shared" si="58"/>
        <v>2044</v>
      </c>
      <c r="AC78" s="46">
        <f t="shared" si="58"/>
        <v>2045</v>
      </c>
      <c r="AD78" s="46">
        <f t="shared" si="58"/>
        <v>2046</v>
      </c>
      <c r="AE78" s="46">
        <f t="shared" si="58"/>
        <v>2047</v>
      </c>
      <c r="AF78" s="46">
        <f t="shared" si="58"/>
        <v>2048</v>
      </c>
      <c r="AG78" s="46">
        <f t="shared" si="58"/>
        <v>2049</v>
      </c>
      <c r="AH78" s="46">
        <f t="shared" si="58"/>
        <v>2050</v>
      </c>
      <c r="AI78" s="46">
        <f t="shared" ref="AI78:AJ78" si="59">AI65</f>
        <v>2051</v>
      </c>
      <c r="AJ78" s="46">
        <f t="shared" si="59"/>
        <v>2052</v>
      </c>
      <c r="AK78" s="46">
        <f t="shared" ref="AK78" si="60">AK65</f>
        <v>2053</v>
      </c>
    </row>
    <row r="79" spans="1:37">
      <c r="A79" s="32"/>
      <c r="B79" s="34" t="str">
        <f>B66</f>
        <v>Melbourne</v>
      </c>
      <c r="C79" s="35">
        <f t="shared" ref="C79:AH81" si="61">(1-C$76)*C30+C$76*C57</f>
        <v>0</v>
      </c>
      <c r="D79" s="35">
        <f t="shared" si="61"/>
        <v>6.2181393777528804</v>
      </c>
      <c r="E79" s="35">
        <f t="shared" si="61"/>
        <v>9.0931031631948844</v>
      </c>
      <c r="F79" s="35">
        <f t="shared" si="61"/>
        <v>14.366860808832147</v>
      </c>
      <c r="G79" s="35">
        <f t="shared" si="61"/>
        <v>17.145560858908993</v>
      </c>
      <c r="H79" s="35">
        <f t="shared" si="61"/>
        <v>17.283640856600975</v>
      </c>
      <c r="I79" s="35">
        <f t="shared" si="61"/>
        <v>15.566357173668351</v>
      </c>
      <c r="J79" s="35">
        <f t="shared" si="61"/>
        <v>12.581841234227783</v>
      </c>
      <c r="K79" s="35">
        <f t="shared" si="61"/>
        <v>10.139563747025862</v>
      </c>
      <c r="L79" s="35">
        <f t="shared" si="61"/>
        <v>9.5520218732036763</v>
      </c>
      <c r="M79" s="35">
        <f t="shared" si="61"/>
        <v>9.8874225801809548</v>
      </c>
      <c r="N79" s="35">
        <f t="shared" si="61"/>
        <v>10.102131023206633</v>
      </c>
      <c r="O79" s="35">
        <f t="shared" si="61"/>
        <v>10.204903388999671</v>
      </c>
      <c r="P79" s="35">
        <f t="shared" si="61"/>
        <v>10.197693994211901</v>
      </c>
      <c r="Q79" s="35">
        <f t="shared" si="61"/>
        <v>10.158263911734142</v>
      </c>
      <c r="R79" s="35">
        <f t="shared" si="61"/>
        <v>10.179094970634873</v>
      </c>
      <c r="S79" s="35">
        <f t="shared" si="61"/>
        <v>10.248834696474258</v>
      </c>
      <c r="T79" s="35">
        <f t="shared" si="61"/>
        <v>10.344875074148028</v>
      </c>
      <c r="U79" s="35">
        <f t="shared" si="61"/>
        <v>10.467882385423048</v>
      </c>
      <c r="V79" s="35">
        <f t="shared" si="61"/>
        <v>10.540645802443139</v>
      </c>
      <c r="W79" s="35">
        <f t="shared" si="61"/>
        <v>10.442381451341495</v>
      </c>
      <c r="X79" s="35">
        <f t="shared" si="61"/>
        <v>10.247775472410964</v>
      </c>
      <c r="Y79" s="35">
        <f t="shared" si="61"/>
        <v>10.202078525906879</v>
      </c>
      <c r="Z79" s="35">
        <f t="shared" si="61"/>
        <v>10.309412736458057</v>
      </c>
      <c r="AA79" s="35">
        <f t="shared" si="61"/>
        <v>10.474189221259582</v>
      </c>
      <c r="AB79" s="35">
        <f t="shared" si="61"/>
        <v>10.568687237051499</v>
      </c>
      <c r="AC79" s="35">
        <f t="shared" si="61"/>
        <v>10.640593233469064</v>
      </c>
      <c r="AD79" s="35">
        <f t="shared" si="61"/>
        <v>10.78298074939879</v>
      </c>
      <c r="AE79" s="35">
        <f t="shared" si="61"/>
        <v>10.870979377702655</v>
      </c>
      <c r="AF79" s="35">
        <f t="shared" si="61"/>
        <v>10.952987491522212</v>
      </c>
      <c r="AG79" s="35">
        <f t="shared" si="61"/>
        <v>11.103139148443109</v>
      </c>
      <c r="AH79" s="35">
        <f t="shared" si="61"/>
        <v>11.234010975799595</v>
      </c>
      <c r="AI79" s="35">
        <f t="shared" ref="AI79:AJ79" si="62">(1-AI$76)*AI30+AI$76*AI57</f>
        <v>11.274854500004677</v>
      </c>
      <c r="AJ79" s="35">
        <f t="shared" si="62"/>
        <v>11.285933356963449</v>
      </c>
      <c r="AK79" s="35">
        <f t="shared" ref="AK79" si="63">(1-AK$76)*AK30+AK$76*AK57</f>
        <v>11.312192001874052</v>
      </c>
    </row>
    <row r="80" spans="1:37">
      <c r="A80" s="32"/>
      <c r="B80" s="34" t="str">
        <f t="shared" ref="B80:B85" si="64">B67</f>
        <v>Sydney</v>
      </c>
      <c r="C80" s="35">
        <f t="shared" si="61"/>
        <v>0</v>
      </c>
      <c r="D80" s="35">
        <f t="shared" si="61"/>
        <v>7.402842623442166</v>
      </c>
      <c r="E80" s="35">
        <f t="shared" si="61"/>
        <v>10.360999314969401</v>
      </c>
      <c r="F80" s="35">
        <f t="shared" si="61"/>
        <v>15.97570352760823</v>
      </c>
      <c r="G80" s="35">
        <f t="shared" si="61"/>
        <v>19.152090503886722</v>
      </c>
      <c r="H80" s="35">
        <f t="shared" si="61"/>
        <v>19.294152679068233</v>
      </c>
      <c r="I80" s="35">
        <f t="shared" si="61"/>
        <v>17.225731676123608</v>
      </c>
      <c r="J80" s="35">
        <f t="shared" si="61"/>
        <v>13.716640755702178</v>
      </c>
      <c r="K80" s="35">
        <f t="shared" si="61"/>
        <v>10.622409287722386</v>
      </c>
      <c r="L80" s="35">
        <f t="shared" si="61"/>
        <v>9.3060273892199614</v>
      </c>
      <c r="M80" s="35">
        <f t="shared" si="61"/>
        <v>9.2449174829681233</v>
      </c>
      <c r="N80" s="35">
        <f t="shared" si="61"/>
        <v>9.3421455025226141</v>
      </c>
      <c r="O80" s="35">
        <f t="shared" si="61"/>
        <v>9.4128130498531455</v>
      </c>
      <c r="P80" s="35">
        <f t="shared" si="61"/>
        <v>9.4253548456417242</v>
      </c>
      <c r="Q80" s="35">
        <f t="shared" si="61"/>
        <v>9.4043403781615424</v>
      </c>
      <c r="R80" s="35">
        <f t="shared" si="61"/>
        <v>9.4044211292896271</v>
      </c>
      <c r="S80" s="35">
        <f t="shared" si="61"/>
        <v>9.4535967046234148</v>
      </c>
      <c r="T80" s="35">
        <f t="shared" si="61"/>
        <v>9.5431545801173385</v>
      </c>
      <c r="U80" s="35">
        <f t="shared" si="61"/>
        <v>9.6400237950456109</v>
      </c>
      <c r="V80" s="35">
        <f t="shared" si="61"/>
        <v>9.6815062765092126</v>
      </c>
      <c r="W80" s="35">
        <f t="shared" si="61"/>
        <v>9.4682761633657222</v>
      </c>
      <c r="X80" s="35">
        <f t="shared" si="61"/>
        <v>9.1142590431384534</v>
      </c>
      <c r="Y80" s="35">
        <f t="shared" si="61"/>
        <v>9.0169533270892863</v>
      </c>
      <c r="Z80" s="35">
        <f t="shared" si="61"/>
        <v>9.189467892354731</v>
      </c>
      <c r="AA80" s="35">
        <f t="shared" si="61"/>
        <v>9.481313165439202</v>
      </c>
      <c r="AB80" s="35">
        <f t="shared" si="61"/>
        <v>9.6642340835498111</v>
      </c>
      <c r="AC80" s="35">
        <f t="shared" si="61"/>
        <v>9.6685146995201912</v>
      </c>
      <c r="AD80" s="35">
        <f t="shared" si="61"/>
        <v>9.6426687415776176</v>
      </c>
      <c r="AE80" s="35">
        <f t="shared" si="61"/>
        <v>9.6114566618745023</v>
      </c>
      <c r="AF80" s="35">
        <f t="shared" si="61"/>
        <v>9.6244397244846436</v>
      </c>
      <c r="AG80" s="35">
        <f t="shared" si="61"/>
        <v>9.7127271161174313</v>
      </c>
      <c r="AH80" s="35">
        <f t="shared" si="61"/>
        <v>9.7825293032785972</v>
      </c>
      <c r="AI80" s="35">
        <f t="shared" ref="AI80:AJ80" si="65">(1-AI$76)*AI31+AI$76*AI58</f>
        <v>9.7911751220920991</v>
      </c>
      <c r="AJ80" s="35">
        <f t="shared" si="65"/>
        <v>9.79040312169065</v>
      </c>
      <c r="AK80" s="35">
        <f t="shared" ref="AK80" si="66">(1-AK$76)*AK31+AK$76*AK58</f>
        <v>9.7941648250174858</v>
      </c>
    </row>
    <row r="81" spans="1:37">
      <c r="A81" s="32"/>
      <c r="B81" s="34" t="str">
        <f t="shared" si="64"/>
        <v>Adelaide</v>
      </c>
      <c r="C81" s="35">
        <f t="shared" si="61"/>
        <v>0</v>
      </c>
      <c r="D81" s="35">
        <f t="shared" si="61"/>
        <v>7.7314220935787219</v>
      </c>
      <c r="E81" s="35">
        <f t="shared" si="61"/>
        <v>10.468994117499831</v>
      </c>
      <c r="F81" s="35">
        <f t="shared" si="61"/>
        <v>15.464656717769541</v>
      </c>
      <c r="G81" s="35">
        <f t="shared" si="61"/>
        <v>18.701645812098509</v>
      </c>
      <c r="H81" s="35">
        <f t="shared" si="61"/>
        <v>19.219220506034905</v>
      </c>
      <c r="I81" s="35">
        <f t="shared" si="61"/>
        <v>17.427999862500243</v>
      </c>
      <c r="J81" s="35">
        <f t="shared" si="61"/>
        <v>13.52317488058728</v>
      </c>
      <c r="K81" s="35">
        <f t="shared" si="61"/>
        <v>10.428007419399478</v>
      </c>
      <c r="L81" s="35">
        <f t="shared" si="61"/>
        <v>9.3588636094479973</v>
      </c>
      <c r="M81" s="35">
        <f t="shared" si="61"/>
        <v>9.3148576414385182</v>
      </c>
      <c r="N81" s="35">
        <f t="shared" si="61"/>
        <v>9.3021285915863228</v>
      </c>
      <c r="O81" s="35">
        <f t="shared" si="61"/>
        <v>9.2763461292030929</v>
      </c>
      <c r="P81" s="35">
        <f t="shared" si="61"/>
        <v>9.2263318803256045</v>
      </c>
      <c r="Q81" s="35">
        <f t="shared" si="61"/>
        <v>9.1607317536202597</v>
      </c>
      <c r="R81" s="35">
        <f t="shared" si="61"/>
        <v>9.1528264831999735</v>
      </c>
      <c r="S81" s="35">
        <f t="shared" si="61"/>
        <v>9.2297392512910239</v>
      </c>
      <c r="T81" s="35">
        <f t="shared" si="61"/>
        <v>9.3553947590812996</v>
      </c>
      <c r="U81" s="35">
        <f t="shared" si="61"/>
        <v>9.4944490063661604</v>
      </c>
      <c r="V81" s="35">
        <f t="shared" si="61"/>
        <v>9.5183914450744531</v>
      </c>
      <c r="W81" s="35">
        <f t="shared" si="61"/>
        <v>9.2269001762390346</v>
      </c>
      <c r="X81" s="35">
        <f t="shared" si="61"/>
        <v>8.8339530047824191</v>
      </c>
      <c r="Y81" s="35">
        <f t="shared" si="61"/>
        <v>8.7493646762085824</v>
      </c>
      <c r="Z81" s="35">
        <f t="shared" si="61"/>
        <v>8.957119146558723</v>
      </c>
      <c r="AA81" s="35">
        <f t="shared" si="61"/>
        <v>9.2950179142193932</v>
      </c>
      <c r="AB81" s="35">
        <f t="shared" si="61"/>
        <v>9.4603201185485766</v>
      </c>
      <c r="AC81" s="35">
        <f t="shared" si="61"/>
        <v>9.38212739213429</v>
      </c>
      <c r="AD81" s="35">
        <f t="shared" si="61"/>
        <v>9.315835114785262</v>
      </c>
      <c r="AE81" s="35">
        <f t="shared" si="61"/>
        <v>9.2975189721353431</v>
      </c>
      <c r="AF81" s="35">
        <f t="shared" si="61"/>
        <v>9.3308537368336779</v>
      </c>
      <c r="AG81" s="35">
        <f t="shared" si="61"/>
        <v>9.4676532855159277</v>
      </c>
      <c r="AH81" s="35">
        <f t="shared" si="61"/>
        <v>9.5633425785033737</v>
      </c>
      <c r="AI81" s="35">
        <f t="shared" ref="AI81:AJ81" si="67">(1-AI$76)*AI32+AI$76*AI59</f>
        <v>9.5153996950367077</v>
      </c>
      <c r="AJ81" s="35">
        <f t="shared" si="67"/>
        <v>9.4429246043594315</v>
      </c>
      <c r="AK81" s="35">
        <f t="shared" ref="AK81" si="68">(1-AK$76)*AK32+AK$76*AK59</f>
        <v>9.4215629494683881</v>
      </c>
    </row>
    <row r="82" spans="1:37">
      <c r="A82" s="32"/>
      <c r="B82" s="34" t="str">
        <f t="shared" si="64"/>
        <v>Brisbane</v>
      </c>
      <c r="C82" s="35">
        <f t="shared" ref="C82:AH82" si="69">(1-C$75)*C33+C$75*C60</f>
        <v>0</v>
      </c>
      <c r="D82" s="35">
        <f t="shared" si="69"/>
        <v>7.8203988072179005</v>
      </c>
      <c r="E82" s="35">
        <f t="shared" si="69"/>
        <v>10.556504487047983</v>
      </c>
      <c r="F82" s="35">
        <f t="shared" si="69"/>
        <v>15.240450988316042</v>
      </c>
      <c r="G82" s="35">
        <f t="shared" si="69"/>
        <v>18.312417594660385</v>
      </c>
      <c r="H82" s="35">
        <f t="shared" si="69"/>
        <v>18.847899812988132</v>
      </c>
      <c r="I82" s="35">
        <f t="shared" si="69"/>
        <v>16.186705799417997</v>
      </c>
      <c r="J82" s="35">
        <f t="shared" si="69"/>
        <v>11.951353824058117</v>
      </c>
      <c r="K82" s="35">
        <f t="shared" si="69"/>
        <v>8.9812384716905225</v>
      </c>
      <c r="L82" s="35">
        <f t="shared" si="69"/>
        <v>7.8813695532524255</v>
      </c>
      <c r="M82" s="35">
        <f t="shared" si="69"/>
        <v>7.7454430193874604</v>
      </c>
      <c r="N82" s="35">
        <f t="shared" si="69"/>
        <v>7.8046469871800834</v>
      </c>
      <c r="O82" s="35">
        <f t="shared" si="69"/>
        <v>7.8745100247537776</v>
      </c>
      <c r="P82" s="35">
        <f t="shared" si="69"/>
        <v>7.8949403663900446</v>
      </c>
      <c r="Q82" s="35">
        <f t="shared" si="69"/>
        <v>7.8988006221035958</v>
      </c>
      <c r="R82" s="35">
        <f t="shared" si="69"/>
        <v>7.9289236247385073</v>
      </c>
      <c r="S82" s="35">
        <f t="shared" si="69"/>
        <v>7.9276330681126144</v>
      </c>
      <c r="T82" s="35">
        <f t="shared" si="69"/>
        <v>7.9030809188799882</v>
      </c>
      <c r="U82" s="35">
        <f t="shared" si="69"/>
        <v>7.936045358669686</v>
      </c>
      <c r="V82" s="35">
        <f t="shared" si="69"/>
        <v>7.9806823710211461</v>
      </c>
      <c r="W82" s="35">
        <f t="shared" si="69"/>
        <v>7.835921062068663</v>
      </c>
      <c r="X82" s="35">
        <f t="shared" si="69"/>
        <v>7.6231318530246623</v>
      </c>
      <c r="Y82" s="35">
        <f t="shared" si="69"/>
        <v>7.6678972796234905</v>
      </c>
      <c r="Z82" s="35">
        <f t="shared" si="69"/>
        <v>7.8204492948195199</v>
      </c>
      <c r="AA82" s="35">
        <f t="shared" si="69"/>
        <v>7.9279395435617701</v>
      </c>
      <c r="AB82" s="35">
        <f t="shared" si="69"/>
        <v>7.998814867587674</v>
      </c>
      <c r="AC82" s="35">
        <f t="shared" si="69"/>
        <v>8.0248595856764684</v>
      </c>
      <c r="AD82" s="35">
        <f t="shared" si="69"/>
        <v>8.0667362250025825</v>
      </c>
      <c r="AE82" s="35">
        <f t="shared" si="69"/>
        <v>8.0459090392396817</v>
      </c>
      <c r="AF82" s="35">
        <f t="shared" si="69"/>
        <v>7.968031009670332</v>
      </c>
      <c r="AG82" s="35">
        <f t="shared" si="69"/>
        <v>8.1549520305207537</v>
      </c>
      <c r="AH82" s="35">
        <f t="shared" si="69"/>
        <v>8.428301454629775</v>
      </c>
      <c r="AI82" s="35">
        <f t="shared" ref="AI82:AJ82" si="70">(1-AI$75)*AI33+AI$75*AI60</f>
        <v>8.3701061782396309</v>
      </c>
      <c r="AJ82" s="35">
        <f t="shared" si="70"/>
        <v>8.2569992448228113</v>
      </c>
      <c r="AK82" s="35">
        <f t="shared" ref="AK82" si="71">(1-AK$75)*AK33+AK$75*AK60</f>
        <v>8.2341915241407797</v>
      </c>
    </row>
    <row r="83" spans="1:37">
      <c r="A83" s="32"/>
      <c r="B83" s="34" t="str">
        <f t="shared" si="64"/>
        <v>Canberra</v>
      </c>
      <c r="C83" s="35">
        <f t="shared" ref="C83:AH84" si="72">(1-C$76)*C34+C$76*C61</f>
        <v>0</v>
      </c>
      <c r="D83" s="35">
        <f t="shared" si="72"/>
        <v>7.402842623442166</v>
      </c>
      <c r="E83" s="35">
        <f t="shared" si="72"/>
        <v>10.360999314969401</v>
      </c>
      <c r="F83" s="35">
        <f t="shared" si="72"/>
        <v>15.97570352760823</v>
      </c>
      <c r="G83" s="35">
        <f t="shared" si="72"/>
        <v>19.152090503886722</v>
      </c>
      <c r="H83" s="35">
        <f t="shared" si="72"/>
        <v>19.294152679068233</v>
      </c>
      <c r="I83" s="35">
        <f t="shared" si="72"/>
        <v>17.225731676123608</v>
      </c>
      <c r="J83" s="35">
        <f t="shared" si="72"/>
        <v>13.716640755702178</v>
      </c>
      <c r="K83" s="35">
        <f t="shared" si="72"/>
        <v>10.622409287722386</v>
      </c>
      <c r="L83" s="35">
        <f t="shared" si="72"/>
        <v>9.3060273892199614</v>
      </c>
      <c r="M83" s="35">
        <f t="shared" si="72"/>
        <v>9.2449174829681233</v>
      </c>
      <c r="N83" s="35">
        <f t="shared" si="72"/>
        <v>9.3421455025226141</v>
      </c>
      <c r="O83" s="35">
        <f t="shared" si="72"/>
        <v>9.4128130498531455</v>
      </c>
      <c r="P83" s="35">
        <f t="shared" si="72"/>
        <v>9.4253548456417242</v>
      </c>
      <c r="Q83" s="35">
        <f t="shared" si="72"/>
        <v>9.4043403781615424</v>
      </c>
      <c r="R83" s="35">
        <f t="shared" si="72"/>
        <v>9.4044211292896271</v>
      </c>
      <c r="S83" s="35">
        <f t="shared" si="72"/>
        <v>9.4535967046234148</v>
      </c>
      <c r="T83" s="35">
        <f t="shared" si="72"/>
        <v>9.5431545801173385</v>
      </c>
      <c r="U83" s="35">
        <f t="shared" si="72"/>
        <v>9.6400237950456109</v>
      </c>
      <c r="V83" s="35">
        <f t="shared" si="72"/>
        <v>9.6815062765092126</v>
      </c>
      <c r="W83" s="35">
        <f t="shared" si="72"/>
        <v>9.4682761633657222</v>
      </c>
      <c r="X83" s="35">
        <f t="shared" si="72"/>
        <v>9.1142590431384534</v>
      </c>
      <c r="Y83" s="35">
        <f t="shared" si="72"/>
        <v>9.0169533270892863</v>
      </c>
      <c r="Z83" s="35">
        <f t="shared" si="72"/>
        <v>9.189467892354731</v>
      </c>
      <c r="AA83" s="35">
        <f t="shared" si="72"/>
        <v>9.481313165439202</v>
      </c>
      <c r="AB83" s="35">
        <f t="shared" si="72"/>
        <v>9.6642340835498111</v>
      </c>
      <c r="AC83" s="35">
        <f t="shared" si="72"/>
        <v>9.6685146995201912</v>
      </c>
      <c r="AD83" s="35">
        <f t="shared" si="72"/>
        <v>9.6426687415776176</v>
      </c>
      <c r="AE83" s="35">
        <f t="shared" si="72"/>
        <v>9.6114566618745023</v>
      </c>
      <c r="AF83" s="35">
        <f t="shared" si="72"/>
        <v>9.6244397244846436</v>
      </c>
      <c r="AG83" s="35">
        <f t="shared" si="72"/>
        <v>9.7127271161174313</v>
      </c>
      <c r="AH83" s="35">
        <f t="shared" si="72"/>
        <v>9.7825293032785972</v>
      </c>
      <c r="AI83" s="35">
        <f t="shared" ref="AI83:AJ83" si="73">(1-AI$76)*AI34+AI$76*AI61</f>
        <v>9.7911751220920991</v>
      </c>
      <c r="AJ83" s="35">
        <f t="shared" si="73"/>
        <v>9.79040312169065</v>
      </c>
      <c r="AK83" s="35">
        <f t="shared" ref="AK83" si="74">(1-AK$76)*AK34+AK$76*AK61</f>
        <v>9.7941648250174858</v>
      </c>
    </row>
    <row r="84" spans="1:37">
      <c r="A84" s="32"/>
      <c r="B84" s="34" t="str">
        <f t="shared" si="64"/>
        <v>Hobart</v>
      </c>
      <c r="C84" s="35">
        <f t="shared" si="72"/>
        <v>0</v>
      </c>
      <c r="D84" s="35">
        <f t="shared" si="72"/>
        <v>8.087878742217308</v>
      </c>
      <c r="E84" s="35">
        <f t="shared" si="72"/>
        <v>11.047740747194748</v>
      </c>
      <c r="F84" s="35">
        <f t="shared" si="72"/>
        <v>16.239322362088483</v>
      </c>
      <c r="G84" s="35">
        <f t="shared" si="72"/>
        <v>19.03846400002006</v>
      </c>
      <c r="H84" s="35">
        <f t="shared" si="72"/>
        <v>19.281957142410363</v>
      </c>
      <c r="I84" s="35">
        <f t="shared" si="72"/>
        <v>17.623113474450477</v>
      </c>
      <c r="J84" s="35">
        <f t="shared" si="72"/>
        <v>14.633261486436862</v>
      </c>
      <c r="K84" s="35">
        <f t="shared" si="72"/>
        <v>12.212843529060164</v>
      </c>
      <c r="L84" s="35">
        <f t="shared" si="72"/>
        <v>11.671814282295752</v>
      </c>
      <c r="M84" s="35">
        <f t="shared" si="72"/>
        <v>11.972613649855179</v>
      </c>
      <c r="N84" s="35">
        <f t="shared" si="72"/>
        <v>12.148676268440527</v>
      </c>
      <c r="O84" s="35">
        <f t="shared" si="72"/>
        <v>12.278843747601758</v>
      </c>
      <c r="P84" s="35">
        <f t="shared" si="72"/>
        <v>12.262058146661692</v>
      </c>
      <c r="Q84" s="35">
        <f t="shared" si="72"/>
        <v>12.170771311591263</v>
      </c>
      <c r="R84" s="35">
        <f t="shared" si="72"/>
        <v>12.183777399954979</v>
      </c>
      <c r="S84" s="35">
        <f t="shared" si="72"/>
        <v>12.290532764317073</v>
      </c>
      <c r="T84" s="35">
        <f t="shared" si="72"/>
        <v>12.419273022485667</v>
      </c>
      <c r="U84" s="35">
        <f t="shared" si="72"/>
        <v>12.646834935097495</v>
      </c>
      <c r="V84" s="35">
        <f t="shared" si="72"/>
        <v>12.809178065163564</v>
      </c>
      <c r="W84" s="35">
        <f t="shared" si="72"/>
        <v>12.672571968701806</v>
      </c>
      <c r="X84" s="35">
        <f t="shared" si="72"/>
        <v>12.477965989771276</v>
      </c>
      <c r="Y84" s="35">
        <f t="shared" si="72"/>
        <v>12.432269043267191</v>
      </c>
      <c r="Z84" s="35">
        <f t="shared" si="72"/>
        <v>12.539603253818369</v>
      </c>
      <c r="AA84" s="35">
        <f t="shared" si="72"/>
        <v>12.704379738619894</v>
      </c>
      <c r="AB84" s="35">
        <f t="shared" si="72"/>
        <v>12.79887775441181</v>
      </c>
      <c r="AC84" s="35">
        <f t="shared" si="72"/>
        <v>12.870783750829375</v>
      </c>
      <c r="AD84" s="35">
        <f t="shared" si="72"/>
        <v>13.013171266759102</v>
      </c>
      <c r="AE84" s="35">
        <f t="shared" si="72"/>
        <v>13.101169895062966</v>
      </c>
      <c r="AF84" s="35">
        <f t="shared" si="72"/>
        <v>13.183178008882523</v>
      </c>
      <c r="AG84" s="35">
        <f t="shared" si="72"/>
        <v>13.33332966580342</v>
      </c>
      <c r="AH84" s="35">
        <f t="shared" si="72"/>
        <v>13.464201493159907</v>
      </c>
      <c r="AI84" s="35">
        <f t="shared" ref="AI84:AJ84" si="75">(1-AI$76)*AI35+AI$76*AI62</f>
        <v>13.505045017364989</v>
      </c>
      <c r="AJ84" s="35">
        <f t="shared" si="75"/>
        <v>13.51612387432376</v>
      </c>
      <c r="AK84" s="35">
        <f t="shared" ref="AK84" si="76">(1-AK$76)*AK35+AK$76*AK62</f>
        <v>13.542382519234364</v>
      </c>
    </row>
    <row r="85" spans="1:37">
      <c r="A85" s="32"/>
      <c r="B85" s="34" t="str">
        <f t="shared" si="64"/>
        <v>Townsville</v>
      </c>
      <c r="C85" s="35">
        <f t="shared" ref="C85:AH85" si="77">(1-C$75)*C36+C$75*C63</f>
        <v>0</v>
      </c>
      <c r="D85" s="35">
        <f t="shared" si="77"/>
        <v>7.8157512915897609</v>
      </c>
      <c r="E85" s="35">
        <f t="shared" si="77"/>
        <v>9.4003465708646203</v>
      </c>
      <c r="F85" s="35">
        <f t="shared" si="77"/>
        <v>11.094527988289336</v>
      </c>
      <c r="G85" s="35">
        <f t="shared" si="77"/>
        <v>10.891512148183409</v>
      </c>
      <c r="H85" s="35">
        <f t="shared" si="77"/>
        <v>11.885099441672338</v>
      </c>
      <c r="I85" s="35">
        <f t="shared" si="77"/>
        <v>11.975075024910662</v>
      </c>
      <c r="J85" s="35">
        <f t="shared" si="77"/>
        <v>14.40570308616401</v>
      </c>
      <c r="K85" s="35">
        <f t="shared" si="77"/>
        <v>14.253085960922171</v>
      </c>
      <c r="L85" s="35">
        <f t="shared" si="77"/>
        <v>14.122427840336574</v>
      </c>
      <c r="M85" s="35">
        <f t="shared" si="77"/>
        <v>13.990924446371846</v>
      </c>
      <c r="N85" s="35">
        <f t="shared" si="77"/>
        <v>13.994318785800724</v>
      </c>
      <c r="O85" s="35">
        <f t="shared" si="77"/>
        <v>13.971117502024883</v>
      </c>
      <c r="P85" s="35">
        <f t="shared" si="77"/>
        <v>13.969667844647566</v>
      </c>
      <c r="Q85" s="35">
        <f t="shared" si="77"/>
        <v>13.966854807513151</v>
      </c>
      <c r="R85" s="35">
        <f t="shared" si="77"/>
        <v>13.964558726560465</v>
      </c>
      <c r="S85" s="35">
        <f t="shared" si="77"/>
        <v>13.962655072479624</v>
      </c>
      <c r="T85" s="35">
        <f t="shared" si="77"/>
        <v>13.924166698255499</v>
      </c>
      <c r="U85" s="35">
        <f t="shared" si="77"/>
        <v>13.924166698255499</v>
      </c>
      <c r="V85" s="35">
        <f t="shared" si="77"/>
        <v>13.924166698255499</v>
      </c>
      <c r="W85" s="35">
        <f t="shared" si="77"/>
        <v>13.924166698255499</v>
      </c>
      <c r="X85" s="35">
        <f t="shared" si="77"/>
        <v>13.924166698255499</v>
      </c>
      <c r="Y85" s="35">
        <f t="shared" si="77"/>
        <v>13.924166698255501</v>
      </c>
      <c r="Z85" s="35">
        <f t="shared" si="77"/>
        <v>13.924166698255499</v>
      </c>
      <c r="AA85" s="35">
        <f t="shared" si="77"/>
        <v>13.924166698255499</v>
      </c>
      <c r="AB85" s="35">
        <f t="shared" si="77"/>
        <v>13.924166698255501</v>
      </c>
      <c r="AC85" s="35">
        <f t="shared" si="77"/>
        <v>13.924166698255499</v>
      </c>
      <c r="AD85" s="35">
        <f t="shared" si="77"/>
        <v>13.924166698255499</v>
      </c>
      <c r="AE85" s="35">
        <f t="shared" si="77"/>
        <v>13.924166698255497</v>
      </c>
      <c r="AF85" s="35">
        <f t="shared" si="77"/>
        <v>13.924166698255499</v>
      </c>
      <c r="AG85" s="35">
        <f t="shared" si="77"/>
        <v>13.924166698255499</v>
      </c>
      <c r="AH85" s="35">
        <f t="shared" si="77"/>
        <v>13.924166698255499</v>
      </c>
      <c r="AI85" s="35">
        <f t="shared" ref="AI85:AJ85" si="78">(1-AI$75)*AI36+AI$75*AI63</f>
        <v>13.924166698255499</v>
      </c>
      <c r="AJ85" s="35">
        <f t="shared" si="78"/>
        <v>13.924166698255499</v>
      </c>
      <c r="AK85" s="35">
        <f t="shared" ref="AK85" si="79">(1-AK$75)*AK36+AK$75*AK63</f>
        <v>13.924166698255499</v>
      </c>
    </row>
    <row r="86" spans="1:37">
      <c r="A86" s="27"/>
      <c r="B86" s="28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</row>
    <row r="87" spans="1:37">
      <c r="A87" s="27" t="s">
        <v>90</v>
      </c>
      <c r="B87" s="29" t="s">
        <v>78</v>
      </c>
      <c r="C87" s="30">
        <f>C78</f>
        <v>2019</v>
      </c>
      <c r="D87" s="30">
        <f t="shared" ref="D87:AH87" si="80">D78</f>
        <v>2020</v>
      </c>
      <c r="E87" s="30">
        <f t="shared" si="80"/>
        <v>2021</v>
      </c>
      <c r="F87" s="30">
        <f t="shared" si="80"/>
        <v>2022</v>
      </c>
      <c r="G87" s="30">
        <f t="shared" si="80"/>
        <v>2023</v>
      </c>
      <c r="H87" s="30">
        <f t="shared" si="80"/>
        <v>2024</v>
      </c>
      <c r="I87" s="30">
        <f t="shared" si="80"/>
        <v>2025</v>
      </c>
      <c r="J87" s="30">
        <f t="shared" si="80"/>
        <v>2026</v>
      </c>
      <c r="K87" s="30">
        <f t="shared" si="80"/>
        <v>2027</v>
      </c>
      <c r="L87" s="30">
        <f t="shared" si="80"/>
        <v>2028</v>
      </c>
      <c r="M87" s="30">
        <f t="shared" si="80"/>
        <v>2029</v>
      </c>
      <c r="N87" s="30">
        <f t="shared" si="80"/>
        <v>2030</v>
      </c>
      <c r="O87" s="30">
        <f t="shared" si="80"/>
        <v>2031</v>
      </c>
      <c r="P87" s="30">
        <f t="shared" si="80"/>
        <v>2032</v>
      </c>
      <c r="Q87" s="30">
        <f t="shared" si="80"/>
        <v>2033</v>
      </c>
      <c r="R87" s="30">
        <f t="shared" si="80"/>
        <v>2034</v>
      </c>
      <c r="S87" s="30">
        <f t="shared" si="80"/>
        <v>2035</v>
      </c>
      <c r="T87" s="30">
        <f t="shared" si="80"/>
        <v>2036</v>
      </c>
      <c r="U87" s="30">
        <f t="shared" si="80"/>
        <v>2037</v>
      </c>
      <c r="V87" s="30">
        <f t="shared" si="80"/>
        <v>2038</v>
      </c>
      <c r="W87" s="30">
        <f t="shared" si="80"/>
        <v>2039</v>
      </c>
      <c r="X87" s="30">
        <f t="shared" si="80"/>
        <v>2040</v>
      </c>
      <c r="Y87" s="30">
        <f t="shared" si="80"/>
        <v>2041</v>
      </c>
      <c r="Z87" s="30">
        <f t="shared" si="80"/>
        <v>2042</v>
      </c>
      <c r="AA87" s="30">
        <f t="shared" si="80"/>
        <v>2043</v>
      </c>
      <c r="AB87" s="30">
        <f t="shared" si="80"/>
        <v>2044</v>
      </c>
      <c r="AC87" s="30">
        <f t="shared" si="80"/>
        <v>2045</v>
      </c>
      <c r="AD87" s="30">
        <f t="shared" si="80"/>
        <v>2046</v>
      </c>
      <c r="AE87" s="30">
        <f t="shared" si="80"/>
        <v>2047</v>
      </c>
      <c r="AF87" s="30">
        <f t="shared" si="80"/>
        <v>2048</v>
      </c>
      <c r="AG87" s="30">
        <f t="shared" si="80"/>
        <v>2049</v>
      </c>
      <c r="AH87" s="30">
        <f t="shared" si="80"/>
        <v>2050</v>
      </c>
      <c r="AI87" s="30">
        <f t="shared" ref="AI87:AJ87" si="81">AI78</f>
        <v>2051</v>
      </c>
      <c r="AJ87" s="30">
        <f t="shared" si="81"/>
        <v>2052</v>
      </c>
      <c r="AK87" s="30">
        <f t="shared" ref="AK87" si="82">AK78</f>
        <v>2053</v>
      </c>
    </row>
    <row r="88" spans="1:37">
      <c r="A88" s="31">
        <f>C88-C79</f>
        <v>0.56009876843116646</v>
      </c>
      <c r="B88" s="28" t="str">
        <f>B79</f>
        <v>Melbourne</v>
      </c>
      <c r="C88" s="31">
        <f>(1-C$76)*C39+C$76*C66</f>
        <v>0.56009876843116646</v>
      </c>
      <c r="D88" s="31">
        <f t="shared" ref="D88:AH93" si="83">(1-D$76)*D39+D$76*D66</f>
        <v>7.3280875557890139</v>
      </c>
      <c r="E88" s="31">
        <f t="shared" si="83"/>
        <v>10.208912707503115</v>
      </c>
      <c r="F88" s="31">
        <f t="shared" si="83"/>
        <v>15.480922739257295</v>
      </c>
      <c r="G88" s="31">
        <f t="shared" si="83"/>
        <v>18.259958507799265</v>
      </c>
      <c r="H88" s="31">
        <f t="shared" si="83"/>
        <v>18.411405025311652</v>
      </c>
      <c r="I88" s="31">
        <f t="shared" si="83"/>
        <v>16.713225787574633</v>
      </c>
      <c r="J88" s="31">
        <f t="shared" si="83"/>
        <v>13.741533935721622</v>
      </c>
      <c r="K88" s="31">
        <f t="shared" si="83"/>
        <v>11.450792036935919</v>
      </c>
      <c r="L88" s="31">
        <f t="shared" si="83"/>
        <v>11.176024340696976</v>
      </c>
      <c r="M88" s="31">
        <f t="shared" si="83"/>
        <v>11.701238889973043</v>
      </c>
      <c r="N88" s="31">
        <f t="shared" si="83"/>
        <v>11.938215547445493</v>
      </c>
      <c r="O88" s="31">
        <f t="shared" si="83"/>
        <v>12.025501932122724</v>
      </c>
      <c r="P88" s="31">
        <f t="shared" si="83"/>
        <v>11.999920692357946</v>
      </c>
      <c r="Q88" s="31">
        <f t="shared" si="83"/>
        <v>11.9288686173728</v>
      </c>
      <c r="R88" s="31">
        <f t="shared" si="83"/>
        <v>11.906963262380133</v>
      </c>
      <c r="S88" s="31">
        <f t="shared" si="83"/>
        <v>11.962119013111948</v>
      </c>
      <c r="T88" s="31">
        <f t="shared" si="83"/>
        <v>12.081468822082057</v>
      </c>
      <c r="U88" s="31">
        <f t="shared" si="83"/>
        <v>12.235783079337166</v>
      </c>
      <c r="V88" s="31">
        <f t="shared" si="83"/>
        <v>12.311797697268631</v>
      </c>
      <c r="W88" s="31">
        <f t="shared" si="83"/>
        <v>12.22910361796805</v>
      </c>
      <c r="X88" s="31">
        <f t="shared" si="83"/>
        <v>12.079088996429823</v>
      </c>
      <c r="Y88" s="31">
        <f t="shared" si="83"/>
        <v>12.047145611346314</v>
      </c>
      <c r="Z88" s="31">
        <f t="shared" si="83"/>
        <v>12.110756143480264</v>
      </c>
      <c r="AA88" s="31">
        <f t="shared" si="83"/>
        <v>12.203684492268673</v>
      </c>
      <c r="AB88" s="31">
        <f t="shared" si="83"/>
        <v>12.305479662524593</v>
      </c>
      <c r="AC88" s="31">
        <f t="shared" si="83"/>
        <v>12.609270683672609</v>
      </c>
      <c r="AD88" s="31">
        <f t="shared" si="83"/>
        <v>13.093558171728358</v>
      </c>
      <c r="AE88" s="31">
        <f t="shared" si="83"/>
        <v>13.365339125057931</v>
      </c>
      <c r="AF88" s="31">
        <f t="shared" si="83"/>
        <v>13.691884611575222</v>
      </c>
      <c r="AG88" s="31">
        <f t="shared" si="83"/>
        <v>14.293965796262846</v>
      </c>
      <c r="AH88" s="31">
        <f t="shared" si="83"/>
        <v>14.73075572642623</v>
      </c>
      <c r="AI88" s="31">
        <f t="shared" ref="AI88:AJ88" si="84">(1-AI$76)*AI39+AI$76*AI66</f>
        <v>14.876582345019109</v>
      </c>
      <c r="AJ88" s="31">
        <f t="shared" si="84"/>
        <v>15.017749351375397</v>
      </c>
      <c r="AK88" s="31">
        <f t="shared" ref="AK88" si="85">(1-AK$76)*AK39+AK$76*AK66</f>
        <v>15.185310606450928</v>
      </c>
    </row>
    <row r="89" spans="1:37">
      <c r="A89" s="31">
        <f t="shared" ref="A89:A94" si="86">C89-C80</f>
        <v>0.45991791845654678</v>
      </c>
      <c r="B89" s="28" t="str">
        <f t="shared" ref="B89:B94" si="87">B80</f>
        <v>Sydney</v>
      </c>
      <c r="C89" s="31">
        <f>(1-C$76)*C40+C$76*C67</f>
        <v>0.45991791845654678</v>
      </c>
      <c r="D89" s="31">
        <f t="shared" si="83"/>
        <v>8.8890328282448756</v>
      </c>
      <c r="E89" s="31">
        <f t="shared" si="83"/>
        <v>11.842414867162184</v>
      </c>
      <c r="F89" s="31">
        <f t="shared" si="83"/>
        <v>17.437403163653382</v>
      </c>
      <c r="G89" s="31">
        <f t="shared" si="83"/>
        <v>20.601412102120904</v>
      </c>
      <c r="H89" s="31">
        <f t="shared" si="83"/>
        <v>20.772622120215946</v>
      </c>
      <c r="I89" s="31">
        <f t="shared" si="83"/>
        <v>18.800366044072526</v>
      </c>
      <c r="J89" s="31">
        <f t="shared" si="83"/>
        <v>15.421162018520466</v>
      </c>
      <c r="K89" s="31">
        <f t="shared" si="83"/>
        <v>12.430817324749125</v>
      </c>
      <c r="L89" s="31">
        <f t="shared" si="83"/>
        <v>11.16329150842051</v>
      </c>
      <c r="M89" s="31">
        <f t="shared" si="83"/>
        <v>11.094843670323062</v>
      </c>
      <c r="N89" s="31">
        <f t="shared" si="83"/>
        <v>11.177227053420056</v>
      </c>
      <c r="O89" s="31">
        <f t="shared" si="83"/>
        <v>11.239031916829152</v>
      </c>
      <c r="P89" s="31">
        <f t="shared" si="83"/>
        <v>11.227868538798438</v>
      </c>
      <c r="Q89" s="31">
        <f t="shared" si="83"/>
        <v>11.184852825803084</v>
      </c>
      <c r="R89" s="31">
        <f t="shared" si="83"/>
        <v>11.176737543111978</v>
      </c>
      <c r="S89" s="31">
        <f t="shared" si="83"/>
        <v>11.225275574450391</v>
      </c>
      <c r="T89" s="31">
        <f t="shared" si="83"/>
        <v>11.333211462330302</v>
      </c>
      <c r="U89" s="31">
        <f t="shared" si="83"/>
        <v>11.471893092513683</v>
      </c>
      <c r="V89" s="31">
        <f t="shared" si="83"/>
        <v>11.535540709505748</v>
      </c>
      <c r="W89" s="31">
        <f t="shared" si="83"/>
        <v>11.319766027413865</v>
      </c>
      <c r="X89" s="31">
        <f t="shared" si="83"/>
        <v>10.974533374088352</v>
      </c>
      <c r="Y89" s="31">
        <f t="shared" si="83"/>
        <v>10.882983403103957</v>
      </c>
      <c r="Z89" s="31">
        <f t="shared" si="83"/>
        <v>11.03429594787044</v>
      </c>
      <c r="AA89" s="31">
        <f t="shared" si="83"/>
        <v>11.295751737251301</v>
      </c>
      <c r="AB89" s="31">
        <f t="shared" si="83"/>
        <v>11.469868629723525</v>
      </c>
      <c r="AC89" s="31">
        <f t="shared" si="83"/>
        <v>11.471703315701205</v>
      </c>
      <c r="AD89" s="31">
        <f t="shared" si="83"/>
        <v>11.426264596213674</v>
      </c>
      <c r="AE89" s="31">
        <f t="shared" si="83"/>
        <v>11.379184103524686</v>
      </c>
      <c r="AF89" s="31">
        <f t="shared" si="83"/>
        <v>11.389914464317473</v>
      </c>
      <c r="AG89" s="31">
        <f t="shared" si="83"/>
        <v>11.477010885848005</v>
      </c>
      <c r="AH89" s="31">
        <f t="shared" si="83"/>
        <v>11.546046752505505</v>
      </c>
      <c r="AI89" s="31">
        <f t="shared" ref="AI89:AJ89" si="88">(1-AI$76)*AI40+AI$76*AI67</f>
        <v>11.564053328177001</v>
      </c>
      <c r="AJ89" s="31">
        <f t="shared" si="88"/>
        <v>11.583353840747732</v>
      </c>
      <c r="AK89" s="31">
        <f t="shared" ref="AK89" si="89">(1-AK$76)*AK40+AK$76*AK67</f>
        <v>11.602918671682074</v>
      </c>
    </row>
    <row r="90" spans="1:37">
      <c r="A90" s="31">
        <f t="shared" si="86"/>
        <v>0.81848843743437227</v>
      </c>
      <c r="B90" s="28" t="str">
        <f t="shared" si="87"/>
        <v>Adelaide</v>
      </c>
      <c r="C90" s="31">
        <f>(1-C$76)*C41+C$76*C68</f>
        <v>0.81848843743437227</v>
      </c>
      <c r="D90" s="31">
        <f t="shared" si="83"/>
        <v>10.560834745804289</v>
      </c>
      <c r="E90" s="31">
        <f t="shared" si="83"/>
        <v>13.320042640426035</v>
      </c>
      <c r="F90" s="31">
        <f t="shared" si="83"/>
        <v>18.280371276877279</v>
      </c>
      <c r="G90" s="31">
        <f t="shared" si="83"/>
        <v>21.452674964081694</v>
      </c>
      <c r="H90" s="31">
        <f t="shared" si="83"/>
        <v>21.972307351699648</v>
      </c>
      <c r="I90" s="31">
        <f t="shared" si="83"/>
        <v>20.285113608882842</v>
      </c>
      <c r="J90" s="31">
        <f t="shared" si="83"/>
        <v>16.554196910102966</v>
      </c>
      <c r="K90" s="31">
        <f t="shared" si="83"/>
        <v>13.677405414522337</v>
      </c>
      <c r="L90" s="31">
        <f t="shared" si="83"/>
        <v>12.781564047980535</v>
      </c>
      <c r="M90" s="31">
        <f t="shared" si="83"/>
        <v>12.762890014302375</v>
      </c>
      <c r="N90" s="31">
        <f t="shared" si="83"/>
        <v>12.735073600012605</v>
      </c>
      <c r="O90" s="31">
        <f t="shared" si="83"/>
        <v>12.703081137566535</v>
      </c>
      <c r="P90" s="31">
        <f t="shared" si="83"/>
        <v>12.589511922286546</v>
      </c>
      <c r="Q90" s="31">
        <f t="shared" si="83"/>
        <v>12.456253187751548</v>
      </c>
      <c r="R90" s="31">
        <f t="shared" si="83"/>
        <v>12.432324479067216</v>
      </c>
      <c r="S90" s="31">
        <f t="shared" si="83"/>
        <v>12.541528219413463</v>
      </c>
      <c r="T90" s="31">
        <f t="shared" si="83"/>
        <v>12.751674360300751</v>
      </c>
      <c r="U90" s="31">
        <f t="shared" si="83"/>
        <v>12.995562625655193</v>
      </c>
      <c r="V90" s="31">
        <f t="shared" si="83"/>
        <v>13.070345590530572</v>
      </c>
      <c r="W90" s="31">
        <f t="shared" si="83"/>
        <v>12.761561347913361</v>
      </c>
      <c r="X90" s="31">
        <f t="shared" si="83"/>
        <v>12.33989432322678</v>
      </c>
      <c r="Y90" s="31">
        <f t="shared" si="83"/>
        <v>12.23954264450845</v>
      </c>
      <c r="Z90" s="31">
        <f t="shared" si="83"/>
        <v>12.416266591636159</v>
      </c>
      <c r="AA90" s="31">
        <f t="shared" si="83"/>
        <v>12.702002908874817</v>
      </c>
      <c r="AB90" s="31">
        <f t="shared" si="83"/>
        <v>12.874034192385114</v>
      </c>
      <c r="AC90" s="31">
        <f t="shared" si="83"/>
        <v>12.83384393548193</v>
      </c>
      <c r="AD90" s="31">
        <f t="shared" si="83"/>
        <v>12.727127945184478</v>
      </c>
      <c r="AE90" s="31">
        <f t="shared" si="83"/>
        <v>12.648563376933026</v>
      </c>
      <c r="AF90" s="31">
        <f t="shared" si="83"/>
        <v>12.660722824681592</v>
      </c>
      <c r="AG90" s="31">
        <f t="shared" si="83"/>
        <v>12.7835197642179</v>
      </c>
      <c r="AH90" s="31">
        <f t="shared" si="83"/>
        <v>12.852731173094</v>
      </c>
      <c r="AI90" s="31">
        <f t="shared" ref="AI90:AJ90" si="90">(1-AI$76)*AI41+AI$76*AI68</f>
        <v>12.783662583967299</v>
      </c>
      <c r="AJ90" s="31">
        <f t="shared" si="90"/>
        <v>12.699925359545531</v>
      </c>
      <c r="AK90" s="31">
        <f t="shared" ref="AK90" si="91">(1-AK$76)*AK41+AK$76*AK68</f>
        <v>12.666148814009041</v>
      </c>
    </row>
    <row r="91" spans="1:37">
      <c r="A91" s="31">
        <f t="shared" si="86"/>
        <v>0.31666374851833523</v>
      </c>
      <c r="B91" s="28" t="str">
        <f t="shared" si="87"/>
        <v>Brisbane</v>
      </c>
      <c r="C91" s="31">
        <f>(1-C$75)*C42+C$75*C69</f>
        <v>0.31666374851833523</v>
      </c>
      <c r="D91" s="31">
        <f t="shared" ref="D91:AH91" si="92">(1-D$75)*D42+D$75*D69</f>
        <v>9.0517639026796424</v>
      </c>
      <c r="E91" s="31">
        <f t="shared" si="92"/>
        <v>11.975464301033533</v>
      </c>
      <c r="F91" s="31">
        <f t="shared" si="92"/>
        <v>16.762390329689794</v>
      </c>
      <c r="G91" s="31">
        <f t="shared" si="92"/>
        <v>19.799760174319339</v>
      </c>
      <c r="H91" s="31">
        <f t="shared" si="92"/>
        <v>20.364851397627476</v>
      </c>
      <c r="I91" s="31">
        <f t="shared" si="92"/>
        <v>17.776227576744855</v>
      </c>
      <c r="J91" s="31">
        <f t="shared" si="92"/>
        <v>13.441806351340077</v>
      </c>
      <c r="K91" s="31">
        <f t="shared" si="92"/>
        <v>10.284430746598773</v>
      </c>
      <c r="L91" s="31">
        <f t="shared" si="92"/>
        <v>9.0700503013708893</v>
      </c>
      <c r="M91" s="31">
        <f t="shared" si="92"/>
        <v>8.8937850259314359</v>
      </c>
      <c r="N91" s="31">
        <f t="shared" si="92"/>
        <v>8.9601145360468788</v>
      </c>
      <c r="O91" s="31">
        <f t="shared" si="92"/>
        <v>9.0420256747070002</v>
      </c>
      <c r="P91" s="31">
        <f t="shared" si="92"/>
        <v>9.0635373377452577</v>
      </c>
      <c r="Q91" s="31">
        <f t="shared" si="92"/>
        <v>9.0548781505731188</v>
      </c>
      <c r="R91" s="31">
        <f t="shared" si="92"/>
        <v>9.077923658662705</v>
      </c>
      <c r="S91" s="31">
        <f t="shared" si="92"/>
        <v>9.0771134339861206</v>
      </c>
      <c r="T91" s="31">
        <f t="shared" si="92"/>
        <v>9.0563485313266927</v>
      </c>
      <c r="U91" s="31">
        <f t="shared" si="92"/>
        <v>9.1161037226253203</v>
      </c>
      <c r="V91" s="31">
        <f t="shared" si="92"/>
        <v>9.1995026007763627</v>
      </c>
      <c r="W91" s="31">
        <f t="shared" si="92"/>
        <v>9.0694693044990053</v>
      </c>
      <c r="X91" s="31">
        <f t="shared" si="92"/>
        <v>8.8471114374615727</v>
      </c>
      <c r="Y91" s="31">
        <f t="shared" si="92"/>
        <v>8.8871060058342959</v>
      </c>
      <c r="Z91" s="31">
        <f t="shared" si="92"/>
        <v>9.0361345350649689</v>
      </c>
      <c r="AA91" s="31">
        <f t="shared" si="92"/>
        <v>9.1284188654238125</v>
      </c>
      <c r="AB91" s="31">
        <f t="shared" si="92"/>
        <v>9.1930401780112323</v>
      </c>
      <c r="AC91" s="31">
        <f t="shared" si="92"/>
        <v>9.2292489397086097</v>
      </c>
      <c r="AD91" s="31">
        <f t="shared" si="92"/>
        <v>9.2836592200484045</v>
      </c>
      <c r="AE91" s="31">
        <f t="shared" si="92"/>
        <v>9.2655648849382786</v>
      </c>
      <c r="AF91" s="31">
        <f t="shared" si="92"/>
        <v>9.1783595719795592</v>
      </c>
      <c r="AG91" s="31">
        <f t="shared" si="92"/>
        <v>9.3537720430590134</v>
      </c>
      <c r="AH91" s="31">
        <f t="shared" si="92"/>
        <v>9.6236996100425198</v>
      </c>
      <c r="AI91" s="31">
        <f t="shared" ref="AI91:AJ91" si="93">(1-AI$75)*AI42+AI$75*AI69</f>
        <v>9.5698551432090539</v>
      </c>
      <c r="AJ91" s="31">
        <f t="shared" si="93"/>
        <v>9.4628832488958778</v>
      </c>
      <c r="AK91" s="31">
        <f t="shared" ref="AK91" si="94">(1-AK$75)*AK42+AK$75*AK69</f>
        <v>9.44384129088475</v>
      </c>
    </row>
    <row r="92" spans="1:37">
      <c r="A92" s="31">
        <f t="shared" si="86"/>
        <v>0.45991791845654678</v>
      </c>
      <c r="B92" s="28" t="str">
        <f t="shared" si="87"/>
        <v>Canberra</v>
      </c>
      <c r="C92" s="31">
        <f>(1-C$76)*C43+C$76*C70</f>
        <v>0.45991791845654678</v>
      </c>
      <c r="D92" s="31">
        <f t="shared" si="83"/>
        <v>8.8890328282448756</v>
      </c>
      <c r="E92" s="31">
        <f t="shared" si="83"/>
        <v>11.842414867162184</v>
      </c>
      <c r="F92" s="31">
        <f t="shared" si="83"/>
        <v>17.437403163653382</v>
      </c>
      <c r="G92" s="31">
        <f t="shared" si="83"/>
        <v>20.601412102120904</v>
      </c>
      <c r="H92" s="31">
        <f t="shared" si="83"/>
        <v>20.772622120215946</v>
      </c>
      <c r="I92" s="31">
        <f t="shared" si="83"/>
        <v>18.800366044072526</v>
      </c>
      <c r="J92" s="31">
        <f t="shared" si="83"/>
        <v>15.421162018520466</v>
      </c>
      <c r="K92" s="31">
        <f t="shared" si="83"/>
        <v>12.430817324749125</v>
      </c>
      <c r="L92" s="31">
        <f t="shared" si="83"/>
        <v>11.16329150842051</v>
      </c>
      <c r="M92" s="31">
        <f t="shared" si="83"/>
        <v>11.094843670323062</v>
      </c>
      <c r="N92" s="31">
        <f t="shared" si="83"/>
        <v>11.177227053420056</v>
      </c>
      <c r="O92" s="31">
        <f t="shared" si="83"/>
        <v>11.239031916829152</v>
      </c>
      <c r="P92" s="31">
        <f t="shared" si="83"/>
        <v>11.227868538798438</v>
      </c>
      <c r="Q92" s="31">
        <f t="shared" si="83"/>
        <v>11.184852825803084</v>
      </c>
      <c r="R92" s="31">
        <f t="shared" si="83"/>
        <v>11.176737543111978</v>
      </c>
      <c r="S92" s="31">
        <f t="shared" si="83"/>
        <v>11.225275574450391</v>
      </c>
      <c r="T92" s="31">
        <f t="shared" si="83"/>
        <v>11.333211462330302</v>
      </c>
      <c r="U92" s="31">
        <f t="shared" si="83"/>
        <v>11.471893092513683</v>
      </c>
      <c r="V92" s="31">
        <f t="shared" si="83"/>
        <v>11.535540709505748</v>
      </c>
      <c r="W92" s="31">
        <f t="shared" si="83"/>
        <v>11.319766027413865</v>
      </c>
      <c r="X92" s="31">
        <f t="shared" si="83"/>
        <v>10.974533374088352</v>
      </c>
      <c r="Y92" s="31">
        <f t="shared" si="83"/>
        <v>10.882983403103957</v>
      </c>
      <c r="Z92" s="31">
        <f t="shared" si="83"/>
        <v>11.03429594787044</v>
      </c>
      <c r="AA92" s="31">
        <f t="shared" si="83"/>
        <v>11.295751737251301</v>
      </c>
      <c r="AB92" s="31">
        <f t="shared" si="83"/>
        <v>11.469868629723525</v>
      </c>
      <c r="AC92" s="31">
        <f t="shared" si="83"/>
        <v>11.471703315701205</v>
      </c>
      <c r="AD92" s="31">
        <f t="shared" si="83"/>
        <v>11.426264596213674</v>
      </c>
      <c r="AE92" s="31">
        <f t="shared" si="83"/>
        <v>11.379184103524686</v>
      </c>
      <c r="AF92" s="31">
        <f t="shared" si="83"/>
        <v>11.389914464317473</v>
      </c>
      <c r="AG92" s="31">
        <f t="shared" si="83"/>
        <v>11.477010885848005</v>
      </c>
      <c r="AH92" s="31">
        <f t="shared" si="83"/>
        <v>11.546046752505505</v>
      </c>
      <c r="AI92" s="31">
        <f t="shared" ref="AI92:AJ92" si="95">(1-AI$76)*AI43+AI$76*AI70</f>
        <v>11.564053328177001</v>
      </c>
      <c r="AJ92" s="31">
        <f t="shared" si="95"/>
        <v>11.583353840747732</v>
      </c>
      <c r="AK92" s="31">
        <f t="shared" ref="AK92" si="96">(1-AK$76)*AK43+AK$76*AK70</f>
        <v>11.602918671682074</v>
      </c>
    </row>
    <row r="93" spans="1:37">
      <c r="A93" s="31">
        <f t="shared" si="86"/>
        <v>1.2294309988018803</v>
      </c>
      <c r="B93" s="28" t="str">
        <f t="shared" si="87"/>
        <v>Hobart</v>
      </c>
      <c r="C93" s="31">
        <f>(1-C$76)*C44+C$76*C71</f>
        <v>1.2294309988018803</v>
      </c>
      <c r="D93" s="31">
        <f t="shared" si="83"/>
        <v>10.697153818058776</v>
      </c>
      <c r="E93" s="31">
        <f t="shared" si="83"/>
        <v>13.702425385194521</v>
      </c>
      <c r="F93" s="31">
        <f t="shared" si="83"/>
        <v>18.851956629223167</v>
      </c>
      <c r="G93" s="31">
        <f t="shared" si="83"/>
        <v>21.66142276489439</v>
      </c>
      <c r="H93" s="31">
        <f t="shared" si="83"/>
        <v>21.964628282250807</v>
      </c>
      <c r="I93" s="31">
        <f t="shared" si="83"/>
        <v>20.344817802548953</v>
      </c>
      <c r="J93" s="31">
        <f t="shared" si="83"/>
        <v>17.359076808240761</v>
      </c>
      <c r="K93" s="31">
        <f t="shared" si="83"/>
        <v>15.02620495330415</v>
      </c>
      <c r="L93" s="31">
        <f t="shared" si="83"/>
        <v>14.666574788482752</v>
      </c>
      <c r="M93" s="31">
        <f t="shared" si="83"/>
        <v>15.046026793350141</v>
      </c>
      <c r="N93" s="31">
        <f t="shared" si="83"/>
        <v>15.214001227436583</v>
      </c>
      <c r="O93" s="31">
        <f t="shared" si="83"/>
        <v>15.350063518742983</v>
      </c>
      <c r="P93" s="31">
        <f t="shared" si="83"/>
        <v>15.319204194306771</v>
      </c>
      <c r="Q93" s="31">
        <f t="shared" si="83"/>
        <v>15.185989994056294</v>
      </c>
      <c r="R93" s="31">
        <f t="shared" si="83"/>
        <v>15.173487654013826</v>
      </c>
      <c r="S93" s="31">
        <f t="shared" si="83"/>
        <v>15.291399257646653</v>
      </c>
      <c r="T93" s="31">
        <f t="shared" si="83"/>
        <v>15.44829305629526</v>
      </c>
      <c r="U93" s="31">
        <f t="shared" si="83"/>
        <v>15.743997136665246</v>
      </c>
      <c r="V93" s="31">
        <f t="shared" si="83"/>
        <v>15.952812375676974</v>
      </c>
      <c r="W93" s="31">
        <f t="shared" si="83"/>
        <v>15.804885857253918</v>
      </c>
      <c r="X93" s="31">
        <f t="shared" si="83"/>
        <v>15.632811010819228</v>
      </c>
      <c r="Y93" s="31">
        <f t="shared" si="83"/>
        <v>15.594063467355966</v>
      </c>
      <c r="Z93" s="31">
        <f t="shared" si="83"/>
        <v>15.679304966466297</v>
      </c>
      <c r="AA93" s="31">
        <f t="shared" si="83"/>
        <v>15.807778006682167</v>
      </c>
      <c r="AB93" s="31">
        <f t="shared" si="83"/>
        <v>15.905963130552557</v>
      </c>
      <c r="AC93" s="31">
        <f t="shared" si="83"/>
        <v>16.095036051718278</v>
      </c>
      <c r="AD93" s="31">
        <f t="shared" si="83"/>
        <v>16.410178873222627</v>
      </c>
      <c r="AE93" s="31">
        <f t="shared" si="83"/>
        <v>16.591039081834921</v>
      </c>
      <c r="AF93" s="31">
        <f t="shared" si="83"/>
        <v>16.796607102027448</v>
      </c>
      <c r="AG93" s="31">
        <f t="shared" si="83"/>
        <v>17.175109826607272</v>
      </c>
      <c r="AH93" s="31">
        <f t="shared" si="83"/>
        <v>17.460556031383522</v>
      </c>
      <c r="AI93" s="31">
        <f t="shared" ref="AI93:AJ93" si="97">(1-AI$76)*AI44+AI$76*AI71</f>
        <v>17.554445440437195</v>
      </c>
      <c r="AJ93" s="31">
        <f t="shared" si="97"/>
        <v>17.631255270876483</v>
      </c>
      <c r="AK93" s="31">
        <f t="shared" ref="AK93" si="98">(1-AK$76)*AK44+AK$76*AK71</f>
        <v>17.728911334879406</v>
      </c>
    </row>
    <row r="94" spans="1:37">
      <c r="A94" s="31">
        <f t="shared" si="86"/>
        <v>0</v>
      </c>
      <c r="B94" s="28" t="str">
        <f t="shared" si="87"/>
        <v>Townsville</v>
      </c>
      <c r="C94" s="31">
        <f>(1-C$75)*C45+C$75*C72</f>
        <v>0</v>
      </c>
      <c r="D94" s="31">
        <f t="shared" ref="D94:AH94" si="99">(1-D$75)*D45+D$75*D72</f>
        <v>7.8157512915897609</v>
      </c>
      <c r="E94" s="31">
        <f t="shared" si="99"/>
        <v>9.4003465708646203</v>
      </c>
      <c r="F94" s="31">
        <f t="shared" si="99"/>
        <v>11.094527988289336</v>
      </c>
      <c r="G94" s="31">
        <f t="shared" si="99"/>
        <v>10.891512148183409</v>
      </c>
      <c r="H94" s="31">
        <f t="shared" si="99"/>
        <v>11.885099441672338</v>
      </c>
      <c r="I94" s="31">
        <f t="shared" si="99"/>
        <v>11.975075024910662</v>
      </c>
      <c r="J94" s="31">
        <f t="shared" si="99"/>
        <v>14.40570308616401</v>
      </c>
      <c r="K94" s="31">
        <f t="shared" si="99"/>
        <v>14.253085960922171</v>
      </c>
      <c r="L94" s="31">
        <f t="shared" si="99"/>
        <v>14.122427840336574</v>
      </c>
      <c r="M94" s="31">
        <f t="shared" si="99"/>
        <v>13.990924446371846</v>
      </c>
      <c r="N94" s="31">
        <f t="shared" si="99"/>
        <v>13.994318785800724</v>
      </c>
      <c r="O94" s="31">
        <f t="shared" si="99"/>
        <v>13.971117502024883</v>
      </c>
      <c r="P94" s="31">
        <f t="shared" si="99"/>
        <v>13.969667844647566</v>
      </c>
      <c r="Q94" s="31">
        <f t="shared" si="99"/>
        <v>13.966854807513151</v>
      </c>
      <c r="R94" s="31">
        <f t="shared" si="99"/>
        <v>13.964558726560465</v>
      </c>
      <c r="S94" s="31">
        <f t="shared" si="99"/>
        <v>13.962655072479624</v>
      </c>
      <c r="T94" s="31">
        <f t="shared" si="99"/>
        <v>13.924166698255499</v>
      </c>
      <c r="U94" s="31">
        <f t="shared" si="99"/>
        <v>13.924166698255499</v>
      </c>
      <c r="V94" s="31">
        <f t="shared" si="99"/>
        <v>13.924166698255499</v>
      </c>
      <c r="W94" s="31">
        <f t="shared" si="99"/>
        <v>13.924166698255499</v>
      </c>
      <c r="X94" s="31">
        <f t="shared" si="99"/>
        <v>13.924166698255499</v>
      </c>
      <c r="Y94" s="31">
        <f t="shared" si="99"/>
        <v>13.924166698255501</v>
      </c>
      <c r="Z94" s="31">
        <f t="shared" si="99"/>
        <v>13.924166698255499</v>
      </c>
      <c r="AA94" s="31">
        <f t="shared" si="99"/>
        <v>13.924166698255499</v>
      </c>
      <c r="AB94" s="31">
        <f t="shared" si="99"/>
        <v>13.924166698255501</v>
      </c>
      <c r="AC94" s="31">
        <f t="shared" si="99"/>
        <v>13.924166698255499</v>
      </c>
      <c r="AD94" s="31">
        <f t="shared" si="99"/>
        <v>13.924166698255499</v>
      </c>
      <c r="AE94" s="31">
        <f t="shared" si="99"/>
        <v>13.924166698255497</v>
      </c>
      <c r="AF94" s="31">
        <f t="shared" si="99"/>
        <v>13.924166698255499</v>
      </c>
      <c r="AG94" s="31">
        <f t="shared" si="99"/>
        <v>13.924166698255499</v>
      </c>
      <c r="AH94" s="31">
        <f t="shared" si="99"/>
        <v>13.924166698255499</v>
      </c>
      <c r="AI94" s="31">
        <f t="shared" ref="AI94:AJ94" si="100">(1-AI$75)*AI45+AI$75*AI72</f>
        <v>13.924166698255499</v>
      </c>
      <c r="AJ94" s="31">
        <f t="shared" si="100"/>
        <v>13.924166698255499</v>
      </c>
      <c r="AK94" s="31">
        <f t="shared" ref="AK94" si="101">(1-AK$75)*AK45+AK$75*AK72</f>
        <v>13.924166698255499</v>
      </c>
    </row>
    <row r="95" spans="1:37"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1:37">
      <c r="A96" s="47"/>
      <c r="B96" s="50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</row>
    <row r="97" spans="1:37">
      <c r="A97" s="47"/>
      <c r="B97" s="48" t="s">
        <v>91</v>
      </c>
      <c r="C97" s="49">
        <f>C87</f>
        <v>2019</v>
      </c>
      <c r="D97" s="49">
        <f t="shared" ref="D97:AJ97" si="102">D87</f>
        <v>2020</v>
      </c>
      <c r="E97" s="49">
        <f t="shared" si="102"/>
        <v>2021</v>
      </c>
      <c r="F97" s="49">
        <f t="shared" si="102"/>
        <v>2022</v>
      </c>
      <c r="G97" s="49">
        <f t="shared" si="102"/>
        <v>2023</v>
      </c>
      <c r="H97" s="49">
        <f t="shared" si="102"/>
        <v>2024</v>
      </c>
      <c r="I97" s="49">
        <f t="shared" si="102"/>
        <v>2025</v>
      </c>
      <c r="J97" s="49">
        <f t="shared" si="102"/>
        <v>2026</v>
      </c>
      <c r="K97" s="49">
        <f t="shared" si="102"/>
        <v>2027</v>
      </c>
      <c r="L97" s="49">
        <f t="shared" si="102"/>
        <v>2028</v>
      </c>
      <c r="M97" s="49">
        <f t="shared" si="102"/>
        <v>2029</v>
      </c>
      <c r="N97" s="49">
        <f t="shared" si="102"/>
        <v>2030</v>
      </c>
      <c r="O97" s="49">
        <f t="shared" si="102"/>
        <v>2031</v>
      </c>
      <c r="P97" s="49">
        <f t="shared" si="102"/>
        <v>2032</v>
      </c>
      <c r="Q97" s="49">
        <f t="shared" si="102"/>
        <v>2033</v>
      </c>
      <c r="R97" s="49">
        <f t="shared" si="102"/>
        <v>2034</v>
      </c>
      <c r="S97" s="49">
        <f t="shared" si="102"/>
        <v>2035</v>
      </c>
      <c r="T97" s="49">
        <f t="shared" si="102"/>
        <v>2036</v>
      </c>
      <c r="U97" s="49">
        <f t="shared" si="102"/>
        <v>2037</v>
      </c>
      <c r="V97" s="49">
        <f t="shared" si="102"/>
        <v>2038</v>
      </c>
      <c r="W97" s="49">
        <f t="shared" si="102"/>
        <v>2039</v>
      </c>
      <c r="X97" s="49">
        <f t="shared" si="102"/>
        <v>2040</v>
      </c>
      <c r="Y97" s="49">
        <f t="shared" si="102"/>
        <v>2041</v>
      </c>
      <c r="Z97" s="49">
        <f t="shared" si="102"/>
        <v>2042</v>
      </c>
      <c r="AA97" s="49">
        <f t="shared" si="102"/>
        <v>2043</v>
      </c>
      <c r="AB97" s="49">
        <f t="shared" si="102"/>
        <v>2044</v>
      </c>
      <c r="AC97" s="49">
        <f t="shared" si="102"/>
        <v>2045</v>
      </c>
      <c r="AD97" s="49">
        <f t="shared" si="102"/>
        <v>2046</v>
      </c>
      <c r="AE97" s="49">
        <f t="shared" si="102"/>
        <v>2047</v>
      </c>
      <c r="AF97" s="49">
        <f t="shared" si="102"/>
        <v>2048</v>
      </c>
      <c r="AG97" s="49">
        <f t="shared" si="102"/>
        <v>2049</v>
      </c>
      <c r="AH97" s="49">
        <f t="shared" si="102"/>
        <v>2050</v>
      </c>
      <c r="AI97" s="49">
        <f t="shared" si="102"/>
        <v>2051</v>
      </c>
      <c r="AJ97" s="49">
        <f t="shared" si="102"/>
        <v>2052</v>
      </c>
      <c r="AK97" s="49">
        <f t="shared" ref="AK97" si="103">AK87</f>
        <v>2053</v>
      </c>
    </row>
    <row r="98" spans="1:37">
      <c r="A98" s="51">
        <f>C98-C88</f>
        <v>-0.56009876843116646</v>
      </c>
      <c r="B98" s="50" t="str">
        <f>B88</f>
        <v>Melbourne</v>
      </c>
      <c r="C98" s="51">
        <f>C79+('R&amp;C Load Factor Adjustments'!$I41-1)*C17</f>
        <v>0</v>
      </c>
      <c r="D98" s="51">
        <f>D79+('R&amp;C Load Factor Adjustments'!$I41-1)*D17</f>
        <v>6.5038228484756164</v>
      </c>
      <c r="E98" s="51">
        <f>E79+('R&amp;C Load Factor Adjustments'!$I41-1)*E17</f>
        <v>9.3824994145940011</v>
      </c>
      <c r="F98" s="51">
        <f>F79+('R&amp;C Load Factor Adjustments'!$I41-1)*F17</f>
        <v>14.655150064566145</v>
      </c>
      <c r="G98" s="51">
        <f>G79+('R&amp;C Load Factor Adjustments'!$I41-1)*G17</f>
        <v>17.434062769674625</v>
      </c>
      <c r="H98" s="51">
        <f>H79+('R&amp;C Load Factor Adjustments'!$I41-1)*H17</f>
        <v>17.580609557223422</v>
      </c>
      <c r="I98" s="51">
        <f>I79+('R&amp;C Load Factor Adjustments'!$I41-1)*I17</f>
        <v>15.875427253331534</v>
      </c>
      <c r="J98" s="51">
        <f>J79+('R&amp;C Load Factor Adjustments'!$I41-1)*J17</f>
        <v>12.899034509469777</v>
      </c>
      <c r="K98" s="51">
        <f>K79+('R&amp;C Load Factor Adjustments'!$I41-1)*K17</f>
        <v>10.55274460917812</v>
      </c>
      <c r="L98" s="51">
        <f>L79+('R&amp;C Load Factor Adjustments'!$I41-1)*L17</f>
        <v>10.163324106499426</v>
      </c>
      <c r="M98" s="51">
        <f>M79+('R&amp;C Load Factor Adjustments'!$I41-1)*M17</f>
        <v>10.618959095567471</v>
      </c>
      <c r="N98" s="51">
        <f>N79+('R&amp;C Load Factor Adjustments'!$I41-1)*N17</f>
        <v>10.847772952323917</v>
      </c>
      <c r="O98" s="51">
        <f>O79+('R&amp;C Load Factor Adjustments'!$I41-1)*O17</f>
        <v>10.940735992309202</v>
      </c>
      <c r="P98" s="51">
        <f>P79+('R&amp;C Load Factor Adjustments'!$I41-1)*P17</f>
        <v>10.921889271366808</v>
      </c>
      <c r="Q98" s="51">
        <f>Q79+('R&amp;C Load Factor Adjustments'!$I41-1)*Q17</f>
        <v>10.8624287868838</v>
      </c>
      <c r="R98" s="51">
        <f>R79+('R&amp;C Load Factor Adjustments'!$I41-1)*R17</f>
        <v>10.856189206565723</v>
      </c>
      <c r="S98" s="51">
        <f>S79+('R&amp;C Load Factor Adjustments'!$I41-1)*S17</f>
        <v>10.916690966639008</v>
      </c>
      <c r="T98" s="51">
        <f>T79+('R&amp;C Load Factor Adjustments'!$I41-1)*T17</f>
        <v>11.027496298775095</v>
      </c>
      <c r="U98" s="51">
        <f>U79+('R&amp;C Load Factor Adjustments'!$I41-1)*U17</f>
        <v>11.170334451303752</v>
      </c>
      <c r="V98" s="51">
        <f>V79+('R&amp;C Load Factor Adjustments'!$I41-1)*V17</f>
        <v>11.245157285080692</v>
      </c>
      <c r="W98" s="51">
        <f>W79+('R&amp;C Load Factor Adjustments'!$I41-1)*W17</f>
        <v>11.156755652257582</v>
      </c>
      <c r="X98" s="51">
        <f>X79+('R&amp;C Load Factor Adjustments'!$I41-1)*X17</f>
        <v>10.990395294292233</v>
      </c>
      <c r="Y98" s="51">
        <f>Y79+('R&amp;C Load Factor Adjustments'!$I41-1)*Y17</f>
        <v>10.953410302425214</v>
      </c>
      <c r="Z98" s="51">
        <f>Z79+('R&amp;C Load Factor Adjustments'!$I41-1)*Z17</f>
        <v>11.033048508189831</v>
      </c>
      <c r="AA98" s="51">
        <f>AA79+('R&amp;C Load Factor Adjustments'!$I41-1)*AA17</f>
        <v>11.15231403895093</v>
      </c>
      <c r="AB98" s="51">
        <f>AB79+('R&amp;C Load Factor Adjustments'!$I41-1)*AB17</f>
        <v>11.251434310515446</v>
      </c>
      <c r="AC98" s="51">
        <f>AC79+('R&amp;C Load Factor Adjustments'!$I41-1)*AC17</f>
        <v>11.470223848925581</v>
      </c>
      <c r="AD98" s="51">
        <f>AD79+('R&amp;C Load Factor Adjustments'!$I41-1)*AD17</f>
        <v>11.829181964752424</v>
      </c>
      <c r="AE98" s="51">
        <f>AE79+('R&amp;C Load Factor Adjustments'!$I41-1)*AE17</f>
        <v>12.033594315273948</v>
      </c>
      <c r="AF98" s="51">
        <f>AF79+('R&amp;C Load Factor Adjustments'!$I41-1)*AF17</f>
        <v>12.270500381184862</v>
      </c>
      <c r="AG98" s="51">
        <f>AG79+('R&amp;C Load Factor Adjustments'!$I41-1)*AG17</f>
        <v>12.706918949246612</v>
      </c>
      <c r="AH98" s="51">
        <f>AH79+('R&amp;C Load Factor Adjustments'!$I41-1)*AH17</f>
        <v>13.031569286242336</v>
      </c>
      <c r="AI98" s="51">
        <f>AI79+('R&amp;C Load Factor Adjustments'!$I41-1)*AI17</f>
        <v>13.138912528447511</v>
      </c>
      <c r="AJ98" s="51">
        <f>AJ79+('R&amp;C Load Factor Adjustments'!$I41-1)*AJ17</f>
        <v>13.232393464527076</v>
      </c>
      <c r="AK98" s="51">
        <f>AK79+('R&amp;C Load Factor Adjustments'!$I41-1)*AK17</f>
        <v>13.348157793980898</v>
      </c>
    </row>
    <row r="99" spans="1:37">
      <c r="A99" s="51">
        <f t="shared" ref="A99:A104" si="104">C99-C89</f>
        <v>-0.45991791845654678</v>
      </c>
      <c r="B99" s="50" t="str">
        <f t="shared" ref="B99:B104" si="105">B89</f>
        <v>Sydney</v>
      </c>
      <c r="C99" s="51">
        <f>C80+('R&amp;C Load Factor Adjustments'!$I42-1)*C18</f>
        <v>0</v>
      </c>
      <c r="D99" s="51">
        <f>D80+('R&amp;C Load Factor Adjustments'!$I42-1)*D18</f>
        <v>9.1242226965567053</v>
      </c>
      <c r="E99" s="51">
        <f>E80+('R&amp;C Load Factor Adjustments'!$I42-1)*E18</f>
        <v>12.073683057240471</v>
      </c>
      <c r="F99" s="51">
        <f>F80+('R&amp;C Load Factor Adjustments'!$I42-1)*F18</f>
        <v>17.652477614516016</v>
      </c>
      <c r="G99" s="51">
        <f>G80+('R&amp;C Load Factor Adjustments'!$I42-1)*G18</f>
        <v>20.80631980674606</v>
      </c>
      <c r="H99" s="51">
        <f>H80+('R&amp;C Load Factor Adjustments'!$I42-1)*H18</f>
        <v>21.001470511305079</v>
      </c>
      <c r="I99" s="51">
        <f>I80+('R&amp;C Load Factor Adjustments'!$I42-1)*I18</f>
        <v>19.10819984647355</v>
      </c>
      <c r="J99" s="51">
        <f>J80+('R&amp;C Load Factor Adjustments'!$I42-1)*J18</f>
        <v>15.835678892978416</v>
      </c>
      <c r="K99" s="51">
        <f>K80+('R&amp;C Load Factor Adjustments'!$I42-1)*K18</f>
        <v>12.930661977885498</v>
      </c>
      <c r="L99" s="51">
        <f>L80+('R&amp;C Load Factor Adjustments'!$I42-1)*L18</f>
        <v>11.703264281797262</v>
      </c>
      <c r="M99" s="51">
        <f>M80+('R&amp;C Load Factor Adjustments'!$I42-1)*M18</f>
        <v>11.628789406771865</v>
      </c>
      <c r="N99" s="51">
        <f>N80+('R&amp;C Load Factor Adjustments'!$I42-1)*N18</f>
        <v>11.698980093889434</v>
      </c>
      <c r="O99" s="51">
        <f>O80+('R&amp;C Load Factor Adjustments'!$I42-1)*O18</f>
        <v>11.753505559724516</v>
      </c>
      <c r="P99" s="51">
        <f>P80+('R&amp;C Load Factor Adjustments'!$I42-1)*P18</f>
        <v>11.722871851224905</v>
      </c>
      <c r="Q99" s="51">
        <f>Q80+('R&amp;C Load Factor Adjustments'!$I42-1)*Q18</f>
        <v>11.661785335451508</v>
      </c>
      <c r="R99" s="51">
        <f>R80+('R&amp;C Load Factor Adjustments'!$I42-1)*R18</f>
        <v>11.646938210665066</v>
      </c>
      <c r="S99" s="51">
        <f>S80+('R&amp;C Load Factor Adjustments'!$I42-1)*S18</f>
        <v>11.694952592931212</v>
      </c>
      <c r="T99" s="51">
        <f>T80+('R&amp;C Load Factor Adjustments'!$I42-1)*T18</f>
        <v>11.817983327921057</v>
      </c>
      <c r="U99" s="51">
        <f>U80+('R&amp;C Load Factor Adjustments'!$I42-1)*U18</f>
        <v>11.99100773698156</v>
      </c>
      <c r="V99" s="51">
        <f>V80+('R&amp;C Load Factor Adjustments'!$I42-1)*V18</f>
        <v>12.072860768408336</v>
      </c>
      <c r="W99" s="51">
        <f>W80+('R&amp;C Load Factor Adjustments'!$I42-1)*W18</f>
        <v>11.854996095384356</v>
      </c>
      <c r="X99" s="51">
        <f>X80+('R&amp;C Load Factor Adjustments'!$I42-1)*X18</f>
        <v>11.516978595800136</v>
      </c>
      <c r="Y99" s="51">
        <f>Y80+('R&amp;C Load Factor Adjustments'!$I42-1)*Y18</f>
        <v>11.430156126894406</v>
      </c>
      <c r="Z99" s="51">
        <f>Z80+('R&amp;C Load Factor Adjustments'!$I42-1)*Z18</f>
        <v>11.564054315247814</v>
      </c>
      <c r="AA99" s="51">
        <f>AA80+('R&amp;C Load Factor Adjustments'!$I42-1)*AA18</f>
        <v>11.800549591999703</v>
      </c>
      <c r="AB99" s="51">
        <f>AB80+('R&amp;C Load Factor Adjustments'!$I42-1)*AB18</f>
        <v>11.967435266091384</v>
      </c>
      <c r="AC99" s="51">
        <f>AC80+('R&amp;C Load Factor Adjustments'!$I42-1)*AC18</f>
        <v>11.96726097860088</v>
      </c>
      <c r="AD99" s="51">
        <f>AD80+('R&amp;C Load Factor Adjustments'!$I42-1)*AD18</f>
        <v>11.905729673377143</v>
      </c>
      <c r="AE99" s="51">
        <f>AE80+('R&amp;C Load Factor Adjustments'!$I42-1)*AE18</f>
        <v>11.845615602145044</v>
      </c>
      <c r="AF99" s="51">
        <f>AF80+('R&amp;C Load Factor Adjustments'!$I42-1)*AF18</f>
        <v>11.854495698132091</v>
      </c>
      <c r="AG99" s="51">
        <f>AG80+('R&amp;C Load Factor Adjustments'!$I42-1)*AG18</f>
        <v>11.940613912050805</v>
      </c>
      <c r="AH99" s="51">
        <f>AH80+('R&amp;C Load Factor Adjustments'!$I42-1)*AH18</f>
        <v>12.009020358584026</v>
      </c>
      <c r="AI99" s="51">
        <f>AI80+('R&amp;C Load Factor Adjustments'!$I42-1)*AI18</f>
        <v>12.034715425841936</v>
      </c>
      <c r="AJ99" s="51">
        <f>AJ80+('R&amp;C Load Factor Adjustments'!$I42-1)*AJ18</f>
        <v>12.07050256972315</v>
      </c>
      <c r="AK99" s="51">
        <f>AK80+('R&amp;C Load Factor Adjustments'!$I42-1)*AK18</f>
        <v>12.103047356818363</v>
      </c>
    </row>
    <row r="100" spans="1:37">
      <c r="A100" s="51">
        <f t="shared" si="104"/>
        <v>-0.81848843743437227</v>
      </c>
      <c r="B100" s="50" t="str">
        <f t="shared" si="105"/>
        <v>Adelaide</v>
      </c>
      <c r="C100" s="51">
        <f>C81+('R&amp;C Load Factor Adjustments'!$I43-1)*C19</f>
        <v>0</v>
      </c>
      <c r="D100" s="51">
        <f>D81+('R&amp;C Load Factor Adjustments'!$I43-1)*D19</f>
        <v>9.1724914555371715</v>
      </c>
      <c r="E100" s="51">
        <f>E81+('R&amp;C Load Factor Adjustments'!$I43-1)*E19</f>
        <v>11.926768027884926</v>
      </c>
      <c r="F100" s="51">
        <f>F81+('R&amp;C Load Factor Adjustments'!$I43-1)*F19</f>
        <v>16.89515010323943</v>
      </c>
      <c r="G100" s="51">
        <f>G81+('R&amp;C Load Factor Adjustments'!$I43-1)*G19</f>
        <v>20.082197111540975</v>
      </c>
      <c r="H100" s="51">
        <f>H81+('R&amp;C Load Factor Adjustments'!$I43-1)*H19</f>
        <v>20.601360502517871</v>
      </c>
      <c r="I100" s="51">
        <f>I81+('R&amp;C Load Factor Adjustments'!$I43-1)*I19</f>
        <v>18.890456589692096</v>
      </c>
      <c r="J100" s="51">
        <f>J81+('R&amp;C Load Factor Adjustments'!$I43-1)*J19</f>
        <v>15.119902115196526</v>
      </c>
      <c r="K100" s="51">
        <f>K81+('R&amp;C Load Factor Adjustments'!$I43-1)*K19</f>
        <v>12.193337616338003</v>
      </c>
      <c r="L100" s="51">
        <f>L81+('R&amp;C Load Factor Adjustments'!$I43-1)*L19</f>
        <v>11.257996559159851</v>
      </c>
      <c r="M100" s="51">
        <f>M81+('R&amp;C Load Factor Adjustments'!$I43-1)*M19</f>
        <v>11.233548783636969</v>
      </c>
      <c r="N100" s="51">
        <f>N81+('R&amp;C Load Factor Adjustments'!$I43-1)*N19</f>
        <v>11.209171133487375</v>
      </c>
      <c r="O100" s="51">
        <f>O81+('R&amp;C Load Factor Adjustments'!$I43-1)*O19</f>
        <v>11.178594075674431</v>
      </c>
      <c r="P100" s="51">
        <f>P81+('R&amp;C Load Factor Adjustments'!$I43-1)*P19</f>
        <v>11.079510527543215</v>
      </c>
      <c r="Q100" s="51">
        <f>Q81+('R&amp;C Load Factor Adjustments'!$I43-1)*Q19</f>
        <v>10.961672776264869</v>
      </c>
      <c r="R100" s="51">
        <f>R81+('R&amp;C Load Factor Adjustments'!$I43-1)*R19</f>
        <v>10.941396184895838</v>
      </c>
      <c r="S100" s="51">
        <f>S81+('R&amp;C Load Factor Adjustments'!$I43-1)*S19</f>
        <v>11.043240055471456</v>
      </c>
      <c r="T100" s="51">
        <f>T81+('R&amp;C Load Factor Adjustments'!$I43-1)*T19</f>
        <v>11.234128799848115</v>
      </c>
      <c r="U100" s="51">
        <f>U81+('R&amp;C Load Factor Adjustments'!$I43-1)*U19</f>
        <v>11.454122934222967</v>
      </c>
      <c r="V100" s="51">
        <f>V81+('R&amp;C Load Factor Adjustments'!$I43-1)*V19</f>
        <v>11.517318151021179</v>
      </c>
      <c r="W100" s="51">
        <f>W81+('R&amp;C Load Factor Adjustments'!$I43-1)*W19</f>
        <v>11.212475382633205</v>
      </c>
      <c r="X100" s="51">
        <f>X81+('R&amp;C Load Factor Adjustments'!$I43-1)*X19</f>
        <v>10.79735428595194</v>
      </c>
      <c r="Y100" s="51">
        <f>Y81+('R&amp;C Load Factor Adjustments'!$I43-1)*Y19</f>
        <v>10.700595444367636</v>
      </c>
      <c r="Z100" s="51">
        <f>Z81+('R&amp;C Load Factor Adjustments'!$I43-1)*Z19</f>
        <v>10.884391975375035</v>
      </c>
      <c r="AA100" s="51">
        <f>AA81+('R&amp;C Load Factor Adjustments'!$I43-1)*AA19</f>
        <v>11.182017338226469</v>
      </c>
      <c r="AB100" s="51">
        <f>AB81+('R&amp;C Load Factor Adjustments'!$I43-1)*AB19</f>
        <v>11.352514906800657</v>
      </c>
      <c r="AC100" s="51">
        <f>AC81+('R&amp;C Load Factor Adjustments'!$I43-1)*AC19</f>
        <v>11.303662995972854</v>
      </c>
      <c r="AD100" s="51">
        <f>AD81+('R&amp;C Load Factor Adjustments'!$I43-1)*AD19</f>
        <v>11.206160517755325</v>
      </c>
      <c r="AE100" s="51">
        <f>AE81+('R&amp;C Load Factor Adjustments'!$I43-1)*AE19</f>
        <v>11.141327978468761</v>
      </c>
      <c r="AF100" s="51">
        <f>AF81+('R&amp;C Load Factor Adjustments'!$I43-1)*AF19</f>
        <v>11.158313777491932</v>
      </c>
      <c r="AG100" s="51">
        <f>AG81+('R&amp;C Load Factor Adjustments'!$I43-1)*AG19</f>
        <v>11.284302240000935</v>
      </c>
      <c r="AH100" s="51">
        <f>AH81+('R&amp;C Load Factor Adjustments'!$I43-1)*AH19</f>
        <v>11.359548579548097</v>
      </c>
      <c r="AI100" s="51">
        <f>AI81+('R&amp;C Load Factor Adjustments'!$I43-1)*AI19</f>
        <v>11.295295034119734</v>
      </c>
      <c r="AJ100" s="51">
        <f>AJ81+('R&amp;C Load Factor Adjustments'!$I43-1)*AJ19</f>
        <v>11.214124714065036</v>
      </c>
      <c r="AK100" s="51">
        <f>AK81+('R&amp;C Load Factor Adjustments'!$I43-1)*AK19</f>
        <v>11.183177813224438</v>
      </c>
    </row>
    <row r="101" spans="1:37">
      <c r="A101" s="51">
        <f t="shared" si="104"/>
        <v>-0.31666374851833523</v>
      </c>
      <c r="B101" s="50" t="str">
        <f t="shared" si="105"/>
        <v>Brisbane</v>
      </c>
      <c r="C101" s="51">
        <f>C82+('R&amp;C Load Factor Adjustments'!$I44-1)*C20</f>
        <v>0</v>
      </c>
      <c r="D101" s="51">
        <f>D82+('R&amp;C Load Factor Adjustments'!$I44-1)*D20</f>
        <v>8.6385072946391741</v>
      </c>
      <c r="E101" s="51">
        <f>E82+('R&amp;C Load Factor Adjustments'!$I44-1)*E20</f>
        <v>11.608703622893421</v>
      </c>
      <c r="F101" s="51">
        <f>F82+('R&amp;C Load Factor Adjustments'!$I44-1)*F20</f>
        <v>16.421153445205984</v>
      </c>
      <c r="G101" s="51">
        <f>G82+('R&amp;C Load Factor Adjustments'!$I44-1)*G20</f>
        <v>19.449948375679476</v>
      </c>
      <c r="H101" s="51">
        <f>H82+('R&amp;C Load Factor Adjustments'!$I44-1)*H20</f>
        <v>20.022378282244901</v>
      </c>
      <c r="I101" s="51">
        <f>I82+('R&amp;C Load Factor Adjustments'!$I44-1)*I20</f>
        <v>17.451741207570311</v>
      </c>
      <c r="J101" s="51">
        <f>J82+('R&amp;C Load Factor Adjustments'!$I44-1)*J20</f>
        <v>13.092765362815822</v>
      </c>
      <c r="K101" s="51">
        <f>K82+('R&amp;C Load Factor Adjustments'!$I44-1)*K20</f>
        <v>9.8889767266416211</v>
      </c>
      <c r="L101" s="51">
        <f>L82+('R&amp;C Load Factor Adjustments'!$I44-1)*L20</f>
        <v>8.6462142461181948</v>
      </c>
      <c r="M101" s="51">
        <f>M82+('R&amp;C Load Factor Adjustments'!$I44-1)*M20</f>
        <v>8.4599508890948041</v>
      </c>
      <c r="N101" s="51">
        <f>N82+('R&amp;C Load Factor Adjustments'!$I44-1)*N20</f>
        <v>8.528046486864266</v>
      </c>
      <c r="O101" s="51">
        <f>O82+('R&amp;C Load Factor Adjustments'!$I44-1)*O20</f>
        <v>8.6129437845589027</v>
      </c>
      <c r="P101" s="51">
        <f>P82+('R&amp;C Load Factor Adjustments'!$I44-1)*P20</f>
        <v>8.6347234564435862</v>
      </c>
      <c r="Q101" s="51">
        <f>Q82+('R&amp;C Load Factor Adjustments'!$I44-1)*Q20</f>
        <v>8.6229612867174321</v>
      </c>
      <c r="R101" s="51">
        <f>R82+('R&amp;C Load Factor Adjustments'!$I44-1)*R20</f>
        <v>8.6442526159429267</v>
      </c>
      <c r="S101" s="51">
        <f>S82+('R&amp;C Load Factor Adjustments'!$I44-1)*S20</f>
        <v>8.6435614430222749</v>
      </c>
      <c r="T101" s="51">
        <f>T82+('R&amp;C Load Factor Adjustments'!$I44-1)*T20</f>
        <v>8.6237352211133942</v>
      </c>
      <c r="U101" s="51">
        <f>U82+('R&amp;C Load Factor Adjustments'!$I44-1)*U20</f>
        <v>8.6901305828493314</v>
      </c>
      <c r="V101" s="51">
        <f>V82+('R&amp;C Load Factor Adjustments'!$I44-1)*V20</f>
        <v>8.7831367090572829</v>
      </c>
      <c r="W101" s="51">
        <f>W82+('R&amp;C Load Factor Adjustments'!$I44-1)*W20</f>
        <v>8.6567537961718628</v>
      </c>
      <c r="X101" s="51">
        <f>X82+('R&amp;C Load Factor Adjustments'!$I44-1)*X20</f>
        <v>8.4320243077220347</v>
      </c>
      <c r="Y101" s="51">
        <f>Y82+('R&amp;C Load Factor Adjustments'!$I44-1)*Y20</f>
        <v>8.4708364041606288</v>
      </c>
      <c r="Z101" s="51">
        <f>Z82+('R&amp;C Load Factor Adjustments'!$I44-1)*Z20</f>
        <v>8.6189916265213675</v>
      </c>
      <c r="AA101" s="51">
        <f>AA82+('R&amp;C Load Factor Adjustments'!$I44-1)*AA20</f>
        <v>8.7075071230836691</v>
      </c>
      <c r="AB101" s="51">
        <f>AB82+('R&amp;C Load Factor Adjustments'!$I44-1)*AB20</f>
        <v>8.7705783596362838</v>
      </c>
      <c r="AC101" s="51">
        <f>AC82+('R&amp;C Load Factor Adjustments'!$I44-1)*AC20</f>
        <v>8.80930631090812</v>
      </c>
      <c r="AD101" s="51">
        <f>AD82+('R&amp;C Load Factor Adjustments'!$I44-1)*AD20</f>
        <v>8.8668230928517655</v>
      </c>
      <c r="AE101" s="51">
        <f>AE82+('R&amp;C Load Factor Adjustments'!$I44-1)*AE20</f>
        <v>8.8494061032094642</v>
      </c>
      <c r="AF101" s="51">
        <f>AF82+('R&amp;C Load Factor Adjustments'!$I44-1)*AF20</f>
        <v>8.7598889942788443</v>
      </c>
      <c r="AG101" s="51">
        <f>AG82+('R&amp;C Load Factor Adjustments'!$I44-1)*AG20</f>
        <v>8.9324490357823692</v>
      </c>
      <c r="AH101" s="51">
        <f>AH82+('R&amp;C Load Factor Adjustments'!$I44-1)*AH20</f>
        <v>9.201528484917521</v>
      </c>
      <c r="AI101" s="51">
        <f>AI82+('R&amp;C Load Factor Adjustments'!$I44-1)*AI20</f>
        <v>9.148762379659205</v>
      </c>
      <c r="AJ101" s="51">
        <f>AJ82+('R&amp;C Load Factor Adjustments'!$I44-1)*AJ20</f>
        <v>9.0433110737204974</v>
      </c>
      <c r="AK101" s="51">
        <f>AK82+('R&amp;C Load Factor Adjustments'!$I44-1)*AK20</f>
        <v>9.0252024716084343</v>
      </c>
    </row>
    <row r="102" spans="1:37">
      <c r="A102" s="51">
        <f t="shared" si="104"/>
        <v>-0.45991791845654678</v>
      </c>
      <c r="B102" s="50" t="str">
        <f t="shared" si="105"/>
        <v>Canberra</v>
      </c>
      <c r="C102" s="51">
        <f>C83+('R&amp;C Load Factor Adjustments'!$I45-1)*C21</f>
        <v>0</v>
      </c>
      <c r="D102" s="51">
        <f>D83+('R&amp;C Load Factor Adjustments'!$I45-1)*D21</f>
        <v>9.1242226965567053</v>
      </c>
      <c r="E102" s="51">
        <f>E83+('R&amp;C Load Factor Adjustments'!$I45-1)*E21</f>
        <v>12.073683057240471</v>
      </c>
      <c r="F102" s="51">
        <f>F83+('R&amp;C Load Factor Adjustments'!$I45-1)*F21</f>
        <v>17.652477614516016</v>
      </c>
      <c r="G102" s="51">
        <f>G83+('R&amp;C Load Factor Adjustments'!$I45-1)*G21</f>
        <v>20.80631980674606</v>
      </c>
      <c r="H102" s="51">
        <f>H83+('R&amp;C Load Factor Adjustments'!$I45-1)*H21</f>
        <v>21.001470511305079</v>
      </c>
      <c r="I102" s="51">
        <f>I83+('R&amp;C Load Factor Adjustments'!$I45-1)*I21</f>
        <v>19.10819984647355</v>
      </c>
      <c r="J102" s="51">
        <f>J83+('R&amp;C Load Factor Adjustments'!$I45-1)*J21</f>
        <v>15.835678892978416</v>
      </c>
      <c r="K102" s="51">
        <f>K83+('R&amp;C Load Factor Adjustments'!$I45-1)*K21</f>
        <v>12.930661977885498</v>
      </c>
      <c r="L102" s="51">
        <f>L83+('R&amp;C Load Factor Adjustments'!$I45-1)*L21</f>
        <v>11.703264281797262</v>
      </c>
      <c r="M102" s="51">
        <f>M83+('R&amp;C Load Factor Adjustments'!$I45-1)*M21</f>
        <v>11.628789406771865</v>
      </c>
      <c r="N102" s="51">
        <f>N83+('R&amp;C Load Factor Adjustments'!$I45-1)*N21</f>
        <v>11.698980093889434</v>
      </c>
      <c r="O102" s="51">
        <f>O83+('R&amp;C Load Factor Adjustments'!$I45-1)*O21</f>
        <v>11.753505559724516</v>
      </c>
      <c r="P102" s="51">
        <f>P83+('R&amp;C Load Factor Adjustments'!$I45-1)*P21</f>
        <v>11.722871851224905</v>
      </c>
      <c r="Q102" s="51">
        <f>Q83+('R&amp;C Load Factor Adjustments'!$I45-1)*Q21</f>
        <v>11.661785335451508</v>
      </c>
      <c r="R102" s="51">
        <f>R83+('R&amp;C Load Factor Adjustments'!$I45-1)*R21</f>
        <v>11.646938210665066</v>
      </c>
      <c r="S102" s="51">
        <f>S83+('R&amp;C Load Factor Adjustments'!$I45-1)*S21</f>
        <v>11.694952592931212</v>
      </c>
      <c r="T102" s="51">
        <f>T83+('R&amp;C Load Factor Adjustments'!$I45-1)*T21</f>
        <v>11.817983327921057</v>
      </c>
      <c r="U102" s="51">
        <f>U83+('R&amp;C Load Factor Adjustments'!$I45-1)*U21</f>
        <v>11.99100773698156</v>
      </c>
      <c r="V102" s="51">
        <f>V83+('R&amp;C Load Factor Adjustments'!$I45-1)*V21</f>
        <v>12.072860768408336</v>
      </c>
      <c r="W102" s="51">
        <f>W83+('R&amp;C Load Factor Adjustments'!$I45-1)*W21</f>
        <v>11.854996095384356</v>
      </c>
      <c r="X102" s="51">
        <f>X83+('R&amp;C Load Factor Adjustments'!$I45-1)*X21</f>
        <v>11.516978595800136</v>
      </c>
      <c r="Y102" s="51">
        <f>Y83+('R&amp;C Load Factor Adjustments'!$I45-1)*Y21</f>
        <v>11.430156126894406</v>
      </c>
      <c r="Z102" s="51">
        <f>Z83+('R&amp;C Load Factor Adjustments'!$I45-1)*Z21</f>
        <v>11.564054315247814</v>
      </c>
      <c r="AA102" s="51">
        <f>AA83+('R&amp;C Load Factor Adjustments'!$I45-1)*AA21</f>
        <v>11.800549591999703</v>
      </c>
      <c r="AB102" s="51">
        <f>AB83+('R&amp;C Load Factor Adjustments'!$I45-1)*AB21</f>
        <v>11.967435266091384</v>
      </c>
      <c r="AC102" s="51">
        <f>AC83+('R&amp;C Load Factor Adjustments'!$I45-1)*AC21</f>
        <v>11.96726097860088</v>
      </c>
      <c r="AD102" s="51">
        <f>AD83+('R&amp;C Load Factor Adjustments'!$I45-1)*AD21</f>
        <v>11.905729673377143</v>
      </c>
      <c r="AE102" s="51">
        <f>AE83+('R&amp;C Load Factor Adjustments'!$I45-1)*AE21</f>
        <v>11.845615602145044</v>
      </c>
      <c r="AF102" s="51">
        <f>AF83+('R&amp;C Load Factor Adjustments'!$I45-1)*AF21</f>
        <v>11.854495698132091</v>
      </c>
      <c r="AG102" s="51">
        <f>AG83+('R&amp;C Load Factor Adjustments'!$I45-1)*AG21</f>
        <v>11.940613912050805</v>
      </c>
      <c r="AH102" s="51">
        <f>AH83+('R&amp;C Load Factor Adjustments'!$I45-1)*AH21</f>
        <v>12.009020358584026</v>
      </c>
      <c r="AI102" s="51">
        <f>AI83+('R&amp;C Load Factor Adjustments'!$I45-1)*AI21</f>
        <v>12.034715425841936</v>
      </c>
      <c r="AJ102" s="51">
        <f>AJ83+('R&amp;C Load Factor Adjustments'!$I45-1)*AJ21</f>
        <v>12.07050256972315</v>
      </c>
      <c r="AK102" s="51">
        <f>AK83+('R&amp;C Load Factor Adjustments'!$I45-1)*AK21</f>
        <v>12.103047356818363</v>
      </c>
    </row>
    <row r="103" spans="1:37">
      <c r="A103" s="51">
        <f t="shared" si="104"/>
        <v>-1.2294309988018803</v>
      </c>
      <c r="B103" s="50" t="str">
        <f t="shared" si="105"/>
        <v>Hobart</v>
      </c>
      <c r="C103" s="51">
        <f>C84+('R&amp;C Load Factor Adjustments'!$I46-1)*C22</f>
        <v>0</v>
      </c>
      <c r="D103" s="51">
        <f>D84+('R&amp;C Load Factor Adjustments'!$I46-1)*D22</f>
        <v>10.366481111860015</v>
      </c>
      <c r="E103" s="51">
        <f>E84+('R&amp;C Load Factor Adjustments'!$I46-1)*E22</f>
        <v>13.415320338768453</v>
      </c>
      <c r="F103" s="51">
        <f>F84+('R&amp;C Load Factor Adjustments'!$I46-1)*F22</f>
        <v>18.524506858820708</v>
      </c>
      <c r="G103" s="51">
        <f>G84+('R&amp;C Load Factor Adjustments'!$I46-1)*G22</f>
        <v>21.343878710016707</v>
      </c>
      <c r="H103" s="51">
        <f>H84+('R&amp;C Load Factor Adjustments'!$I46-1)*H22</f>
        <v>21.704374549347023</v>
      </c>
      <c r="I103" s="51">
        <f>I84+('R&amp;C Load Factor Adjustments'!$I46-1)*I22</f>
        <v>20.122013993957154</v>
      </c>
      <c r="J103" s="51">
        <f>J84+('R&amp;C Load Factor Adjustments'!$I46-1)*J22</f>
        <v>17.140217243252582</v>
      </c>
      <c r="K103" s="51">
        <f>K84+('R&amp;C Load Factor Adjustments'!$I46-1)*K22</f>
        <v>14.891340446278393</v>
      </c>
      <c r="L103" s="51">
        <f>L84+('R&amp;C Load Factor Adjustments'!$I46-1)*L22</f>
        <v>14.705751454935395</v>
      </c>
      <c r="M103" s="51">
        <f>M84+('R&amp;C Load Factor Adjustments'!$I46-1)*M22</f>
        <v>15.160665789311984</v>
      </c>
      <c r="N103" s="51">
        <f>N84+('R&amp;C Load Factor Adjustments'!$I46-1)*N22</f>
        <v>15.32088011179024</v>
      </c>
      <c r="O103" s="51">
        <f>O84+('R&amp;C Load Factor Adjustments'!$I46-1)*O22</f>
        <v>15.462598109907237</v>
      </c>
      <c r="P103" s="51">
        <f>P84+('R&amp;C Load Factor Adjustments'!$I46-1)*P22</f>
        <v>15.418235920262205</v>
      </c>
      <c r="Q103" s="51">
        <f>Q84+('R&amp;C Load Factor Adjustments'!$I46-1)*Q22</f>
        <v>15.24479501236452</v>
      </c>
      <c r="R103" s="51">
        <f>R84+('R&amp;C Load Factor Adjustments'!$I46-1)*R22</f>
        <v>15.20781891663459</v>
      </c>
      <c r="S103" s="51">
        <f>S84+('R&amp;C Load Factor Adjustments'!$I46-1)*S22</f>
        <v>15.33643424022833</v>
      </c>
      <c r="T103" s="51">
        <f>T84+('R&amp;C Load Factor Adjustments'!$I46-1)*T22</f>
        <v>15.520339615618283</v>
      </c>
      <c r="U103" s="51">
        <f>U84+('R&amp;C Load Factor Adjustments'!$I46-1)*U22</f>
        <v>15.881421881549969</v>
      </c>
      <c r="V103" s="51">
        <f>V84+('R&amp;C Load Factor Adjustments'!$I46-1)*V22</f>
        <v>16.13482422810538</v>
      </c>
      <c r="W103" s="51">
        <f>W84+('R&amp;C Load Factor Adjustments'!$I46-1)*W22</f>
        <v>15.976036466608154</v>
      </c>
      <c r="X103" s="51">
        <f>X84+('R&amp;C Load Factor Adjustments'!$I46-1)*X22</f>
        <v>15.825578845009279</v>
      </c>
      <c r="Y103" s="51">
        <f>Y84+('R&amp;C Load Factor Adjustments'!$I46-1)*Y22</f>
        <v>15.793498822942736</v>
      </c>
      <c r="Z103" s="51">
        <f>Z84+('R&amp;C Load Factor Adjustments'!$I46-1)*Z22</f>
        <v>15.857543735040055</v>
      </c>
      <c r="AA103" s="51">
        <f>AA84+('R&amp;C Load Factor Adjustments'!$I46-1)*AA22</f>
        <v>15.951185870769983</v>
      </c>
      <c r="AB103" s="51">
        <f>AB84+('R&amp;C Load Factor Adjustments'!$I46-1)*AB22</f>
        <v>16.052908546263261</v>
      </c>
      <c r="AC103" s="51">
        <f>AC84+('R&amp;C Load Factor Adjustments'!$I46-1)*AC22</f>
        <v>16.354395868084175</v>
      </c>
      <c r="AD103" s="51">
        <f>AD84+('R&amp;C Load Factor Adjustments'!$I46-1)*AD22</f>
        <v>16.83528669550331</v>
      </c>
      <c r="AE103" s="51">
        <f>AE84+('R&amp;C Load Factor Adjustments'!$I46-1)*AE22</f>
        <v>17.105241833565223</v>
      </c>
      <c r="AF103" s="51">
        <f>AF84+('R&amp;C Load Factor Adjustments'!$I46-1)*AF22</f>
        <v>17.429357923955752</v>
      </c>
      <c r="AG103" s="51">
        <f>AG84+('R&amp;C Load Factor Adjustments'!$I46-1)*AG22</f>
        <v>18.026949341569271</v>
      </c>
      <c r="AH103" s="51">
        <f>AH84+('R&amp;C Load Factor Adjustments'!$I46-1)*AH22</f>
        <v>18.460700078803303</v>
      </c>
      <c r="AI103" s="51">
        <f>AI84+('R&amp;C Load Factor Adjustments'!$I46-1)*AI22</f>
        <v>18.605483725845176</v>
      </c>
      <c r="AJ103" s="51">
        <f>AJ84+('R&amp;C Load Factor Adjustments'!$I46-1)*AJ22</f>
        <v>18.745358350416225</v>
      </c>
      <c r="AK103" s="51">
        <f>AK84+('R&amp;C Load Factor Adjustments'!$I46-1)*AK22</f>
        <v>18.911515811830082</v>
      </c>
    </row>
    <row r="104" spans="1:37">
      <c r="A104" s="51">
        <f t="shared" si="104"/>
        <v>0</v>
      </c>
      <c r="B104" s="50" t="str">
        <f t="shared" si="105"/>
        <v>Townsville</v>
      </c>
      <c r="C104" s="51">
        <f>C85+('R&amp;C Load Factor Adjustments'!$I47-1)*C23</f>
        <v>0</v>
      </c>
      <c r="D104" s="51">
        <f>D85+('R&amp;C Load Factor Adjustments'!$I47-1)*D23</f>
        <v>7.8157512915897609</v>
      </c>
      <c r="E104" s="51">
        <f>E85+('R&amp;C Load Factor Adjustments'!$I47-1)*E23</f>
        <v>9.4003465708646203</v>
      </c>
      <c r="F104" s="51">
        <f>F85+('R&amp;C Load Factor Adjustments'!$I47-1)*F23</f>
        <v>11.094527988289336</v>
      </c>
      <c r="G104" s="51">
        <f>G85+('R&amp;C Load Factor Adjustments'!$I47-1)*G23</f>
        <v>10.891512148183409</v>
      </c>
      <c r="H104" s="51">
        <f>H85+('R&amp;C Load Factor Adjustments'!$I47-1)*H23</f>
        <v>11.885099441672338</v>
      </c>
      <c r="I104" s="51">
        <f>I85+('R&amp;C Load Factor Adjustments'!$I47-1)*I23</f>
        <v>11.975075024910662</v>
      </c>
      <c r="J104" s="51">
        <f>J85+('R&amp;C Load Factor Adjustments'!$I47-1)*J23</f>
        <v>14.40570308616401</v>
      </c>
      <c r="K104" s="51">
        <f>K85+('R&amp;C Load Factor Adjustments'!$I47-1)*K23</f>
        <v>14.253085960922171</v>
      </c>
      <c r="L104" s="51">
        <f>L85+('R&amp;C Load Factor Adjustments'!$I47-1)*L23</f>
        <v>14.122427840336574</v>
      </c>
      <c r="M104" s="51">
        <f>M85+('R&amp;C Load Factor Adjustments'!$I47-1)*M23</f>
        <v>13.990924446371846</v>
      </c>
      <c r="N104" s="51">
        <f>N85+('R&amp;C Load Factor Adjustments'!$I47-1)*N23</f>
        <v>13.994318785800724</v>
      </c>
      <c r="O104" s="51">
        <f>O85+('R&amp;C Load Factor Adjustments'!$I47-1)*O23</f>
        <v>13.971117502024883</v>
      </c>
      <c r="P104" s="51">
        <f>P85+('R&amp;C Load Factor Adjustments'!$I47-1)*P23</f>
        <v>13.969667844647566</v>
      </c>
      <c r="Q104" s="51">
        <f>Q85+('R&amp;C Load Factor Adjustments'!$I47-1)*Q23</f>
        <v>13.966854807513151</v>
      </c>
      <c r="R104" s="51">
        <f>R85+('R&amp;C Load Factor Adjustments'!$I47-1)*R23</f>
        <v>13.964558726560465</v>
      </c>
      <c r="S104" s="51">
        <f>S85+('R&amp;C Load Factor Adjustments'!$I47-1)*S23</f>
        <v>13.962655072479624</v>
      </c>
      <c r="T104" s="51">
        <f>T85+('R&amp;C Load Factor Adjustments'!$I47-1)*T23</f>
        <v>13.924166698255499</v>
      </c>
      <c r="U104" s="51">
        <f>U85+('R&amp;C Load Factor Adjustments'!$I47-1)*U23</f>
        <v>13.924166698255499</v>
      </c>
      <c r="V104" s="51">
        <f>V85+('R&amp;C Load Factor Adjustments'!$I47-1)*V23</f>
        <v>13.924166698255499</v>
      </c>
      <c r="W104" s="51">
        <f>W85+('R&amp;C Load Factor Adjustments'!$I47-1)*W23</f>
        <v>13.924166698255499</v>
      </c>
      <c r="X104" s="51">
        <f>X85+('R&amp;C Load Factor Adjustments'!$I47-1)*X23</f>
        <v>13.924166698255499</v>
      </c>
      <c r="Y104" s="51">
        <f>Y85+('R&amp;C Load Factor Adjustments'!$I47-1)*Y23</f>
        <v>13.924166698255501</v>
      </c>
      <c r="Z104" s="51">
        <f>Z85+('R&amp;C Load Factor Adjustments'!$I47-1)*Z23</f>
        <v>13.924166698255499</v>
      </c>
      <c r="AA104" s="51">
        <f>AA85+('R&amp;C Load Factor Adjustments'!$I47-1)*AA23</f>
        <v>13.924166698255499</v>
      </c>
      <c r="AB104" s="51">
        <f>AB85+('R&amp;C Load Factor Adjustments'!$I47-1)*AB23</f>
        <v>13.924166698255501</v>
      </c>
      <c r="AC104" s="51">
        <f>AC85+('R&amp;C Load Factor Adjustments'!$I47-1)*AC23</f>
        <v>13.924166698255499</v>
      </c>
      <c r="AD104" s="51">
        <f>AD85+('R&amp;C Load Factor Adjustments'!$I47-1)*AD23</f>
        <v>13.924166698255499</v>
      </c>
      <c r="AE104" s="51">
        <f>AE85+('R&amp;C Load Factor Adjustments'!$I47-1)*AE23</f>
        <v>13.924166698255497</v>
      </c>
      <c r="AF104" s="51">
        <f>AF85+('R&amp;C Load Factor Adjustments'!$I47-1)*AF23</f>
        <v>13.924166698255499</v>
      </c>
      <c r="AG104" s="51">
        <f>AG85+('R&amp;C Load Factor Adjustments'!$I47-1)*AG23</f>
        <v>13.924166698255499</v>
      </c>
      <c r="AH104" s="51">
        <f>AH85+('R&amp;C Load Factor Adjustments'!$I47-1)*AH23</f>
        <v>13.924166698255499</v>
      </c>
      <c r="AI104" s="51">
        <f>AI85+('R&amp;C Load Factor Adjustments'!$I47-1)*AI23</f>
        <v>13.924166698255499</v>
      </c>
      <c r="AJ104" s="51">
        <f>AJ85+('R&amp;C Load Factor Adjustments'!$I47-1)*AJ23</f>
        <v>13.924166698255499</v>
      </c>
      <c r="AK104" s="51">
        <f>AK85+('R&amp;C Load Factor Adjustments'!$I47-1)*AK23</f>
        <v>13.924166698255499</v>
      </c>
    </row>
    <row r="105" spans="1:37">
      <c r="A105" s="47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</row>
    <row r="106" spans="1:37">
      <c r="A106" s="47"/>
      <c r="B106" s="48" t="s">
        <v>92</v>
      </c>
      <c r="C106" s="49">
        <f>C87</f>
        <v>2019</v>
      </c>
      <c r="D106" s="49">
        <f t="shared" ref="D106:AH106" si="106">D87</f>
        <v>2020</v>
      </c>
      <c r="E106" s="49">
        <f t="shared" si="106"/>
        <v>2021</v>
      </c>
      <c r="F106" s="49">
        <f t="shared" si="106"/>
        <v>2022</v>
      </c>
      <c r="G106" s="49">
        <f t="shared" si="106"/>
        <v>2023</v>
      </c>
      <c r="H106" s="49">
        <f t="shared" si="106"/>
        <v>2024</v>
      </c>
      <c r="I106" s="49">
        <f t="shared" si="106"/>
        <v>2025</v>
      </c>
      <c r="J106" s="49">
        <f t="shared" si="106"/>
        <v>2026</v>
      </c>
      <c r="K106" s="49">
        <f t="shared" si="106"/>
        <v>2027</v>
      </c>
      <c r="L106" s="49">
        <f t="shared" si="106"/>
        <v>2028</v>
      </c>
      <c r="M106" s="49">
        <f t="shared" si="106"/>
        <v>2029</v>
      </c>
      <c r="N106" s="49">
        <f t="shared" si="106"/>
        <v>2030</v>
      </c>
      <c r="O106" s="49">
        <f t="shared" si="106"/>
        <v>2031</v>
      </c>
      <c r="P106" s="49">
        <f t="shared" si="106"/>
        <v>2032</v>
      </c>
      <c r="Q106" s="49">
        <f t="shared" si="106"/>
        <v>2033</v>
      </c>
      <c r="R106" s="49">
        <f t="shared" si="106"/>
        <v>2034</v>
      </c>
      <c r="S106" s="49">
        <f t="shared" si="106"/>
        <v>2035</v>
      </c>
      <c r="T106" s="49">
        <f t="shared" si="106"/>
        <v>2036</v>
      </c>
      <c r="U106" s="49">
        <f t="shared" si="106"/>
        <v>2037</v>
      </c>
      <c r="V106" s="49">
        <f t="shared" si="106"/>
        <v>2038</v>
      </c>
      <c r="W106" s="49">
        <f t="shared" si="106"/>
        <v>2039</v>
      </c>
      <c r="X106" s="49">
        <f t="shared" si="106"/>
        <v>2040</v>
      </c>
      <c r="Y106" s="49">
        <f t="shared" si="106"/>
        <v>2041</v>
      </c>
      <c r="Z106" s="49">
        <f t="shared" si="106"/>
        <v>2042</v>
      </c>
      <c r="AA106" s="49">
        <f t="shared" si="106"/>
        <v>2043</v>
      </c>
      <c r="AB106" s="49">
        <f t="shared" si="106"/>
        <v>2044</v>
      </c>
      <c r="AC106" s="49">
        <f t="shared" si="106"/>
        <v>2045</v>
      </c>
      <c r="AD106" s="49">
        <f t="shared" si="106"/>
        <v>2046</v>
      </c>
      <c r="AE106" s="49">
        <f t="shared" si="106"/>
        <v>2047</v>
      </c>
      <c r="AF106" s="49">
        <f t="shared" si="106"/>
        <v>2048</v>
      </c>
      <c r="AG106" s="49">
        <f t="shared" si="106"/>
        <v>2049</v>
      </c>
      <c r="AH106" s="49">
        <f t="shared" si="106"/>
        <v>2050</v>
      </c>
      <c r="AI106" s="49">
        <f t="shared" ref="AI106:AJ106" si="107">AI87</f>
        <v>2051</v>
      </c>
      <c r="AJ106" s="49">
        <f t="shared" si="107"/>
        <v>2052</v>
      </c>
      <c r="AK106" s="49">
        <f t="shared" ref="AK106" si="108">AK87</f>
        <v>2053</v>
      </c>
    </row>
    <row r="107" spans="1:37">
      <c r="A107" s="47"/>
      <c r="B107" s="48" t="s">
        <v>93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</row>
    <row r="108" spans="1:37">
      <c r="A108" s="47"/>
      <c r="B108" s="50" t="s">
        <v>94</v>
      </c>
      <c r="C108" s="51">
        <v>0</v>
      </c>
      <c r="D108" s="51">
        <f>D$98+'GPG Margins'!$D4</f>
        <v>7.5038228484756164</v>
      </c>
      <c r="E108" s="51">
        <f>E$98+'GPG Margins'!$D4</f>
        <v>10.382499414594001</v>
      </c>
      <c r="F108" s="51">
        <f>F$98+'GPG Margins'!$D4</f>
        <v>15.655150064566145</v>
      </c>
      <c r="G108" s="51">
        <f>G$98+'GPG Margins'!$D4</f>
        <v>18.434062769674625</v>
      </c>
      <c r="H108" s="51">
        <f>H$98+'GPG Margins'!$D4</f>
        <v>18.580609557223422</v>
      </c>
      <c r="I108" s="51">
        <f>I$98+'GPG Margins'!$D4</f>
        <v>16.875427253331534</v>
      </c>
      <c r="J108" s="51">
        <f>J$98+'GPG Margins'!$D4</f>
        <v>13.899034509469777</v>
      </c>
      <c r="K108" s="51">
        <f>K$98+'GPG Margins'!$D4</f>
        <v>11.55274460917812</v>
      </c>
      <c r="L108" s="51">
        <f>L$98+'GPG Margins'!$D4</f>
        <v>11.163324106499426</v>
      </c>
      <c r="M108" s="51">
        <f>M$98+'GPG Margins'!$D4</f>
        <v>11.618959095567471</v>
      </c>
      <c r="N108" s="51">
        <f>N$98+'GPG Margins'!$D4</f>
        <v>11.847772952323917</v>
      </c>
      <c r="O108" s="51">
        <f>O$98+'GPG Margins'!$D4</f>
        <v>11.940735992309202</v>
      </c>
      <c r="P108" s="51">
        <f>P$98+'GPG Margins'!$D4</f>
        <v>11.921889271366808</v>
      </c>
      <c r="Q108" s="51">
        <f>Q$98+'GPG Margins'!$D4</f>
        <v>11.8624287868838</v>
      </c>
      <c r="R108" s="51">
        <f>R$98+'GPG Margins'!$D4</f>
        <v>11.856189206565723</v>
      </c>
      <c r="S108" s="51">
        <f>S$98+'GPG Margins'!$D4</f>
        <v>11.916690966639008</v>
      </c>
      <c r="T108" s="51">
        <f>T$98+'GPG Margins'!$D4</f>
        <v>12.027496298775095</v>
      </c>
      <c r="U108" s="51">
        <f>U$98+'GPG Margins'!$D4</f>
        <v>12.170334451303752</v>
      </c>
      <c r="V108" s="51">
        <f>V$98+'GPG Margins'!$D4</f>
        <v>12.245157285080692</v>
      </c>
      <c r="W108" s="51">
        <f>W$98+'GPG Margins'!$D4</f>
        <v>12.156755652257582</v>
      </c>
      <c r="X108" s="51">
        <f>X$98+'GPG Margins'!$D4</f>
        <v>11.990395294292233</v>
      </c>
      <c r="Y108" s="51">
        <f>Y$98+'GPG Margins'!$D4</f>
        <v>11.953410302425214</v>
      </c>
      <c r="Z108" s="51">
        <f>Z$98+'GPG Margins'!$D4</f>
        <v>12.033048508189831</v>
      </c>
      <c r="AA108" s="51">
        <f>AA$98+'GPG Margins'!$D4</f>
        <v>12.15231403895093</v>
      </c>
      <c r="AB108" s="51">
        <f>AB$98+'GPG Margins'!$D4</f>
        <v>12.251434310515446</v>
      </c>
      <c r="AC108" s="51">
        <f>AC$98+'GPG Margins'!$D4</f>
        <v>12.470223848925581</v>
      </c>
      <c r="AD108" s="51">
        <f>AD$98+'GPG Margins'!$D4</f>
        <v>12.829181964752424</v>
      </c>
      <c r="AE108" s="51">
        <f>AE$98+'GPG Margins'!$D4</f>
        <v>13.033594315273948</v>
      </c>
      <c r="AF108" s="51">
        <f>AF$98+'GPG Margins'!$D4</f>
        <v>13.270500381184862</v>
      </c>
      <c r="AG108" s="51">
        <f>AG$98+'GPG Margins'!$D4</f>
        <v>13.706918949246612</v>
      </c>
      <c r="AH108" s="51">
        <f>AH$98+'GPG Margins'!$D4</f>
        <v>14.031569286242336</v>
      </c>
      <c r="AI108" s="51">
        <f>AI$98+'GPG Margins'!$D4</f>
        <v>14.138912528447511</v>
      </c>
      <c r="AJ108" s="51">
        <f>AJ$98+'GPG Margins'!$D4</f>
        <v>14.232393464527076</v>
      </c>
      <c r="AK108" s="51">
        <f>AK$98+'GPG Margins'!$D4</f>
        <v>14.348157793980898</v>
      </c>
    </row>
    <row r="109" spans="1:37">
      <c r="A109" s="47"/>
      <c r="B109" s="50" t="s">
        <v>95</v>
      </c>
      <c r="C109" s="51">
        <v>0</v>
      </c>
      <c r="D109" s="51">
        <f>D$98+'GPG Margins'!$D5</f>
        <v>7.0038228484756164</v>
      </c>
      <c r="E109" s="51">
        <f>E$98+'GPG Margins'!$D5</f>
        <v>9.8824994145940011</v>
      </c>
      <c r="F109" s="51">
        <f>F$98+'GPG Margins'!$D5</f>
        <v>15.155150064566145</v>
      </c>
      <c r="G109" s="51">
        <f>G$98+'GPG Margins'!$D5</f>
        <v>17.934062769674625</v>
      </c>
      <c r="H109" s="51">
        <f>H$98+'GPG Margins'!$D5</f>
        <v>18.080609557223422</v>
      </c>
      <c r="I109" s="51">
        <f>I$98+'GPG Margins'!$D5</f>
        <v>16.375427253331534</v>
      </c>
      <c r="J109" s="51">
        <f>J$98+'GPG Margins'!$D5</f>
        <v>13.399034509469777</v>
      </c>
      <c r="K109" s="51">
        <f>K$98+'GPG Margins'!$D5</f>
        <v>11.05274460917812</v>
      </c>
      <c r="L109" s="51">
        <f>L$98+'GPG Margins'!$D5</f>
        <v>10.663324106499426</v>
      </c>
      <c r="M109" s="51">
        <f>M$98+'GPG Margins'!$D5</f>
        <v>11.118959095567471</v>
      </c>
      <c r="N109" s="51">
        <f>N$98+'GPG Margins'!$D5</f>
        <v>11.347772952323917</v>
      </c>
      <c r="O109" s="51">
        <f>O$98+'GPG Margins'!$D5</f>
        <v>11.440735992309202</v>
      </c>
      <c r="P109" s="51">
        <f>P$98+'GPG Margins'!$D5</f>
        <v>11.421889271366808</v>
      </c>
      <c r="Q109" s="51">
        <f>Q$98+'GPG Margins'!$D5</f>
        <v>11.3624287868838</v>
      </c>
      <c r="R109" s="51">
        <f>R$98+'GPG Margins'!$D5</f>
        <v>11.356189206565723</v>
      </c>
      <c r="S109" s="51">
        <f>S$98+'GPG Margins'!$D5</f>
        <v>11.416690966639008</v>
      </c>
      <c r="T109" s="51">
        <f>T$98+'GPG Margins'!$D5</f>
        <v>11.527496298775095</v>
      </c>
      <c r="U109" s="51">
        <f>U$98+'GPG Margins'!$D5</f>
        <v>11.670334451303752</v>
      </c>
      <c r="V109" s="51">
        <f>V$98+'GPG Margins'!$D5</f>
        <v>11.745157285080692</v>
      </c>
      <c r="W109" s="51">
        <f>W$98+'GPG Margins'!$D5</f>
        <v>11.656755652257582</v>
      </c>
      <c r="X109" s="51">
        <f>X$98+'GPG Margins'!$D5</f>
        <v>11.490395294292233</v>
      </c>
      <c r="Y109" s="51">
        <f>Y$98+'GPG Margins'!$D5</f>
        <v>11.453410302425214</v>
      </c>
      <c r="Z109" s="51">
        <f>Z$98+'GPG Margins'!$D5</f>
        <v>11.533048508189831</v>
      </c>
      <c r="AA109" s="51">
        <f>AA$98+'GPG Margins'!$D5</f>
        <v>11.65231403895093</v>
      </c>
      <c r="AB109" s="51">
        <f>AB$98+'GPG Margins'!$D5</f>
        <v>11.751434310515446</v>
      </c>
      <c r="AC109" s="51">
        <f>AC$98+'GPG Margins'!$D5</f>
        <v>11.970223848925581</v>
      </c>
      <c r="AD109" s="51">
        <f>AD$98+'GPG Margins'!$D5</f>
        <v>12.329181964752424</v>
      </c>
      <c r="AE109" s="51">
        <f>AE$98+'GPG Margins'!$D5</f>
        <v>12.533594315273948</v>
      </c>
      <c r="AF109" s="51">
        <f>AF$98+'GPG Margins'!$D5</f>
        <v>12.770500381184862</v>
      </c>
      <c r="AG109" s="51">
        <f>AG$98+'GPG Margins'!$D5</f>
        <v>13.206918949246612</v>
      </c>
      <c r="AH109" s="51">
        <f>AH$98+'GPG Margins'!$D5</f>
        <v>13.531569286242336</v>
      </c>
      <c r="AI109" s="51">
        <f>AI$98+'GPG Margins'!$D5</f>
        <v>13.638912528447511</v>
      </c>
      <c r="AJ109" s="51">
        <f>AJ$98+'GPG Margins'!$D5</f>
        <v>13.732393464527076</v>
      </c>
      <c r="AK109" s="51">
        <f>AK$98+'GPG Margins'!$D5</f>
        <v>13.848157793980898</v>
      </c>
    </row>
    <row r="110" spans="1:37">
      <c r="A110" s="47"/>
      <c r="B110" s="50" t="s">
        <v>96</v>
      </c>
      <c r="C110" s="51">
        <v>0</v>
      </c>
      <c r="D110" s="51">
        <f>D$98+'GPG Margins'!$D6</f>
        <v>6.5038228484756164</v>
      </c>
      <c r="E110" s="51">
        <f>E$98+'GPG Margins'!$D6</f>
        <v>9.3824994145940011</v>
      </c>
      <c r="F110" s="51">
        <f>F$98+'GPG Margins'!$D6</f>
        <v>14.655150064566145</v>
      </c>
      <c r="G110" s="51">
        <f>G$98+'GPG Margins'!$D6</f>
        <v>17.434062769674625</v>
      </c>
      <c r="H110" s="51">
        <f>H$98+'GPG Margins'!$D6</f>
        <v>17.580609557223422</v>
      </c>
      <c r="I110" s="51">
        <f>I$98+'GPG Margins'!$D6</f>
        <v>15.875427253331534</v>
      </c>
      <c r="J110" s="51">
        <f>J$98+'GPG Margins'!$D6</f>
        <v>12.899034509469777</v>
      </c>
      <c r="K110" s="51">
        <f>K$98+'GPG Margins'!$D6</f>
        <v>10.55274460917812</v>
      </c>
      <c r="L110" s="51">
        <f>L$98+'GPG Margins'!$D6</f>
        <v>10.163324106499426</v>
      </c>
      <c r="M110" s="51">
        <f>M$98+'GPG Margins'!$D6</f>
        <v>10.618959095567471</v>
      </c>
      <c r="N110" s="51">
        <f>N$98+'GPG Margins'!$D6</f>
        <v>10.847772952323917</v>
      </c>
      <c r="O110" s="51">
        <f>O$98+'GPG Margins'!$D6</f>
        <v>10.940735992309202</v>
      </c>
      <c r="P110" s="51">
        <f>P$98+'GPG Margins'!$D6</f>
        <v>10.921889271366808</v>
      </c>
      <c r="Q110" s="51">
        <f>Q$98+'GPG Margins'!$D6</f>
        <v>10.8624287868838</v>
      </c>
      <c r="R110" s="51">
        <f>R$98+'GPG Margins'!$D6</f>
        <v>10.856189206565723</v>
      </c>
      <c r="S110" s="51">
        <f>S$98+'GPG Margins'!$D6</f>
        <v>10.916690966639008</v>
      </c>
      <c r="T110" s="51">
        <f>T$98+'GPG Margins'!$D6</f>
        <v>11.027496298775095</v>
      </c>
      <c r="U110" s="51">
        <f>U$98+'GPG Margins'!$D6</f>
        <v>11.170334451303752</v>
      </c>
      <c r="V110" s="51">
        <f>V$98+'GPG Margins'!$D6</f>
        <v>11.245157285080692</v>
      </c>
      <c r="W110" s="51">
        <f>W$98+'GPG Margins'!$D6</f>
        <v>11.156755652257582</v>
      </c>
      <c r="X110" s="51">
        <f>X$98+'GPG Margins'!$D6</f>
        <v>10.990395294292233</v>
      </c>
      <c r="Y110" s="51">
        <f>Y$98+'GPG Margins'!$D6</f>
        <v>10.953410302425214</v>
      </c>
      <c r="Z110" s="51">
        <f>Z$98+'GPG Margins'!$D6</f>
        <v>11.033048508189831</v>
      </c>
      <c r="AA110" s="51">
        <f>AA$98+'GPG Margins'!$D6</f>
        <v>11.15231403895093</v>
      </c>
      <c r="AB110" s="51">
        <f>AB$98+'GPG Margins'!$D6</f>
        <v>11.251434310515446</v>
      </c>
      <c r="AC110" s="51">
        <f>AC$98+'GPG Margins'!$D6</f>
        <v>11.470223848925581</v>
      </c>
      <c r="AD110" s="51">
        <f>AD$98+'GPG Margins'!$D6</f>
        <v>11.829181964752424</v>
      </c>
      <c r="AE110" s="51">
        <f>AE$98+'GPG Margins'!$D6</f>
        <v>12.033594315273948</v>
      </c>
      <c r="AF110" s="51">
        <f>AF$98+'GPG Margins'!$D6</f>
        <v>12.270500381184862</v>
      </c>
      <c r="AG110" s="51">
        <f>AG$98+'GPG Margins'!$D6</f>
        <v>12.706918949246612</v>
      </c>
      <c r="AH110" s="51">
        <f>AH$98+'GPG Margins'!$D6</f>
        <v>13.031569286242336</v>
      </c>
      <c r="AI110" s="51">
        <f>AI$98+'GPG Margins'!$D6</f>
        <v>13.138912528447511</v>
      </c>
      <c r="AJ110" s="51">
        <f>AJ$98+'GPG Margins'!$D6</f>
        <v>13.232393464527076</v>
      </c>
      <c r="AK110" s="51">
        <f>AK$98+'GPG Margins'!$D6</f>
        <v>13.348157793980898</v>
      </c>
    </row>
    <row r="111" spans="1:37">
      <c r="A111" s="47"/>
      <c r="B111" s="50" t="s">
        <v>97</v>
      </c>
      <c r="C111" s="51">
        <v>0</v>
      </c>
      <c r="D111" s="51">
        <f>D$98+'GPG Margins'!$D7</f>
        <v>6.5038228484756164</v>
      </c>
      <c r="E111" s="51">
        <f>E$98+'GPG Margins'!$D7</f>
        <v>9.3824994145940011</v>
      </c>
      <c r="F111" s="51">
        <f>F$98+'GPG Margins'!$D7</f>
        <v>14.655150064566145</v>
      </c>
      <c r="G111" s="51">
        <f>G$98+'GPG Margins'!$D7</f>
        <v>17.434062769674625</v>
      </c>
      <c r="H111" s="51">
        <f>H$98+'GPG Margins'!$D7</f>
        <v>17.580609557223422</v>
      </c>
      <c r="I111" s="51">
        <f>I$98+'GPG Margins'!$D7</f>
        <v>15.875427253331534</v>
      </c>
      <c r="J111" s="51">
        <f>J$98+'GPG Margins'!$D7</f>
        <v>12.899034509469777</v>
      </c>
      <c r="K111" s="51">
        <f>K$98+'GPG Margins'!$D7</f>
        <v>10.55274460917812</v>
      </c>
      <c r="L111" s="51">
        <f>L$98+'GPG Margins'!$D7</f>
        <v>10.163324106499426</v>
      </c>
      <c r="M111" s="51">
        <f>M$98+'GPG Margins'!$D7</f>
        <v>10.618959095567471</v>
      </c>
      <c r="N111" s="51">
        <f>N$98+'GPG Margins'!$D7</f>
        <v>10.847772952323917</v>
      </c>
      <c r="O111" s="51">
        <f>O$98+'GPG Margins'!$D7</f>
        <v>10.940735992309202</v>
      </c>
      <c r="P111" s="51">
        <f>P$98+'GPG Margins'!$D7</f>
        <v>10.921889271366808</v>
      </c>
      <c r="Q111" s="51">
        <f>Q$98+'GPG Margins'!$D7</f>
        <v>10.8624287868838</v>
      </c>
      <c r="R111" s="51">
        <f>R$98+'GPG Margins'!$D7</f>
        <v>10.856189206565723</v>
      </c>
      <c r="S111" s="51">
        <f>S$98+'GPG Margins'!$D7</f>
        <v>10.916690966639008</v>
      </c>
      <c r="T111" s="51">
        <f>T$98+'GPG Margins'!$D7</f>
        <v>11.027496298775095</v>
      </c>
      <c r="U111" s="51">
        <f>U$98+'GPG Margins'!$D7</f>
        <v>11.170334451303752</v>
      </c>
      <c r="V111" s="51">
        <f>V$98+'GPG Margins'!$D7</f>
        <v>11.245157285080692</v>
      </c>
      <c r="W111" s="51">
        <f>W$98+'GPG Margins'!$D7</f>
        <v>11.156755652257582</v>
      </c>
      <c r="X111" s="51">
        <f>X$98+'GPG Margins'!$D7</f>
        <v>10.990395294292233</v>
      </c>
      <c r="Y111" s="51">
        <f>Y$98+'GPG Margins'!$D7</f>
        <v>10.953410302425214</v>
      </c>
      <c r="Z111" s="51">
        <f>Z$98+'GPG Margins'!$D7</f>
        <v>11.033048508189831</v>
      </c>
      <c r="AA111" s="51">
        <f>AA$98+'GPG Margins'!$D7</f>
        <v>11.15231403895093</v>
      </c>
      <c r="AB111" s="51">
        <f>AB$98+'GPG Margins'!$D7</f>
        <v>11.251434310515446</v>
      </c>
      <c r="AC111" s="51">
        <f>AC$98+'GPG Margins'!$D7</f>
        <v>11.470223848925581</v>
      </c>
      <c r="AD111" s="51">
        <f>AD$98+'GPG Margins'!$D7</f>
        <v>11.829181964752424</v>
      </c>
      <c r="AE111" s="51">
        <f>AE$98+'GPG Margins'!$D7</f>
        <v>12.033594315273948</v>
      </c>
      <c r="AF111" s="51">
        <f>AF$98+'GPG Margins'!$D7</f>
        <v>12.270500381184862</v>
      </c>
      <c r="AG111" s="51">
        <f>AG$98+'GPG Margins'!$D7</f>
        <v>12.706918949246612</v>
      </c>
      <c r="AH111" s="51">
        <f>AH$98+'GPG Margins'!$D7</f>
        <v>13.031569286242336</v>
      </c>
      <c r="AI111" s="51">
        <f>AI$98+'GPG Margins'!$D7</f>
        <v>13.138912528447511</v>
      </c>
      <c r="AJ111" s="51">
        <f>AJ$98+'GPG Margins'!$D7</f>
        <v>13.232393464527076</v>
      </c>
      <c r="AK111" s="51">
        <f>AK$98+'GPG Margins'!$D7</f>
        <v>13.348157793980898</v>
      </c>
    </row>
    <row r="112" spans="1:37">
      <c r="A112" s="47"/>
      <c r="B112" s="50" t="s">
        <v>98</v>
      </c>
      <c r="C112" s="51">
        <v>0</v>
      </c>
      <c r="D112" s="51">
        <f>D$98+'GPG Margins'!$D8</f>
        <v>6.5038228484756164</v>
      </c>
      <c r="E112" s="51">
        <f>E$98+'GPG Margins'!$D8</f>
        <v>9.3824994145940011</v>
      </c>
      <c r="F112" s="51">
        <f>F$98+'GPG Margins'!$D8</f>
        <v>14.655150064566145</v>
      </c>
      <c r="G112" s="51">
        <f>G$98+'GPG Margins'!$D8</f>
        <v>17.434062769674625</v>
      </c>
      <c r="H112" s="51">
        <f>H$98+'GPG Margins'!$D8</f>
        <v>17.580609557223422</v>
      </c>
      <c r="I112" s="51">
        <f>I$98+'GPG Margins'!$D8</f>
        <v>15.875427253331534</v>
      </c>
      <c r="J112" s="51">
        <f>J$98+'GPG Margins'!$D8</f>
        <v>12.899034509469777</v>
      </c>
      <c r="K112" s="51">
        <f>K$98+'GPG Margins'!$D8</f>
        <v>10.55274460917812</v>
      </c>
      <c r="L112" s="51">
        <f>L$98+'GPG Margins'!$D8</f>
        <v>10.163324106499426</v>
      </c>
      <c r="M112" s="51">
        <f>M$98+'GPG Margins'!$D8</f>
        <v>10.618959095567471</v>
      </c>
      <c r="N112" s="51">
        <f>N$98+'GPG Margins'!$D8</f>
        <v>10.847772952323917</v>
      </c>
      <c r="O112" s="51">
        <f>O$98+'GPG Margins'!$D8</f>
        <v>10.940735992309202</v>
      </c>
      <c r="P112" s="51">
        <f>P$98+'GPG Margins'!$D8</f>
        <v>10.921889271366808</v>
      </c>
      <c r="Q112" s="51">
        <f>Q$98+'GPG Margins'!$D8</f>
        <v>10.8624287868838</v>
      </c>
      <c r="R112" s="51">
        <f>R$98+'GPG Margins'!$D8</f>
        <v>10.856189206565723</v>
      </c>
      <c r="S112" s="51">
        <f>S$98+'GPG Margins'!$D8</f>
        <v>10.916690966639008</v>
      </c>
      <c r="T112" s="51">
        <f>T$98+'GPG Margins'!$D8</f>
        <v>11.027496298775095</v>
      </c>
      <c r="U112" s="51">
        <f>U$98+'GPG Margins'!$D8</f>
        <v>11.170334451303752</v>
      </c>
      <c r="V112" s="51">
        <f>V$98+'GPG Margins'!$D8</f>
        <v>11.245157285080692</v>
      </c>
      <c r="W112" s="51">
        <f>W$98+'GPG Margins'!$D8</f>
        <v>11.156755652257582</v>
      </c>
      <c r="X112" s="51">
        <f>X$98+'GPG Margins'!$D8</f>
        <v>10.990395294292233</v>
      </c>
      <c r="Y112" s="51">
        <f>Y$98+'GPG Margins'!$D8</f>
        <v>10.953410302425214</v>
      </c>
      <c r="Z112" s="51">
        <f>Z$98+'GPG Margins'!$D8</f>
        <v>11.033048508189831</v>
      </c>
      <c r="AA112" s="51">
        <f>AA$98+'GPG Margins'!$D8</f>
        <v>11.15231403895093</v>
      </c>
      <c r="AB112" s="51">
        <f>AB$98+'GPG Margins'!$D8</f>
        <v>11.251434310515446</v>
      </c>
      <c r="AC112" s="51">
        <f>AC$98+'GPG Margins'!$D8</f>
        <v>11.470223848925581</v>
      </c>
      <c r="AD112" s="51">
        <f>AD$98+'GPG Margins'!$D8</f>
        <v>11.829181964752424</v>
      </c>
      <c r="AE112" s="51">
        <f>AE$98+'GPG Margins'!$D8</f>
        <v>12.033594315273948</v>
      </c>
      <c r="AF112" s="51">
        <f>AF$98+'GPG Margins'!$D8</f>
        <v>12.270500381184862</v>
      </c>
      <c r="AG112" s="51">
        <f>AG$98+'GPG Margins'!$D8</f>
        <v>12.706918949246612</v>
      </c>
      <c r="AH112" s="51">
        <f>AH$98+'GPG Margins'!$D8</f>
        <v>13.031569286242336</v>
      </c>
      <c r="AI112" s="51">
        <f>AI$98+'GPG Margins'!$D8</f>
        <v>13.138912528447511</v>
      </c>
      <c r="AJ112" s="51">
        <f>AJ$98+'GPG Margins'!$D8</f>
        <v>13.232393464527076</v>
      </c>
      <c r="AK112" s="51">
        <f>AK$98+'GPG Margins'!$D8</f>
        <v>13.348157793980898</v>
      </c>
    </row>
    <row r="113" spans="1:37">
      <c r="A113" s="47"/>
      <c r="B113" s="50" t="s">
        <v>99</v>
      </c>
      <c r="C113" s="51">
        <v>0</v>
      </c>
      <c r="D113" s="51">
        <f>D$98+'GPG Margins'!$D9</f>
        <v>6.5038228484756164</v>
      </c>
      <c r="E113" s="51">
        <f>E$98+'GPG Margins'!$D9</f>
        <v>9.3824994145940011</v>
      </c>
      <c r="F113" s="51">
        <f>F$98+'GPG Margins'!$D9</f>
        <v>14.655150064566145</v>
      </c>
      <c r="G113" s="51">
        <f>G$98+'GPG Margins'!$D9</f>
        <v>17.434062769674625</v>
      </c>
      <c r="H113" s="51">
        <f>H$98+'GPG Margins'!$D9</f>
        <v>17.580609557223422</v>
      </c>
      <c r="I113" s="51">
        <f>I$98+'GPG Margins'!$D9</f>
        <v>15.875427253331534</v>
      </c>
      <c r="J113" s="51">
        <f>J$98+'GPG Margins'!$D9</f>
        <v>12.899034509469777</v>
      </c>
      <c r="K113" s="51">
        <f>K$98+'GPG Margins'!$D9</f>
        <v>10.55274460917812</v>
      </c>
      <c r="L113" s="51">
        <f>L$98+'GPG Margins'!$D9</f>
        <v>10.163324106499426</v>
      </c>
      <c r="M113" s="51">
        <f>M$98+'GPG Margins'!$D9</f>
        <v>10.618959095567471</v>
      </c>
      <c r="N113" s="51">
        <f>N$98+'GPG Margins'!$D9</f>
        <v>10.847772952323917</v>
      </c>
      <c r="O113" s="51">
        <f>O$98+'GPG Margins'!$D9</f>
        <v>10.940735992309202</v>
      </c>
      <c r="P113" s="51">
        <f>P$98+'GPG Margins'!$D9</f>
        <v>10.921889271366808</v>
      </c>
      <c r="Q113" s="51">
        <f>Q$98+'GPG Margins'!$D9</f>
        <v>10.8624287868838</v>
      </c>
      <c r="R113" s="51">
        <f>R$98+'GPG Margins'!$D9</f>
        <v>10.856189206565723</v>
      </c>
      <c r="S113" s="51">
        <f>S$98+'GPG Margins'!$D9</f>
        <v>10.916690966639008</v>
      </c>
      <c r="T113" s="51">
        <f>T$98+'GPG Margins'!$D9</f>
        <v>11.027496298775095</v>
      </c>
      <c r="U113" s="51">
        <f>U$98+'GPG Margins'!$D9</f>
        <v>11.170334451303752</v>
      </c>
      <c r="V113" s="51">
        <f>V$98+'GPG Margins'!$D9</f>
        <v>11.245157285080692</v>
      </c>
      <c r="W113" s="51">
        <f>W$98+'GPG Margins'!$D9</f>
        <v>11.156755652257582</v>
      </c>
      <c r="X113" s="51">
        <f>X$98+'GPG Margins'!$D9</f>
        <v>10.990395294292233</v>
      </c>
      <c r="Y113" s="51">
        <f>Y$98+'GPG Margins'!$D9</f>
        <v>10.953410302425214</v>
      </c>
      <c r="Z113" s="51">
        <f>Z$98+'GPG Margins'!$D9</f>
        <v>11.033048508189831</v>
      </c>
      <c r="AA113" s="51">
        <f>AA$98+'GPG Margins'!$D9</f>
        <v>11.15231403895093</v>
      </c>
      <c r="AB113" s="51">
        <f>AB$98+'GPG Margins'!$D9</f>
        <v>11.251434310515446</v>
      </c>
      <c r="AC113" s="51">
        <f>AC$98+'GPG Margins'!$D9</f>
        <v>11.470223848925581</v>
      </c>
      <c r="AD113" s="51">
        <f>AD$98+'GPG Margins'!$D9</f>
        <v>11.829181964752424</v>
      </c>
      <c r="AE113" s="51">
        <f>AE$98+'GPG Margins'!$D9</f>
        <v>12.033594315273948</v>
      </c>
      <c r="AF113" s="51">
        <f>AF$98+'GPG Margins'!$D9</f>
        <v>12.270500381184862</v>
      </c>
      <c r="AG113" s="51">
        <f>AG$98+'GPG Margins'!$D9</f>
        <v>12.706918949246612</v>
      </c>
      <c r="AH113" s="51">
        <f>AH$98+'GPG Margins'!$D9</f>
        <v>13.031569286242336</v>
      </c>
      <c r="AI113" s="51">
        <f>AI$98+'GPG Margins'!$D9</f>
        <v>13.138912528447511</v>
      </c>
      <c r="AJ113" s="51">
        <f>AJ$98+'GPG Margins'!$D9</f>
        <v>13.232393464527076</v>
      </c>
      <c r="AK113" s="51">
        <f>AK$98+'GPG Margins'!$D9</f>
        <v>13.348157793980898</v>
      </c>
    </row>
    <row r="114" spans="1:37">
      <c r="A114" s="47"/>
      <c r="B114" s="50" t="s">
        <v>59</v>
      </c>
      <c r="C114" s="51">
        <v>0</v>
      </c>
      <c r="D114" s="51">
        <f>D$98+'GPG Margins'!$D10</f>
        <v>6.2038228484756166</v>
      </c>
      <c r="E114" s="51">
        <f>E$98+'GPG Margins'!$D10</f>
        <v>9.0824994145940003</v>
      </c>
      <c r="F114" s="51">
        <f>F$98+'GPG Margins'!$D10</f>
        <v>14.355150064566146</v>
      </c>
      <c r="G114" s="51">
        <f>G$98+'GPG Margins'!$D10</f>
        <v>17.134062769674625</v>
      </c>
      <c r="H114" s="51">
        <f>H$98+'GPG Margins'!$D10</f>
        <v>17.280609557223421</v>
      </c>
      <c r="I114" s="51">
        <f>I$98+'GPG Margins'!$D10</f>
        <v>15.575427253331533</v>
      </c>
      <c r="J114" s="51">
        <f>J$98+'GPG Margins'!$D10</f>
        <v>12.599034509469778</v>
      </c>
      <c r="K114" s="51">
        <f>K$98+'GPG Margins'!$D10</f>
        <v>10.252744609178119</v>
      </c>
      <c r="L114" s="51">
        <f>L$98+'GPG Margins'!$D10</f>
        <v>9.8633241064994266</v>
      </c>
      <c r="M114" s="51">
        <f>M$98+'GPG Margins'!$D10</f>
        <v>10.318959095567472</v>
      </c>
      <c r="N114" s="51">
        <f>N$98+'GPG Margins'!$D10</f>
        <v>10.547772952323918</v>
      </c>
      <c r="O114" s="51">
        <f>O$98+'GPG Margins'!$D10</f>
        <v>10.640735992309203</v>
      </c>
      <c r="P114" s="51">
        <f>P$98+'GPG Margins'!$D10</f>
        <v>10.621889271366808</v>
      </c>
      <c r="Q114" s="51">
        <f>Q$98+'GPG Margins'!$D10</f>
        <v>10.5624287868838</v>
      </c>
      <c r="R114" s="51">
        <f>R$98+'GPG Margins'!$D10</f>
        <v>10.556189206565723</v>
      </c>
      <c r="S114" s="51">
        <f>S$98+'GPG Margins'!$D10</f>
        <v>10.616690966639009</v>
      </c>
      <c r="T114" s="51">
        <f>T$98+'GPG Margins'!$D10</f>
        <v>10.727496298775094</v>
      </c>
      <c r="U114" s="51">
        <f>U$98+'GPG Margins'!$D10</f>
        <v>10.870334451303751</v>
      </c>
      <c r="V114" s="51">
        <f>V$98+'GPG Margins'!$D10</f>
        <v>10.945157285080693</v>
      </c>
      <c r="W114" s="51">
        <f>W$98+'GPG Margins'!$D10</f>
        <v>10.856755652257583</v>
      </c>
      <c r="X114" s="51">
        <f>X$98+'GPG Margins'!$D10</f>
        <v>10.690395294292234</v>
      </c>
      <c r="Y114" s="51">
        <f>Y$98+'GPG Margins'!$D10</f>
        <v>10.653410302425215</v>
      </c>
      <c r="Z114" s="51">
        <f>Z$98+'GPG Margins'!$D10</f>
        <v>10.733048508189832</v>
      </c>
      <c r="AA114" s="51">
        <f>AA$98+'GPG Margins'!$D10</f>
        <v>10.852314038950929</v>
      </c>
      <c r="AB114" s="51">
        <f>AB$98+'GPG Margins'!$D10</f>
        <v>10.951434310515445</v>
      </c>
      <c r="AC114" s="51">
        <f>AC$98+'GPG Margins'!$D10</f>
        <v>11.170223848925581</v>
      </c>
      <c r="AD114" s="51">
        <f>AD$98+'GPG Margins'!$D10</f>
        <v>11.529181964752425</v>
      </c>
      <c r="AE114" s="51">
        <f>AE$98+'GPG Margins'!$D10</f>
        <v>11.733594315273947</v>
      </c>
      <c r="AF114" s="51">
        <f>AF$98+'GPG Margins'!$D10</f>
        <v>11.970500381184863</v>
      </c>
      <c r="AG114" s="51">
        <f>AG$98+'GPG Margins'!$D10</f>
        <v>12.406918949246613</v>
      </c>
      <c r="AH114" s="51">
        <f>AH$98+'GPG Margins'!$D10</f>
        <v>12.731569286242337</v>
      </c>
      <c r="AI114" s="51">
        <f>AI$98+'GPG Margins'!$D10</f>
        <v>12.838912528447512</v>
      </c>
      <c r="AJ114" s="51">
        <f>AJ$98+'GPG Margins'!$D10</f>
        <v>12.932393464527077</v>
      </c>
      <c r="AK114" s="51">
        <f>AK$98+'GPG Margins'!$D10</f>
        <v>13.048157793980899</v>
      </c>
    </row>
    <row r="115" spans="1:37">
      <c r="A115" s="47"/>
      <c r="B115" s="50" t="s">
        <v>100</v>
      </c>
      <c r="C115" s="51">
        <v>0</v>
      </c>
      <c r="D115" s="51">
        <f>D$98+'GPG Margins'!$D11</f>
        <v>6.5038228484756164</v>
      </c>
      <c r="E115" s="51">
        <f>E$98+'GPG Margins'!$D11</f>
        <v>9.3824994145940011</v>
      </c>
      <c r="F115" s="51">
        <f>F$98+'GPG Margins'!$D11</f>
        <v>14.655150064566145</v>
      </c>
      <c r="G115" s="51">
        <f>G$98+'GPG Margins'!$D11</f>
        <v>17.434062769674625</v>
      </c>
      <c r="H115" s="51">
        <f>H$98+'GPG Margins'!$D11</f>
        <v>17.580609557223422</v>
      </c>
      <c r="I115" s="51">
        <f>I$98+'GPG Margins'!$D11</f>
        <v>15.875427253331534</v>
      </c>
      <c r="J115" s="51">
        <f>J$98+'GPG Margins'!$D11</f>
        <v>12.899034509469777</v>
      </c>
      <c r="K115" s="51">
        <f>K$98+'GPG Margins'!$D11</f>
        <v>10.55274460917812</v>
      </c>
      <c r="L115" s="51">
        <f>L$98+'GPG Margins'!$D11</f>
        <v>10.163324106499426</v>
      </c>
      <c r="M115" s="51">
        <f>M$98+'GPG Margins'!$D11</f>
        <v>10.618959095567471</v>
      </c>
      <c r="N115" s="51">
        <f>N$98+'GPG Margins'!$D11</f>
        <v>10.847772952323917</v>
      </c>
      <c r="O115" s="51">
        <f>O$98+'GPG Margins'!$D11</f>
        <v>10.940735992309202</v>
      </c>
      <c r="P115" s="51">
        <f>P$98+'GPG Margins'!$D11</f>
        <v>10.921889271366808</v>
      </c>
      <c r="Q115" s="51">
        <f>Q$98+'GPG Margins'!$D11</f>
        <v>10.8624287868838</v>
      </c>
      <c r="R115" s="51">
        <f>R$98+'GPG Margins'!$D11</f>
        <v>10.856189206565723</v>
      </c>
      <c r="S115" s="51">
        <f>S$98+'GPG Margins'!$D11</f>
        <v>10.916690966639008</v>
      </c>
      <c r="T115" s="51">
        <f>T$98+'GPG Margins'!$D11</f>
        <v>11.027496298775095</v>
      </c>
      <c r="U115" s="51">
        <f>U$98+'GPG Margins'!$D11</f>
        <v>11.170334451303752</v>
      </c>
      <c r="V115" s="51">
        <f>V$98+'GPG Margins'!$D11</f>
        <v>11.245157285080692</v>
      </c>
      <c r="W115" s="51">
        <f>W$98+'GPG Margins'!$D11</f>
        <v>11.156755652257582</v>
      </c>
      <c r="X115" s="51">
        <f>X$98+'GPG Margins'!$D11</f>
        <v>10.990395294292233</v>
      </c>
      <c r="Y115" s="51">
        <f>Y$98+'GPG Margins'!$D11</f>
        <v>10.953410302425214</v>
      </c>
      <c r="Z115" s="51">
        <f>Z$98+'GPG Margins'!$D11</f>
        <v>11.033048508189831</v>
      </c>
      <c r="AA115" s="51">
        <f>AA$98+'GPG Margins'!$D11</f>
        <v>11.15231403895093</v>
      </c>
      <c r="AB115" s="51">
        <f>AB$98+'GPG Margins'!$D11</f>
        <v>11.251434310515446</v>
      </c>
      <c r="AC115" s="51">
        <f>AC$98+'GPG Margins'!$D11</f>
        <v>11.470223848925581</v>
      </c>
      <c r="AD115" s="51">
        <f>AD$98+'GPG Margins'!$D11</f>
        <v>11.829181964752424</v>
      </c>
      <c r="AE115" s="51">
        <f>AE$98+'GPG Margins'!$D11</f>
        <v>12.033594315273948</v>
      </c>
      <c r="AF115" s="51">
        <f>AF$98+'GPG Margins'!$D11</f>
        <v>12.270500381184862</v>
      </c>
      <c r="AG115" s="51">
        <f>AG$98+'GPG Margins'!$D11</f>
        <v>12.706918949246612</v>
      </c>
      <c r="AH115" s="51">
        <f>AH$98+'GPG Margins'!$D11</f>
        <v>13.031569286242336</v>
      </c>
      <c r="AI115" s="51">
        <f>AI$98+'GPG Margins'!$D11</f>
        <v>13.138912528447511</v>
      </c>
      <c r="AJ115" s="51">
        <f>AJ$98+'GPG Margins'!$D11</f>
        <v>13.232393464527076</v>
      </c>
      <c r="AK115" s="51">
        <f>AK$98+'GPG Margins'!$D11</f>
        <v>13.348157793980898</v>
      </c>
    </row>
    <row r="116" spans="1:37">
      <c r="A116" s="47"/>
      <c r="B116" s="50" t="s">
        <v>101</v>
      </c>
      <c r="C116" s="51">
        <v>0</v>
      </c>
      <c r="D116" s="51">
        <f>D$98+'GPG Margins'!$D12</f>
        <v>6.5038228484756164</v>
      </c>
      <c r="E116" s="51">
        <f>E$98+'GPG Margins'!$D12</f>
        <v>9.3824994145940011</v>
      </c>
      <c r="F116" s="51">
        <f>F$98+'GPG Margins'!$D12</f>
        <v>14.655150064566145</v>
      </c>
      <c r="G116" s="51">
        <f>G$98+'GPG Margins'!$D12</f>
        <v>17.434062769674625</v>
      </c>
      <c r="H116" s="51">
        <f>H$98+'GPG Margins'!$D12</f>
        <v>17.580609557223422</v>
      </c>
      <c r="I116" s="51">
        <f>I$98+'GPG Margins'!$D12</f>
        <v>15.875427253331534</v>
      </c>
      <c r="J116" s="51">
        <f>J$98+'GPG Margins'!$D12</f>
        <v>12.899034509469777</v>
      </c>
      <c r="K116" s="51">
        <f>K$98+'GPG Margins'!$D12</f>
        <v>10.55274460917812</v>
      </c>
      <c r="L116" s="51">
        <f>L$98+'GPG Margins'!$D12</f>
        <v>10.163324106499426</v>
      </c>
      <c r="M116" s="51">
        <f>M$98+'GPG Margins'!$D12</f>
        <v>10.618959095567471</v>
      </c>
      <c r="N116" s="51">
        <f>N$98+'GPG Margins'!$D12</f>
        <v>10.847772952323917</v>
      </c>
      <c r="O116" s="51">
        <f>O$98+'GPG Margins'!$D12</f>
        <v>10.940735992309202</v>
      </c>
      <c r="P116" s="51">
        <f>P$98+'GPG Margins'!$D12</f>
        <v>10.921889271366808</v>
      </c>
      <c r="Q116" s="51">
        <f>Q$98+'GPG Margins'!$D12</f>
        <v>10.8624287868838</v>
      </c>
      <c r="R116" s="51">
        <f>R$98+'GPG Margins'!$D12</f>
        <v>10.856189206565723</v>
      </c>
      <c r="S116" s="51">
        <f>S$98+'GPG Margins'!$D12</f>
        <v>10.916690966639008</v>
      </c>
      <c r="T116" s="51">
        <f>T$98+'GPG Margins'!$D12</f>
        <v>11.027496298775095</v>
      </c>
      <c r="U116" s="51">
        <f>U$98+'GPG Margins'!$D12</f>
        <v>11.170334451303752</v>
      </c>
      <c r="V116" s="51">
        <f>V$98+'GPG Margins'!$D12</f>
        <v>11.245157285080692</v>
      </c>
      <c r="W116" s="51">
        <f>W$98+'GPG Margins'!$D12</f>
        <v>11.156755652257582</v>
      </c>
      <c r="X116" s="51">
        <f>X$98+'GPG Margins'!$D12</f>
        <v>10.990395294292233</v>
      </c>
      <c r="Y116" s="51">
        <f>Y$98+'GPG Margins'!$D12</f>
        <v>10.953410302425214</v>
      </c>
      <c r="Z116" s="51">
        <f>Z$98+'GPG Margins'!$D12</f>
        <v>11.033048508189831</v>
      </c>
      <c r="AA116" s="51">
        <f>AA$98+'GPG Margins'!$D12</f>
        <v>11.15231403895093</v>
      </c>
      <c r="AB116" s="51">
        <f>AB$98+'GPG Margins'!$D12</f>
        <v>11.251434310515446</v>
      </c>
      <c r="AC116" s="51">
        <f>AC$98+'GPG Margins'!$D12</f>
        <v>11.470223848925581</v>
      </c>
      <c r="AD116" s="51">
        <f>AD$98+'GPG Margins'!$D12</f>
        <v>11.829181964752424</v>
      </c>
      <c r="AE116" s="51">
        <f>AE$98+'GPG Margins'!$D12</f>
        <v>12.033594315273948</v>
      </c>
      <c r="AF116" s="51">
        <f>AF$98+'GPG Margins'!$D12</f>
        <v>12.270500381184862</v>
      </c>
      <c r="AG116" s="51">
        <f>AG$98+'GPG Margins'!$D12</f>
        <v>12.706918949246612</v>
      </c>
      <c r="AH116" s="51">
        <f>AH$98+'GPG Margins'!$D12</f>
        <v>13.031569286242336</v>
      </c>
      <c r="AI116" s="51">
        <f>AI$98+'GPG Margins'!$D12</f>
        <v>13.138912528447511</v>
      </c>
      <c r="AJ116" s="51">
        <f>AJ$98+'GPG Margins'!$D12</f>
        <v>13.232393464527076</v>
      </c>
      <c r="AK116" s="51">
        <f>AK$98+'GPG Margins'!$D12</f>
        <v>13.348157793980898</v>
      </c>
    </row>
    <row r="117" spans="1:37">
      <c r="A117" s="47"/>
      <c r="B117" s="50" t="s">
        <v>102</v>
      </c>
      <c r="C117" s="51">
        <v>0</v>
      </c>
      <c r="D117" s="51">
        <f>D$98+'GPG Margins'!$D13</f>
        <v>6.5038228484756164</v>
      </c>
      <c r="E117" s="51">
        <f>E$98+'GPG Margins'!$D13</f>
        <v>9.3824994145940011</v>
      </c>
      <c r="F117" s="51">
        <f>F$98+'GPG Margins'!$D13</f>
        <v>14.655150064566145</v>
      </c>
      <c r="G117" s="51">
        <f>G$98+'GPG Margins'!$D13</f>
        <v>17.434062769674625</v>
      </c>
      <c r="H117" s="51">
        <f>H$98+'GPG Margins'!$D13</f>
        <v>17.580609557223422</v>
      </c>
      <c r="I117" s="51">
        <f>I$98+'GPG Margins'!$D13</f>
        <v>15.875427253331534</v>
      </c>
      <c r="J117" s="51">
        <f>J$98+'GPG Margins'!$D13</f>
        <v>12.899034509469777</v>
      </c>
      <c r="K117" s="51">
        <f>K$98+'GPG Margins'!$D13</f>
        <v>10.55274460917812</v>
      </c>
      <c r="L117" s="51">
        <f>L$98+'GPG Margins'!$D13</f>
        <v>10.163324106499426</v>
      </c>
      <c r="M117" s="51">
        <f>M$98+'GPG Margins'!$D13</f>
        <v>10.618959095567471</v>
      </c>
      <c r="N117" s="51">
        <f>N$98+'GPG Margins'!$D13</f>
        <v>10.847772952323917</v>
      </c>
      <c r="O117" s="51">
        <f>O$98+'GPG Margins'!$D13</f>
        <v>10.940735992309202</v>
      </c>
      <c r="P117" s="51">
        <f>P$98+'GPG Margins'!$D13</f>
        <v>10.921889271366808</v>
      </c>
      <c r="Q117" s="51">
        <f>Q$98+'GPG Margins'!$D13</f>
        <v>10.8624287868838</v>
      </c>
      <c r="R117" s="51">
        <f>R$98+'GPG Margins'!$D13</f>
        <v>10.856189206565723</v>
      </c>
      <c r="S117" s="51">
        <f>S$98+'GPG Margins'!$D13</f>
        <v>10.916690966639008</v>
      </c>
      <c r="T117" s="51">
        <f>T$98+'GPG Margins'!$D13</f>
        <v>11.027496298775095</v>
      </c>
      <c r="U117" s="51">
        <f>U$98+'GPG Margins'!$D13</f>
        <v>11.170334451303752</v>
      </c>
      <c r="V117" s="51">
        <f>V$98+'GPG Margins'!$D13</f>
        <v>11.245157285080692</v>
      </c>
      <c r="W117" s="51">
        <f>W$98+'GPG Margins'!$D13</f>
        <v>11.156755652257582</v>
      </c>
      <c r="X117" s="51">
        <f>X$98+'GPG Margins'!$D13</f>
        <v>10.990395294292233</v>
      </c>
      <c r="Y117" s="51">
        <f>Y$98+'GPG Margins'!$D13</f>
        <v>10.953410302425214</v>
      </c>
      <c r="Z117" s="51">
        <f>Z$98+'GPG Margins'!$D13</f>
        <v>11.033048508189831</v>
      </c>
      <c r="AA117" s="51">
        <f>AA$98+'GPG Margins'!$D13</f>
        <v>11.15231403895093</v>
      </c>
      <c r="AB117" s="51">
        <f>AB$98+'GPG Margins'!$D13</f>
        <v>11.251434310515446</v>
      </c>
      <c r="AC117" s="51">
        <f>AC$98+'GPG Margins'!$D13</f>
        <v>11.470223848925581</v>
      </c>
      <c r="AD117" s="51">
        <f>AD$98+'GPG Margins'!$D13</f>
        <v>11.829181964752424</v>
      </c>
      <c r="AE117" s="51">
        <f>AE$98+'GPG Margins'!$D13</f>
        <v>12.033594315273948</v>
      </c>
      <c r="AF117" s="51">
        <f>AF$98+'GPG Margins'!$D13</f>
        <v>12.270500381184862</v>
      </c>
      <c r="AG117" s="51">
        <f>AG$98+'GPG Margins'!$D13</f>
        <v>12.706918949246612</v>
      </c>
      <c r="AH117" s="51">
        <f>AH$98+'GPG Margins'!$D13</f>
        <v>13.031569286242336</v>
      </c>
      <c r="AI117" s="51">
        <f>AI$98+'GPG Margins'!$D13</f>
        <v>13.138912528447511</v>
      </c>
      <c r="AJ117" s="51">
        <f>AJ$98+'GPG Margins'!$D13</f>
        <v>13.232393464527076</v>
      </c>
      <c r="AK117" s="51">
        <f>AK$98+'GPG Margins'!$D13</f>
        <v>13.348157793980898</v>
      </c>
    </row>
    <row r="118" spans="1:37">
      <c r="A118" s="47"/>
      <c r="B118" s="48" t="s">
        <v>103</v>
      </c>
      <c r="C118" s="51" t="s">
        <v>104</v>
      </c>
      <c r="D118" s="51" t="s">
        <v>104</v>
      </c>
      <c r="E118" s="51" t="s">
        <v>104</v>
      </c>
      <c r="F118" s="51" t="s">
        <v>104</v>
      </c>
      <c r="G118" s="51" t="s">
        <v>104</v>
      </c>
      <c r="H118" s="51" t="s">
        <v>104</v>
      </c>
      <c r="I118" s="51" t="s">
        <v>104</v>
      </c>
      <c r="J118" s="51" t="s">
        <v>104</v>
      </c>
      <c r="K118" s="51" t="s">
        <v>104</v>
      </c>
      <c r="L118" s="51" t="s">
        <v>104</v>
      </c>
      <c r="M118" s="51" t="s">
        <v>104</v>
      </c>
      <c r="N118" s="51" t="s">
        <v>104</v>
      </c>
      <c r="O118" s="51" t="s">
        <v>104</v>
      </c>
      <c r="P118" s="51" t="s">
        <v>104</v>
      </c>
      <c r="Q118" s="51" t="s">
        <v>104</v>
      </c>
      <c r="R118" s="51" t="s">
        <v>104</v>
      </c>
      <c r="S118" s="51" t="s">
        <v>104</v>
      </c>
      <c r="T118" s="51" t="s">
        <v>104</v>
      </c>
      <c r="U118" s="51" t="s">
        <v>104</v>
      </c>
      <c r="V118" s="51" t="s">
        <v>104</v>
      </c>
      <c r="W118" s="51" t="s">
        <v>104</v>
      </c>
      <c r="X118" s="51" t="s">
        <v>104</v>
      </c>
      <c r="Y118" s="51" t="s">
        <v>104</v>
      </c>
      <c r="Z118" s="51" t="s">
        <v>104</v>
      </c>
      <c r="AA118" s="51" t="s">
        <v>104</v>
      </c>
      <c r="AB118" s="51" t="s">
        <v>104</v>
      </c>
      <c r="AC118" s="51" t="s">
        <v>104</v>
      </c>
      <c r="AD118" s="51" t="s">
        <v>104</v>
      </c>
      <c r="AE118" s="51" t="s">
        <v>104</v>
      </c>
      <c r="AF118" s="51" t="s">
        <v>104</v>
      </c>
      <c r="AG118" s="51" t="s">
        <v>104</v>
      </c>
      <c r="AH118" s="51" t="s">
        <v>104</v>
      </c>
      <c r="AI118" s="51" t="s">
        <v>104</v>
      </c>
      <c r="AJ118" s="51" t="s">
        <v>104</v>
      </c>
      <c r="AK118" s="51" t="s">
        <v>104</v>
      </c>
    </row>
    <row r="119" spans="1:37">
      <c r="A119" s="47"/>
      <c r="B119" s="50" t="s">
        <v>94</v>
      </c>
      <c r="C119" s="51">
        <v>0</v>
      </c>
      <c r="D119" s="51">
        <f>D$99+'GPG Margins'!$D15</f>
        <v>10.124222696556705</v>
      </c>
      <c r="E119" s="51">
        <f>E$99+'GPG Margins'!$D15</f>
        <v>13.073683057240471</v>
      </c>
      <c r="F119" s="51">
        <f>F$99+'GPG Margins'!$D15</f>
        <v>18.652477614516016</v>
      </c>
      <c r="G119" s="51">
        <f>G$99+'GPG Margins'!$D15</f>
        <v>21.80631980674606</v>
      </c>
      <c r="H119" s="51">
        <f>H$99+'GPG Margins'!$D15</f>
        <v>22.001470511305079</v>
      </c>
      <c r="I119" s="51">
        <f>I$99+'GPG Margins'!$D15</f>
        <v>20.10819984647355</v>
      </c>
      <c r="J119" s="51">
        <f>J$99+'GPG Margins'!$D15</f>
        <v>16.835678892978414</v>
      </c>
      <c r="K119" s="51">
        <f>K$99+'GPG Margins'!$D15</f>
        <v>13.930661977885498</v>
      </c>
      <c r="L119" s="51">
        <f>L$99+'GPG Margins'!$D15</f>
        <v>12.703264281797262</v>
      </c>
      <c r="M119" s="51">
        <f>M$99+'GPG Margins'!$D15</f>
        <v>12.628789406771865</v>
      </c>
      <c r="N119" s="51">
        <f>N$99+'GPG Margins'!$D15</f>
        <v>12.698980093889434</v>
      </c>
      <c r="O119" s="51">
        <f>O$99+'GPG Margins'!$D15</f>
        <v>12.753505559724516</v>
      </c>
      <c r="P119" s="51">
        <f>P$99+'GPG Margins'!$D15</f>
        <v>12.722871851224905</v>
      </c>
      <c r="Q119" s="51">
        <f>Q$99+'GPG Margins'!$D15</f>
        <v>12.661785335451508</v>
      </c>
      <c r="R119" s="51">
        <f>R$99+'GPG Margins'!$D15</f>
        <v>12.646938210665066</v>
      </c>
      <c r="S119" s="51">
        <f>S$99+'GPG Margins'!$D15</f>
        <v>12.694952592931212</v>
      </c>
      <c r="T119" s="51">
        <f>T$99+'GPG Margins'!$D15</f>
        <v>12.817983327921057</v>
      </c>
      <c r="U119" s="51">
        <f>U$99+'GPG Margins'!$D15</f>
        <v>12.99100773698156</v>
      </c>
      <c r="V119" s="51">
        <f>V$99+'GPG Margins'!$D15</f>
        <v>13.072860768408336</v>
      </c>
      <c r="W119" s="51">
        <f>W$99+'GPG Margins'!$D15</f>
        <v>12.854996095384356</v>
      </c>
      <c r="X119" s="51">
        <f>X$99+'GPG Margins'!$D15</f>
        <v>12.516978595800136</v>
      </c>
      <c r="Y119" s="51">
        <f>Y$99+'GPG Margins'!$D15</f>
        <v>12.430156126894406</v>
      </c>
      <c r="Z119" s="51">
        <f>Z$99+'GPG Margins'!$D15</f>
        <v>12.564054315247814</v>
      </c>
      <c r="AA119" s="51">
        <f>AA$99+'GPG Margins'!$D15</f>
        <v>12.800549591999703</v>
      </c>
      <c r="AB119" s="51">
        <f>AB$99+'GPG Margins'!$D15</f>
        <v>12.967435266091384</v>
      </c>
      <c r="AC119" s="51">
        <f>AC$99+'GPG Margins'!$D15</f>
        <v>12.96726097860088</v>
      </c>
      <c r="AD119" s="51">
        <f>AD$99+'GPG Margins'!$D15</f>
        <v>12.905729673377143</v>
      </c>
      <c r="AE119" s="51">
        <f>AE$99+'GPG Margins'!$D15</f>
        <v>12.845615602145044</v>
      </c>
      <c r="AF119" s="51">
        <f>AF$99+'GPG Margins'!$D15</f>
        <v>12.854495698132091</v>
      </c>
      <c r="AG119" s="51">
        <f>AG$99+'GPG Margins'!$D15</f>
        <v>12.940613912050805</v>
      </c>
      <c r="AH119" s="51">
        <f>AH$99+'GPG Margins'!$D15</f>
        <v>13.009020358584026</v>
      </c>
      <c r="AI119" s="51">
        <f>AI$99+'GPG Margins'!$D15</f>
        <v>13.034715425841936</v>
      </c>
      <c r="AJ119" s="51">
        <f>AJ$99+'GPG Margins'!$D15</f>
        <v>13.07050256972315</v>
      </c>
      <c r="AK119" s="51">
        <f>AK$99+'GPG Margins'!$D15</f>
        <v>13.103047356818363</v>
      </c>
    </row>
    <row r="120" spans="1:37">
      <c r="A120" s="47"/>
      <c r="B120" s="50" t="s">
        <v>95</v>
      </c>
      <c r="C120" s="51">
        <v>0</v>
      </c>
      <c r="D120" s="51">
        <f>D$99+'GPG Margins'!$D16</f>
        <v>9.6242226965567053</v>
      </c>
      <c r="E120" s="51">
        <f>E$99+'GPG Margins'!$D16</f>
        <v>12.573683057240471</v>
      </c>
      <c r="F120" s="51">
        <f>F$99+'GPG Margins'!$D16</f>
        <v>18.152477614516016</v>
      </c>
      <c r="G120" s="51">
        <f>G$99+'GPG Margins'!$D16</f>
        <v>21.30631980674606</v>
      </c>
      <c r="H120" s="51">
        <f>H$99+'GPG Margins'!$D16</f>
        <v>21.501470511305079</v>
      </c>
      <c r="I120" s="51">
        <f>I$99+'GPG Margins'!$D16</f>
        <v>19.60819984647355</v>
      </c>
      <c r="J120" s="51">
        <f>J$99+'GPG Margins'!$D16</f>
        <v>16.335678892978414</v>
      </c>
      <c r="K120" s="51">
        <f>K$99+'GPG Margins'!$D16</f>
        <v>13.430661977885498</v>
      </c>
      <c r="L120" s="51">
        <f>L$99+'GPG Margins'!$D16</f>
        <v>12.203264281797262</v>
      </c>
      <c r="M120" s="51">
        <f>M$99+'GPG Margins'!$D16</f>
        <v>12.128789406771865</v>
      </c>
      <c r="N120" s="51">
        <f>N$99+'GPG Margins'!$D16</f>
        <v>12.198980093889434</v>
      </c>
      <c r="O120" s="51">
        <f>O$99+'GPG Margins'!$D16</f>
        <v>12.253505559724516</v>
      </c>
      <c r="P120" s="51">
        <f>P$99+'GPG Margins'!$D16</f>
        <v>12.222871851224905</v>
      </c>
      <c r="Q120" s="51">
        <f>Q$99+'GPG Margins'!$D16</f>
        <v>12.161785335451508</v>
      </c>
      <c r="R120" s="51">
        <f>R$99+'GPG Margins'!$D16</f>
        <v>12.146938210665066</v>
      </c>
      <c r="S120" s="51">
        <f>S$99+'GPG Margins'!$D16</f>
        <v>12.194952592931212</v>
      </c>
      <c r="T120" s="51">
        <f>T$99+'GPG Margins'!$D16</f>
        <v>12.317983327921057</v>
      </c>
      <c r="U120" s="51">
        <f>U$99+'GPG Margins'!$D16</f>
        <v>12.49100773698156</v>
      </c>
      <c r="V120" s="51">
        <f>V$99+'GPG Margins'!$D16</f>
        <v>12.572860768408336</v>
      </c>
      <c r="W120" s="51">
        <f>W$99+'GPG Margins'!$D16</f>
        <v>12.354996095384356</v>
      </c>
      <c r="X120" s="51">
        <f>X$99+'GPG Margins'!$D16</f>
        <v>12.016978595800136</v>
      </c>
      <c r="Y120" s="51">
        <f>Y$99+'GPG Margins'!$D16</f>
        <v>11.930156126894406</v>
      </c>
      <c r="Z120" s="51">
        <f>Z$99+'GPG Margins'!$D16</f>
        <v>12.064054315247814</v>
      </c>
      <c r="AA120" s="51">
        <f>AA$99+'GPG Margins'!$D16</f>
        <v>12.300549591999703</v>
      </c>
      <c r="AB120" s="51">
        <f>AB$99+'GPG Margins'!$D16</f>
        <v>12.467435266091384</v>
      </c>
      <c r="AC120" s="51">
        <f>AC$99+'GPG Margins'!$D16</f>
        <v>12.46726097860088</v>
      </c>
      <c r="AD120" s="51">
        <f>AD$99+'GPG Margins'!$D16</f>
        <v>12.405729673377143</v>
      </c>
      <c r="AE120" s="51">
        <f>AE$99+'GPG Margins'!$D16</f>
        <v>12.345615602145044</v>
      </c>
      <c r="AF120" s="51">
        <f>AF$99+'GPG Margins'!$D16</f>
        <v>12.354495698132091</v>
      </c>
      <c r="AG120" s="51">
        <f>AG$99+'GPG Margins'!$D16</f>
        <v>12.440613912050805</v>
      </c>
      <c r="AH120" s="51">
        <f>AH$99+'GPG Margins'!$D16</f>
        <v>12.509020358584026</v>
      </c>
      <c r="AI120" s="51">
        <f>AI$99+'GPG Margins'!$D16</f>
        <v>12.534715425841936</v>
      </c>
      <c r="AJ120" s="51">
        <f>AJ$99+'GPG Margins'!$D16</f>
        <v>12.57050256972315</v>
      </c>
      <c r="AK120" s="51">
        <f>AK$99+'GPG Margins'!$D16</f>
        <v>12.603047356818363</v>
      </c>
    </row>
    <row r="121" spans="1:37">
      <c r="A121" s="47"/>
      <c r="B121" s="50" t="s">
        <v>105</v>
      </c>
      <c r="C121" s="51">
        <v>0</v>
      </c>
      <c r="D121" s="51">
        <f>D$99+'GPG Margins'!$D17</f>
        <v>9.3742226965567053</v>
      </c>
      <c r="E121" s="51">
        <f>E$99+'GPG Margins'!$D17</f>
        <v>12.323683057240471</v>
      </c>
      <c r="F121" s="51">
        <f>F$99+'GPG Margins'!$D17</f>
        <v>17.902477614516016</v>
      </c>
      <c r="G121" s="51">
        <f>G$99+'GPG Margins'!$D17</f>
        <v>21.05631980674606</v>
      </c>
      <c r="H121" s="51">
        <f>H$99+'GPG Margins'!$D17</f>
        <v>21.251470511305079</v>
      </c>
      <c r="I121" s="51">
        <f>I$99+'GPG Margins'!$D17</f>
        <v>19.35819984647355</v>
      </c>
      <c r="J121" s="51">
        <f>J$99+'GPG Margins'!$D17</f>
        <v>16.085678892978414</v>
      </c>
      <c r="K121" s="51">
        <f>K$99+'GPG Margins'!$D17</f>
        <v>13.180661977885498</v>
      </c>
      <c r="L121" s="51">
        <f>L$99+'GPG Margins'!$D17</f>
        <v>11.953264281797262</v>
      </c>
      <c r="M121" s="51">
        <f>M$99+'GPG Margins'!$D17</f>
        <v>11.878789406771865</v>
      </c>
      <c r="N121" s="51">
        <f>N$99+'GPG Margins'!$D17</f>
        <v>11.948980093889434</v>
      </c>
      <c r="O121" s="51">
        <f>O$99+'GPG Margins'!$D17</f>
        <v>12.003505559724516</v>
      </c>
      <c r="P121" s="51">
        <f>P$99+'GPG Margins'!$D17</f>
        <v>11.972871851224905</v>
      </c>
      <c r="Q121" s="51">
        <f>Q$99+'GPG Margins'!$D17</f>
        <v>11.911785335451508</v>
      </c>
      <c r="R121" s="51">
        <f>R$99+'GPG Margins'!$D17</f>
        <v>11.896938210665066</v>
      </c>
      <c r="S121" s="51">
        <f>S$99+'GPG Margins'!$D17</f>
        <v>11.944952592931212</v>
      </c>
      <c r="T121" s="51">
        <f>T$99+'GPG Margins'!$D17</f>
        <v>12.067983327921057</v>
      </c>
      <c r="U121" s="51">
        <f>U$99+'GPG Margins'!$D17</f>
        <v>12.24100773698156</v>
      </c>
      <c r="V121" s="51">
        <f>V$99+'GPG Margins'!$D17</f>
        <v>12.322860768408336</v>
      </c>
      <c r="W121" s="51">
        <f>W$99+'GPG Margins'!$D17</f>
        <v>12.104996095384356</v>
      </c>
      <c r="X121" s="51">
        <f>X$99+'GPG Margins'!$D17</f>
        <v>11.766978595800136</v>
      </c>
      <c r="Y121" s="51">
        <f>Y$99+'GPG Margins'!$D17</f>
        <v>11.680156126894406</v>
      </c>
      <c r="Z121" s="51">
        <f>Z$99+'GPG Margins'!$D17</f>
        <v>11.814054315247814</v>
      </c>
      <c r="AA121" s="51">
        <f>AA$99+'GPG Margins'!$D17</f>
        <v>12.050549591999703</v>
      </c>
      <c r="AB121" s="51">
        <f>AB$99+'GPG Margins'!$D17</f>
        <v>12.217435266091384</v>
      </c>
      <c r="AC121" s="51">
        <f>AC$99+'GPG Margins'!$D17</f>
        <v>12.21726097860088</v>
      </c>
      <c r="AD121" s="51">
        <f>AD$99+'GPG Margins'!$D17</f>
        <v>12.155729673377143</v>
      </c>
      <c r="AE121" s="51">
        <f>AE$99+'GPG Margins'!$D17</f>
        <v>12.095615602145044</v>
      </c>
      <c r="AF121" s="51">
        <f>AF$99+'GPG Margins'!$D17</f>
        <v>12.104495698132091</v>
      </c>
      <c r="AG121" s="51">
        <f>AG$99+'GPG Margins'!$D17</f>
        <v>12.190613912050805</v>
      </c>
      <c r="AH121" s="51">
        <f>AH$99+'GPG Margins'!$D17</f>
        <v>12.259020358584026</v>
      </c>
      <c r="AI121" s="51">
        <f>AI$99+'GPG Margins'!$D17</f>
        <v>12.284715425841936</v>
      </c>
      <c r="AJ121" s="51">
        <f>AJ$99+'GPG Margins'!$D17</f>
        <v>12.32050256972315</v>
      </c>
      <c r="AK121" s="51">
        <f>AK$99+'GPG Margins'!$D17</f>
        <v>12.353047356818363</v>
      </c>
    </row>
    <row r="122" spans="1:37">
      <c r="A122" s="47"/>
      <c r="B122" s="50" t="s">
        <v>106</v>
      </c>
      <c r="C122" s="51">
        <v>0</v>
      </c>
      <c r="D122" s="51">
        <f>D$99+'GPG Margins'!$D18</f>
        <v>9.3742226965567053</v>
      </c>
      <c r="E122" s="51">
        <f>E$99+'GPG Margins'!$D18</f>
        <v>12.323683057240471</v>
      </c>
      <c r="F122" s="51">
        <f>F$99+'GPG Margins'!$D18</f>
        <v>17.902477614516016</v>
      </c>
      <c r="G122" s="51">
        <f>G$99+'GPG Margins'!$D18</f>
        <v>21.05631980674606</v>
      </c>
      <c r="H122" s="51">
        <f>H$99+'GPG Margins'!$D18</f>
        <v>21.251470511305079</v>
      </c>
      <c r="I122" s="51">
        <f>I$99+'GPG Margins'!$D18</f>
        <v>19.35819984647355</v>
      </c>
      <c r="J122" s="51">
        <f>J$99+'GPG Margins'!$D18</f>
        <v>16.085678892978414</v>
      </c>
      <c r="K122" s="51">
        <f>K$99+'GPG Margins'!$D18</f>
        <v>13.180661977885498</v>
      </c>
      <c r="L122" s="51">
        <f>L$99+'GPG Margins'!$D18</f>
        <v>11.953264281797262</v>
      </c>
      <c r="M122" s="51">
        <f>M$99+'GPG Margins'!$D18</f>
        <v>11.878789406771865</v>
      </c>
      <c r="N122" s="51">
        <f>N$99+'GPG Margins'!$D18</f>
        <v>11.948980093889434</v>
      </c>
      <c r="O122" s="51">
        <f>O$99+'GPG Margins'!$D18</f>
        <v>12.003505559724516</v>
      </c>
      <c r="P122" s="51">
        <f>P$99+'GPG Margins'!$D18</f>
        <v>11.972871851224905</v>
      </c>
      <c r="Q122" s="51">
        <f>Q$99+'GPG Margins'!$D18</f>
        <v>11.911785335451508</v>
      </c>
      <c r="R122" s="51">
        <f>R$99+'GPG Margins'!$D18</f>
        <v>11.896938210665066</v>
      </c>
      <c r="S122" s="51">
        <f>S$99+'GPG Margins'!$D18</f>
        <v>11.944952592931212</v>
      </c>
      <c r="T122" s="51">
        <f>T$99+'GPG Margins'!$D18</f>
        <v>12.067983327921057</v>
      </c>
      <c r="U122" s="51">
        <f>U$99+'GPG Margins'!$D18</f>
        <v>12.24100773698156</v>
      </c>
      <c r="V122" s="51">
        <f>V$99+'GPG Margins'!$D18</f>
        <v>12.322860768408336</v>
      </c>
      <c r="W122" s="51">
        <f>W$99+'GPG Margins'!$D18</f>
        <v>12.104996095384356</v>
      </c>
      <c r="X122" s="51">
        <f>X$99+'GPG Margins'!$D18</f>
        <v>11.766978595800136</v>
      </c>
      <c r="Y122" s="51">
        <f>Y$99+'GPG Margins'!$D18</f>
        <v>11.680156126894406</v>
      </c>
      <c r="Z122" s="51">
        <f>Z$99+'GPG Margins'!$D18</f>
        <v>11.814054315247814</v>
      </c>
      <c r="AA122" s="51">
        <f>AA$99+'GPG Margins'!$D18</f>
        <v>12.050549591999703</v>
      </c>
      <c r="AB122" s="51">
        <f>AB$99+'GPG Margins'!$D18</f>
        <v>12.217435266091384</v>
      </c>
      <c r="AC122" s="51">
        <f>AC$99+'GPG Margins'!$D18</f>
        <v>12.21726097860088</v>
      </c>
      <c r="AD122" s="51">
        <f>AD$99+'GPG Margins'!$D18</f>
        <v>12.155729673377143</v>
      </c>
      <c r="AE122" s="51">
        <f>AE$99+'GPG Margins'!$D18</f>
        <v>12.095615602145044</v>
      </c>
      <c r="AF122" s="51">
        <f>AF$99+'GPG Margins'!$D18</f>
        <v>12.104495698132091</v>
      </c>
      <c r="AG122" s="51">
        <f>AG$99+'GPG Margins'!$D18</f>
        <v>12.190613912050805</v>
      </c>
      <c r="AH122" s="51">
        <f>AH$99+'GPG Margins'!$D18</f>
        <v>12.259020358584026</v>
      </c>
      <c r="AI122" s="51">
        <f>AI$99+'GPG Margins'!$D18</f>
        <v>12.284715425841936</v>
      </c>
      <c r="AJ122" s="51">
        <f>AJ$99+'GPG Margins'!$D18</f>
        <v>12.32050256972315</v>
      </c>
      <c r="AK122" s="51">
        <f>AK$99+'GPG Margins'!$D18</f>
        <v>12.353047356818363</v>
      </c>
    </row>
    <row r="123" spans="1:37">
      <c r="A123" s="47"/>
      <c r="B123" s="50" t="s">
        <v>60</v>
      </c>
      <c r="C123" s="51">
        <v>0</v>
      </c>
      <c r="D123" s="51">
        <f>D$99+'GPG Margins'!$D19</f>
        <v>8.924222696556706</v>
      </c>
      <c r="E123" s="51">
        <f>E$99+'GPG Margins'!$D19</f>
        <v>11.873683057240472</v>
      </c>
      <c r="F123" s="51">
        <f>F$99+'GPG Margins'!$D19</f>
        <v>17.452477614516017</v>
      </c>
      <c r="G123" s="51">
        <f>G$99+'GPG Margins'!$D19</f>
        <v>20.606319806746061</v>
      </c>
      <c r="H123" s="51">
        <f>H$99+'GPG Margins'!$D19</f>
        <v>20.80147051130508</v>
      </c>
      <c r="I123" s="51">
        <f>I$99+'GPG Margins'!$D19</f>
        <v>18.908199846473551</v>
      </c>
      <c r="J123" s="51">
        <f>J$99+'GPG Margins'!$D19</f>
        <v>15.635678892978417</v>
      </c>
      <c r="K123" s="51">
        <f>K$99+'GPG Margins'!$D19</f>
        <v>12.730661977885498</v>
      </c>
      <c r="L123" s="51">
        <f>L$99+'GPG Margins'!$D19</f>
        <v>11.503264281797263</v>
      </c>
      <c r="M123" s="51">
        <f>M$99+'GPG Margins'!$D19</f>
        <v>11.428789406771866</v>
      </c>
      <c r="N123" s="51">
        <f>N$99+'GPG Margins'!$D19</f>
        <v>11.498980093889434</v>
      </c>
      <c r="O123" s="51">
        <f>O$99+'GPG Margins'!$D19</f>
        <v>11.553505559724517</v>
      </c>
      <c r="P123" s="51">
        <f>P$99+'GPG Margins'!$D19</f>
        <v>11.522871851224906</v>
      </c>
      <c r="Q123" s="51">
        <f>Q$99+'GPG Margins'!$D19</f>
        <v>11.461785335451509</v>
      </c>
      <c r="R123" s="51">
        <f>R$99+'GPG Margins'!$D19</f>
        <v>11.446938210665067</v>
      </c>
      <c r="S123" s="51">
        <f>S$99+'GPG Margins'!$D19</f>
        <v>11.494952592931213</v>
      </c>
      <c r="T123" s="51">
        <f>T$99+'GPG Margins'!$D19</f>
        <v>11.617983327921058</v>
      </c>
      <c r="U123" s="51">
        <f>U$99+'GPG Margins'!$D19</f>
        <v>11.791007736981561</v>
      </c>
      <c r="V123" s="51">
        <f>V$99+'GPG Margins'!$D19</f>
        <v>11.872860768408337</v>
      </c>
      <c r="W123" s="51">
        <f>W$99+'GPG Margins'!$D19</f>
        <v>11.654996095384357</v>
      </c>
      <c r="X123" s="51">
        <f>X$99+'GPG Margins'!$D19</f>
        <v>11.316978595800137</v>
      </c>
      <c r="Y123" s="51">
        <f>Y$99+'GPG Margins'!$D19</f>
        <v>11.230156126894407</v>
      </c>
      <c r="Z123" s="51">
        <f>Z$99+'GPG Margins'!$D19</f>
        <v>11.364054315247815</v>
      </c>
      <c r="AA123" s="51">
        <f>AA$99+'GPG Margins'!$D19</f>
        <v>11.600549591999703</v>
      </c>
      <c r="AB123" s="51">
        <f>AB$99+'GPG Margins'!$D19</f>
        <v>11.767435266091384</v>
      </c>
      <c r="AC123" s="51">
        <f>AC$99+'GPG Margins'!$D19</f>
        <v>11.767260978600881</v>
      </c>
      <c r="AD123" s="51">
        <f>AD$99+'GPG Margins'!$D19</f>
        <v>11.705729673377144</v>
      </c>
      <c r="AE123" s="51">
        <f>AE$99+'GPG Margins'!$D19</f>
        <v>11.645615602145044</v>
      </c>
      <c r="AF123" s="51">
        <f>AF$99+'GPG Margins'!$D19</f>
        <v>11.654495698132092</v>
      </c>
      <c r="AG123" s="51">
        <f>AG$99+'GPG Margins'!$D19</f>
        <v>11.740613912050806</v>
      </c>
      <c r="AH123" s="51">
        <f>AH$99+'GPG Margins'!$D19</f>
        <v>11.809020358584027</v>
      </c>
      <c r="AI123" s="51">
        <f>AI$99+'GPG Margins'!$D19</f>
        <v>11.834715425841937</v>
      </c>
      <c r="AJ123" s="51">
        <f>AJ$99+'GPG Margins'!$D19</f>
        <v>11.870502569723151</v>
      </c>
      <c r="AK123" s="51">
        <f>AK$99+'GPG Margins'!$D19</f>
        <v>11.903047356818364</v>
      </c>
    </row>
    <row r="124" spans="1:37">
      <c r="A124" s="47"/>
      <c r="B124" s="50" t="s">
        <v>107</v>
      </c>
      <c r="C124" s="51">
        <v>0</v>
      </c>
      <c r="D124" s="51">
        <f>D$99+'GPG Margins'!$D20</f>
        <v>8.9742226965567049</v>
      </c>
      <c r="E124" s="51">
        <f>E$99+'GPG Margins'!$D20</f>
        <v>11.923683057240471</v>
      </c>
      <c r="F124" s="51">
        <f>F$99+'GPG Margins'!$D20</f>
        <v>17.502477614516017</v>
      </c>
      <c r="G124" s="51">
        <f>G$99+'GPG Margins'!$D20</f>
        <v>20.656319806746062</v>
      </c>
      <c r="H124" s="51">
        <f>H$99+'GPG Margins'!$D20</f>
        <v>20.851470511305081</v>
      </c>
      <c r="I124" s="51">
        <f>I$99+'GPG Margins'!$D20</f>
        <v>18.958199846473548</v>
      </c>
      <c r="J124" s="51">
        <f>J$99+'GPG Margins'!$D20</f>
        <v>15.685678892978416</v>
      </c>
      <c r="K124" s="51">
        <f>K$99+'GPG Margins'!$D20</f>
        <v>12.780661977885497</v>
      </c>
      <c r="L124" s="51">
        <f>L$99+'GPG Margins'!$D20</f>
        <v>11.553264281797262</v>
      </c>
      <c r="M124" s="51">
        <f>M$99+'GPG Margins'!$D20</f>
        <v>11.478789406771865</v>
      </c>
      <c r="N124" s="51">
        <f>N$99+'GPG Margins'!$D20</f>
        <v>11.548980093889433</v>
      </c>
      <c r="O124" s="51">
        <f>O$99+'GPG Margins'!$D20</f>
        <v>11.603505559724516</v>
      </c>
      <c r="P124" s="51">
        <f>P$99+'GPG Margins'!$D20</f>
        <v>11.572871851224905</v>
      </c>
      <c r="Q124" s="51">
        <f>Q$99+'GPG Margins'!$D20</f>
        <v>11.511785335451508</v>
      </c>
      <c r="R124" s="51">
        <f>R$99+'GPG Margins'!$D20</f>
        <v>11.496938210665066</v>
      </c>
      <c r="S124" s="51">
        <f>S$99+'GPG Margins'!$D20</f>
        <v>11.544952592931212</v>
      </c>
      <c r="T124" s="51">
        <f>T$99+'GPG Margins'!$D20</f>
        <v>11.667983327921057</v>
      </c>
      <c r="U124" s="51">
        <f>U$99+'GPG Margins'!$D20</f>
        <v>11.84100773698156</v>
      </c>
      <c r="V124" s="51">
        <f>V$99+'GPG Margins'!$D20</f>
        <v>11.922860768408336</v>
      </c>
      <c r="W124" s="51">
        <f>W$99+'GPG Margins'!$D20</f>
        <v>11.704996095384356</v>
      </c>
      <c r="X124" s="51">
        <f>X$99+'GPG Margins'!$D20</f>
        <v>11.366978595800136</v>
      </c>
      <c r="Y124" s="51">
        <f>Y$99+'GPG Margins'!$D20</f>
        <v>11.280156126894406</v>
      </c>
      <c r="Z124" s="51">
        <f>Z$99+'GPG Margins'!$D20</f>
        <v>11.414054315247814</v>
      </c>
      <c r="AA124" s="51">
        <f>AA$99+'GPG Margins'!$D20</f>
        <v>11.650549591999702</v>
      </c>
      <c r="AB124" s="51">
        <f>AB$99+'GPG Margins'!$D20</f>
        <v>11.817435266091383</v>
      </c>
      <c r="AC124" s="51">
        <f>AC$99+'GPG Margins'!$D20</f>
        <v>11.81726097860088</v>
      </c>
      <c r="AD124" s="51">
        <f>AD$99+'GPG Margins'!$D20</f>
        <v>11.755729673377143</v>
      </c>
      <c r="AE124" s="51">
        <f>AE$99+'GPG Margins'!$D20</f>
        <v>11.695615602145043</v>
      </c>
      <c r="AF124" s="51">
        <f>AF$99+'GPG Margins'!$D20</f>
        <v>11.70449569813209</v>
      </c>
      <c r="AG124" s="51">
        <f>AG$99+'GPG Margins'!$D20</f>
        <v>11.790613912050805</v>
      </c>
      <c r="AH124" s="51">
        <f>AH$99+'GPG Margins'!$D20</f>
        <v>11.859020358584026</v>
      </c>
      <c r="AI124" s="51">
        <f>AI$99+'GPG Margins'!$D20</f>
        <v>11.884715425841936</v>
      </c>
      <c r="AJ124" s="51">
        <f>AJ$99+'GPG Margins'!$D20</f>
        <v>11.920502569723149</v>
      </c>
      <c r="AK124" s="51">
        <f>AK$99+'GPG Margins'!$D20</f>
        <v>11.953047356818363</v>
      </c>
    </row>
    <row r="125" spans="1:37">
      <c r="A125" s="47"/>
      <c r="B125" s="48" t="s">
        <v>108</v>
      </c>
      <c r="C125" s="51" t="s">
        <v>104</v>
      </c>
      <c r="D125" s="51" t="s">
        <v>104</v>
      </c>
      <c r="E125" s="51" t="s">
        <v>104</v>
      </c>
      <c r="F125" s="51" t="s">
        <v>104</v>
      </c>
      <c r="G125" s="51" t="s">
        <v>104</v>
      </c>
      <c r="H125" s="51" t="s">
        <v>104</v>
      </c>
      <c r="I125" s="51" t="s">
        <v>104</v>
      </c>
      <c r="J125" s="51" t="s">
        <v>104</v>
      </c>
      <c r="K125" s="51" t="s">
        <v>104</v>
      </c>
      <c r="L125" s="51" t="s">
        <v>104</v>
      </c>
      <c r="M125" s="51" t="s">
        <v>104</v>
      </c>
      <c r="N125" s="51" t="s">
        <v>104</v>
      </c>
      <c r="O125" s="51" t="s">
        <v>104</v>
      </c>
      <c r="P125" s="51" t="s">
        <v>104</v>
      </c>
      <c r="Q125" s="51" t="s">
        <v>104</v>
      </c>
      <c r="R125" s="51" t="s">
        <v>104</v>
      </c>
      <c r="S125" s="51" t="s">
        <v>104</v>
      </c>
      <c r="T125" s="51" t="s">
        <v>104</v>
      </c>
      <c r="U125" s="51" t="s">
        <v>104</v>
      </c>
      <c r="V125" s="51" t="s">
        <v>104</v>
      </c>
      <c r="W125" s="51" t="s">
        <v>104</v>
      </c>
      <c r="X125" s="51" t="s">
        <v>104</v>
      </c>
      <c r="Y125" s="51" t="s">
        <v>104</v>
      </c>
      <c r="Z125" s="51" t="s">
        <v>104</v>
      </c>
      <c r="AA125" s="51" t="s">
        <v>104</v>
      </c>
      <c r="AB125" s="51" t="s">
        <v>104</v>
      </c>
      <c r="AC125" s="51" t="s">
        <v>104</v>
      </c>
      <c r="AD125" s="51" t="s">
        <v>104</v>
      </c>
      <c r="AE125" s="51" t="s">
        <v>104</v>
      </c>
      <c r="AF125" s="51" t="s">
        <v>104</v>
      </c>
      <c r="AG125" s="51" t="s">
        <v>104</v>
      </c>
      <c r="AH125" s="51" t="s">
        <v>104</v>
      </c>
      <c r="AI125" s="51" t="s">
        <v>104</v>
      </c>
      <c r="AJ125" s="51" t="s">
        <v>104</v>
      </c>
      <c r="AK125" s="51" t="s">
        <v>104</v>
      </c>
    </row>
    <row r="126" spans="1:37">
      <c r="A126" s="47"/>
      <c r="B126" s="50" t="s">
        <v>94</v>
      </c>
      <c r="C126" s="51">
        <v>0</v>
      </c>
      <c r="D126" s="51">
        <f>D$100+'GPG Margins'!$D22</f>
        <v>10.172491455537171</v>
      </c>
      <c r="E126" s="51">
        <f>E$100+'GPG Margins'!$D22</f>
        <v>12.926768027884926</v>
      </c>
      <c r="F126" s="51">
        <f>F$100+'GPG Margins'!$D22</f>
        <v>17.89515010323943</v>
      </c>
      <c r="G126" s="51">
        <f>G$100+'GPG Margins'!$D22</f>
        <v>21.082197111540975</v>
      </c>
      <c r="H126" s="51">
        <f>H$100+'GPG Margins'!$D22</f>
        <v>21.601360502517871</v>
      </c>
      <c r="I126" s="51">
        <f>I$100+'GPG Margins'!$D22</f>
        <v>19.890456589692096</v>
      </c>
      <c r="J126" s="51">
        <f>J$100+'GPG Margins'!$D22</f>
        <v>16.119902115196524</v>
      </c>
      <c r="K126" s="51">
        <f>K$100+'GPG Margins'!$D22</f>
        <v>13.193337616338003</v>
      </c>
      <c r="L126" s="51">
        <f>L$100+'GPG Margins'!$D22</f>
        <v>12.257996559159851</v>
      </c>
      <c r="M126" s="51">
        <f>M$100+'GPG Margins'!$D22</f>
        <v>12.233548783636969</v>
      </c>
      <c r="N126" s="51">
        <f>N$100+'GPG Margins'!$D22</f>
        <v>12.209171133487375</v>
      </c>
      <c r="O126" s="51">
        <f>O$100+'GPG Margins'!$D22</f>
        <v>12.178594075674431</v>
      </c>
      <c r="P126" s="51">
        <f>P$100+'GPG Margins'!$D22</f>
        <v>12.079510527543215</v>
      </c>
      <c r="Q126" s="51">
        <f>Q$100+'GPG Margins'!$D22</f>
        <v>11.961672776264869</v>
      </c>
      <c r="R126" s="51">
        <f>R$100+'GPG Margins'!$D22</f>
        <v>11.941396184895838</v>
      </c>
      <c r="S126" s="51">
        <f>S$100+'GPG Margins'!$D22</f>
        <v>12.043240055471456</v>
      </c>
      <c r="T126" s="51">
        <f>T$100+'GPG Margins'!$D22</f>
        <v>12.234128799848115</v>
      </c>
      <c r="U126" s="51">
        <f>U$100+'GPG Margins'!$D22</f>
        <v>12.454122934222967</v>
      </c>
      <c r="V126" s="51">
        <f>V$100+'GPG Margins'!$D22</f>
        <v>12.517318151021179</v>
      </c>
      <c r="W126" s="51">
        <f>W$100+'GPG Margins'!$D22</f>
        <v>12.212475382633205</v>
      </c>
      <c r="X126" s="51">
        <f>X$100+'GPG Margins'!$D22</f>
        <v>11.79735428595194</v>
      </c>
      <c r="Y126" s="51">
        <f>Y$100+'GPG Margins'!$D22</f>
        <v>11.700595444367636</v>
      </c>
      <c r="Z126" s="51">
        <f>Z$100+'GPG Margins'!$D22</f>
        <v>11.884391975375035</v>
      </c>
      <c r="AA126" s="51">
        <f>AA$100+'GPG Margins'!$D22</f>
        <v>12.182017338226469</v>
      </c>
      <c r="AB126" s="51">
        <f>AB$100+'GPG Margins'!$D22</f>
        <v>12.352514906800657</v>
      </c>
      <c r="AC126" s="51">
        <f>AC$100+'GPG Margins'!$D22</f>
        <v>12.303662995972854</v>
      </c>
      <c r="AD126" s="51">
        <f>AD$100+'GPG Margins'!$D22</f>
        <v>12.206160517755325</v>
      </c>
      <c r="AE126" s="51">
        <f>AE$100+'GPG Margins'!$D22</f>
        <v>12.141327978468761</v>
      </c>
      <c r="AF126" s="51">
        <f>AF$100+'GPG Margins'!$D22</f>
        <v>12.158313777491932</v>
      </c>
      <c r="AG126" s="51">
        <f>AG$100+'GPG Margins'!$D22</f>
        <v>12.284302240000935</v>
      </c>
      <c r="AH126" s="51">
        <f>AH$100+'GPG Margins'!$D22</f>
        <v>12.359548579548097</v>
      </c>
      <c r="AI126" s="51">
        <f>AI$100+'GPG Margins'!$D22</f>
        <v>12.295295034119734</v>
      </c>
      <c r="AJ126" s="51">
        <f>AJ$100+'GPG Margins'!$D22</f>
        <v>12.214124714065036</v>
      </c>
      <c r="AK126" s="51">
        <f>AK$100+'GPG Margins'!$D22</f>
        <v>12.183177813224438</v>
      </c>
    </row>
    <row r="127" spans="1:37">
      <c r="A127" s="47"/>
      <c r="B127" s="50" t="s">
        <v>95</v>
      </c>
      <c r="C127" s="51">
        <v>0</v>
      </c>
      <c r="D127" s="51">
        <f>D$100+'GPG Margins'!$D23</f>
        <v>9.6724914555371715</v>
      </c>
      <c r="E127" s="51">
        <f>E$100+'GPG Margins'!$D23</f>
        <v>12.426768027884926</v>
      </c>
      <c r="F127" s="51">
        <f>F$100+'GPG Margins'!$D23</f>
        <v>17.39515010323943</v>
      </c>
      <c r="G127" s="51">
        <f>G$100+'GPG Margins'!$D23</f>
        <v>20.582197111540975</v>
      </c>
      <c r="H127" s="51">
        <f>H$100+'GPG Margins'!$D23</f>
        <v>21.101360502517871</v>
      </c>
      <c r="I127" s="51">
        <f>I$100+'GPG Margins'!$D23</f>
        <v>19.390456589692096</v>
      </c>
      <c r="J127" s="51">
        <f>J$100+'GPG Margins'!$D23</f>
        <v>15.619902115196526</v>
      </c>
      <c r="K127" s="51">
        <f>K$100+'GPG Margins'!$D23</f>
        <v>12.693337616338003</v>
      </c>
      <c r="L127" s="51">
        <f>L$100+'GPG Margins'!$D23</f>
        <v>11.757996559159851</v>
      </c>
      <c r="M127" s="51">
        <f>M$100+'GPG Margins'!$D23</f>
        <v>11.733548783636969</v>
      </c>
      <c r="N127" s="51">
        <f>N$100+'GPG Margins'!$D23</f>
        <v>11.709171133487375</v>
      </c>
      <c r="O127" s="51">
        <f>O$100+'GPG Margins'!$D23</f>
        <v>11.678594075674431</v>
      </c>
      <c r="P127" s="51">
        <f>P$100+'GPG Margins'!$D23</f>
        <v>11.579510527543215</v>
      </c>
      <c r="Q127" s="51">
        <f>Q$100+'GPG Margins'!$D23</f>
        <v>11.461672776264869</v>
      </c>
      <c r="R127" s="51">
        <f>R$100+'GPG Margins'!$D23</f>
        <v>11.441396184895838</v>
      </c>
      <c r="S127" s="51">
        <f>S$100+'GPG Margins'!$D23</f>
        <v>11.543240055471456</v>
      </c>
      <c r="T127" s="51">
        <f>T$100+'GPG Margins'!$D23</f>
        <v>11.734128799848115</v>
      </c>
      <c r="U127" s="51">
        <f>U$100+'GPG Margins'!$D23</f>
        <v>11.954122934222967</v>
      </c>
      <c r="V127" s="51">
        <f>V$100+'GPG Margins'!$D23</f>
        <v>12.017318151021179</v>
      </c>
      <c r="W127" s="51">
        <f>W$100+'GPG Margins'!$D23</f>
        <v>11.712475382633205</v>
      </c>
      <c r="X127" s="51">
        <f>X$100+'GPG Margins'!$D23</f>
        <v>11.29735428595194</v>
      </c>
      <c r="Y127" s="51">
        <f>Y$100+'GPG Margins'!$D23</f>
        <v>11.200595444367636</v>
      </c>
      <c r="Z127" s="51">
        <f>Z$100+'GPG Margins'!$D23</f>
        <v>11.384391975375035</v>
      </c>
      <c r="AA127" s="51">
        <f>AA$100+'GPG Margins'!$D23</f>
        <v>11.682017338226469</v>
      </c>
      <c r="AB127" s="51">
        <f>AB$100+'GPG Margins'!$D23</f>
        <v>11.852514906800657</v>
      </c>
      <c r="AC127" s="51">
        <f>AC$100+'GPG Margins'!$D23</f>
        <v>11.803662995972854</v>
      </c>
      <c r="AD127" s="51">
        <f>AD$100+'GPG Margins'!$D23</f>
        <v>11.706160517755325</v>
      </c>
      <c r="AE127" s="51">
        <f>AE$100+'GPG Margins'!$D23</f>
        <v>11.641327978468761</v>
      </c>
      <c r="AF127" s="51">
        <f>AF$100+'GPG Margins'!$D23</f>
        <v>11.658313777491932</v>
      </c>
      <c r="AG127" s="51">
        <f>AG$100+'GPG Margins'!$D23</f>
        <v>11.784302240000935</v>
      </c>
      <c r="AH127" s="51">
        <f>AH$100+'GPG Margins'!$D23</f>
        <v>11.859548579548097</v>
      </c>
      <c r="AI127" s="51">
        <f>AI$100+'GPG Margins'!$D23</f>
        <v>11.795295034119734</v>
      </c>
      <c r="AJ127" s="51">
        <f>AJ$100+'GPG Margins'!$D23</f>
        <v>11.714124714065036</v>
      </c>
      <c r="AK127" s="51">
        <f>AK$100+'GPG Margins'!$D23</f>
        <v>11.683177813224438</v>
      </c>
    </row>
    <row r="128" spans="1:37">
      <c r="A128" s="47"/>
      <c r="B128" s="50" t="s">
        <v>109</v>
      </c>
      <c r="C128" s="51">
        <v>0</v>
      </c>
      <c r="D128" s="51">
        <f>D$100+'GPG Margins'!$D24</f>
        <v>9.1724914555371715</v>
      </c>
      <c r="E128" s="51">
        <f>E$100+'GPG Margins'!$D24</f>
        <v>11.926768027884926</v>
      </c>
      <c r="F128" s="51">
        <f>F$100+'GPG Margins'!$D24</f>
        <v>16.89515010323943</v>
      </c>
      <c r="G128" s="51">
        <f>G$100+'GPG Margins'!$D24</f>
        <v>20.082197111540975</v>
      </c>
      <c r="H128" s="51">
        <f>H$100+'GPG Margins'!$D24</f>
        <v>20.601360502517871</v>
      </c>
      <c r="I128" s="51">
        <f>I$100+'GPG Margins'!$D24</f>
        <v>18.890456589692096</v>
      </c>
      <c r="J128" s="51">
        <f>J$100+'GPG Margins'!$D24</f>
        <v>15.119902115196526</v>
      </c>
      <c r="K128" s="51">
        <f>K$100+'GPG Margins'!$D24</f>
        <v>12.193337616338003</v>
      </c>
      <c r="L128" s="51">
        <f>L$100+'GPG Margins'!$D24</f>
        <v>11.257996559159851</v>
      </c>
      <c r="M128" s="51">
        <f>M$100+'GPG Margins'!$D24</f>
        <v>11.233548783636969</v>
      </c>
      <c r="N128" s="51">
        <f>N$100+'GPG Margins'!$D24</f>
        <v>11.209171133487375</v>
      </c>
      <c r="O128" s="51">
        <f>O$100+'GPG Margins'!$D24</f>
        <v>11.178594075674431</v>
      </c>
      <c r="P128" s="51">
        <f>P$100+'GPG Margins'!$D24</f>
        <v>11.079510527543215</v>
      </c>
      <c r="Q128" s="51">
        <f>Q$100+'GPG Margins'!$D24</f>
        <v>10.961672776264869</v>
      </c>
      <c r="R128" s="51">
        <f>R$100+'GPG Margins'!$D24</f>
        <v>10.941396184895838</v>
      </c>
      <c r="S128" s="51">
        <f>S$100+'GPG Margins'!$D24</f>
        <v>11.043240055471456</v>
      </c>
      <c r="T128" s="51">
        <f>T$100+'GPG Margins'!$D24</f>
        <v>11.234128799848115</v>
      </c>
      <c r="U128" s="51">
        <f>U$100+'GPG Margins'!$D24</f>
        <v>11.454122934222967</v>
      </c>
      <c r="V128" s="51">
        <f>V$100+'GPG Margins'!$D24</f>
        <v>11.517318151021179</v>
      </c>
      <c r="W128" s="51">
        <f>W$100+'GPG Margins'!$D24</f>
        <v>11.212475382633205</v>
      </c>
      <c r="X128" s="51">
        <f>X$100+'GPG Margins'!$D24</f>
        <v>10.79735428595194</v>
      </c>
      <c r="Y128" s="51">
        <f>Y$100+'GPG Margins'!$D24</f>
        <v>10.700595444367636</v>
      </c>
      <c r="Z128" s="51">
        <f>Z$100+'GPG Margins'!$D24</f>
        <v>10.884391975375035</v>
      </c>
      <c r="AA128" s="51">
        <f>AA$100+'GPG Margins'!$D24</f>
        <v>11.182017338226469</v>
      </c>
      <c r="AB128" s="51">
        <f>AB$100+'GPG Margins'!$D24</f>
        <v>11.352514906800657</v>
      </c>
      <c r="AC128" s="51">
        <f>AC$100+'GPG Margins'!$D24</f>
        <v>11.303662995972854</v>
      </c>
      <c r="AD128" s="51">
        <f>AD$100+'GPG Margins'!$D24</f>
        <v>11.206160517755325</v>
      </c>
      <c r="AE128" s="51">
        <f>AE$100+'GPG Margins'!$D24</f>
        <v>11.141327978468761</v>
      </c>
      <c r="AF128" s="51">
        <f>AF$100+'GPG Margins'!$D24</f>
        <v>11.158313777491932</v>
      </c>
      <c r="AG128" s="51">
        <f>AG$100+'GPG Margins'!$D24</f>
        <v>11.284302240000935</v>
      </c>
      <c r="AH128" s="51">
        <f>AH$100+'GPG Margins'!$D24</f>
        <v>11.359548579548097</v>
      </c>
      <c r="AI128" s="51">
        <f>AI$100+'GPG Margins'!$D24</f>
        <v>11.295295034119734</v>
      </c>
      <c r="AJ128" s="51">
        <f>AJ$100+'GPG Margins'!$D24</f>
        <v>11.214124714065036</v>
      </c>
      <c r="AK128" s="51">
        <f>AK$100+'GPG Margins'!$D24</f>
        <v>11.183177813224438</v>
      </c>
    </row>
    <row r="129" spans="1:37">
      <c r="A129" s="47"/>
      <c r="B129" s="50" t="s">
        <v>110</v>
      </c>
      <c r="C129" s="51">
        <v>0</v>
      </c>
      <c r="D129" s="51">
        <f>D$100+'GPG Margins'!$D25</f>
        <v>9.1724914555371715</v>
      </c>
      <c r="E129" s="51">
        <f>E$100+'GPG Margins'!$D25</f>
        <v>11.926768027884926</v>
      </c>
      <c r="F129" s="51">
        <f>F$100+'GPG Margins'!$D25</f>
        <v>16.89515010323943</v>
      </c>
      <c r="G129" s="51">
        <f>G$100+'GPG Margins'!$D25</f>
        <v>20.082197111540975</v>
      </c>
      <c r="H129" s="51">
        <f>H$100+'GPG Margins'!$D25</f>
        <v>20.601360502517871</v>
      </c>
      <c r="I129" s="51">
        <f>I$100+'GPG Margins'!$D25</f>
        <v>18.890456589692096</v>
      </c>
      <c r="J129" s="51">
        <f>J$100+'GPG Margins'!$D25</f>
        <v>15.119902115196526</v>
      </c>
      <c r="K129" s="51">
        <f>K$100+'GPG Margins'!$D25</f>
        <v>12.193337616338003</v>
      </c>
      <c r="L129" s="51">
        <f>L$100+'GPG Margins'!$D25</f>
        <v>11.257996559159851</v>
      </c>
      <c r="M129" s="51">
        <f>M$100+'GPG Margins'!$D25</f>
        <v>11.233548783636969</v>
      </c>
      <c r="N129" s="51">
        <f>N$100+'GPG Margins'!$D25</f>
        <v>11.209171133487375</v>
      </c>
      <c r="O129" s="51">
        <f>O$100+'GPG Margins'!$D25</f>
        <v>11.178594075674431</v>
      </c>
      <c r="P129" s="51">
        <f>P$100+'GPG Margins'!$D25</f>
        <v>11.079510527543215</v>
      </c>
      <c r="Q129" s="51">
        <f>Q$100+'GPG Margins'!$D25</f>
        <v>10.961672776264869</v>
      </c>
      <c r="R129" s="51">
        <f>R$100+'GPG Margins'!$D25</f>
        <v>10.941396184895838</v>
      </c>
      <c r="S129" s="51">
        <f>S$100+'GPG Margins'!$D25</f>
        <v>11.043240055471456</v>
      </c>
      <c r="T129" s="51">
        <f>T$100+'GPG Margins'!$D25</f>
        <v>11.234128799848115</v>
      </c>
      <c r="U129" s="51">
        <f>U$100+'GPG Margins'!$D25</f>
        <v>11.454122934222967</v>
      </c>
      <c r="V129" s="51">
        <f>V$100+'GPG Margins'!$D25</f>
        <v>11.517318151021179</v>
      </c>
      <c r="W129" s="51">
        <f>W$100+'GPG Margins'!$D25</f>
        <v>11.212475382633205</v>
      </c>
      <c r="X129" s="51">
        <f>X$100+'GPG Margins'!$D25</f>
        <v>10.79735428595194</v>
      </c>
      <c r="Y129" s="51">
        <f>Y$100+'GPG Margins'!$D25</f>
        <v>10.700595444367636</v>
      </c>
      <c r="Z129" s="51">
        <f>Z$100+'GPG Margins'!$D25</f>
        <v>10.884391975375035</v>
      </c>
      <c r="AA129" s="51">
        <f>AA$100+'GPG Margins'!$D25</f>
        <v>11.182017338226469</v>
      </c>
      <c r="AB129" s="51">
        <f>AB$100+'GPG Margins'!$D25</f>
        <v>11.352514906800657</v>
      </c>
      <c r="AC129" s="51">
        <f>AC$100+'GPG Margins'!$D25</f>
        <v>11.303662995972854</v>
      </c>
      <c r="AD129" s="51">
        <f>AD$100+'GPG Margins'!$D25</f>
        <v>11.206160517755325</v>
      </c>
      <c r="AE129" s="51">
        <f>AE$100+'GPG Margins'!$D25</f>
        <v>11.141327978468761</v>
      </c>
      <c r="AF129" s="51">
        <f>AF$100+'GPG Margins'!$D25</f>
        <v>11.158313777491932</v>
      </c>
      <c r="AG129" s="51">
        <f>AG$100+'GPG Margins'!$D25</f>
        <v>11.284302240000935</v>
      </c>
      <c r="AH129" s="51">
        <f>AH$100+'GPG Margins'!$D25</f>
        <v>11.359548579548097</v>
      </c>
      <c r="AI129" s="51">
        <f>AI$100+'GPG Margins'!$D25</f>
        <v>11.295295034119734</v>
      </c>
      <c r="AJ129" s="51">
        <f>AJ$100+'GPG Margins'!$D25</f>
        <v>11.214124714065036</v>
      </c>
      <c r="AK129" s="51">
        <f>AK$100+'GPG Margins'!$D25</f>
        <v>11.183177813224438</v>
      </c>
    </row>
    <row r="130" spans="1:37">
      <c r="A130" s="47"/>
      <c r="B130" s="50" t="s">
        <v>111</v>
      </c>
      <c r="C130" s="51">
        <v>0</v>
      </c>
      <c r="D130" s="51">
        <f>D$100+'GPG Margins'!$D26</f>
        <v>9.1724914555371715</v>
      </c>
      <c r="E130" s="51">
        <f>E$100+'GPG Margins'!$D26</f>
        <v>11.926768027884926</v>
      </c>
      <c r="F130" s="51">
        <f>F$100+'GPG Margins'!$D26</f>
        <v>16.89515010323943</v>
      </c>
      <c r="G130" s="51">
        <f>G$100+'GPG Margins'!$D26</f>
        <v>20.082197111540975</v>
      </c>
      <c r="H130" s="51">
        <f>H$100+'GPG Margins'!$D26</f>
        <v>20.601360502517871</v>
      </c>
      <c r="I130" s="51">
        <f>I$100+'GPG Margins'!$D26</f>
        <v>18.890456589692096</v>
      </c>
      <c r="J130" s="51">
        <f>J$100+'GPG Margins'!$D26</f>
        <v>15.119902115196526</v>
      </c>
      <c r="K130" s="51">
        <f>K$100+'GPG Margins'!$D26</f>
        <v>12.193337616338003</v>
      </c>
      <c r="L130" s="51">
        <f>L$100+'GPG Margins'!$D26</f>
        <v>11.257996559159851</v>
      </c>
      <c r="M130" s="51">
        <f>M$100+'GPG Margins'!$D26</f>
        <v>11.233548783636969</v>
      </c>
      <c r="N130" s="51">
        <f>N$100+'GPG Margins'!$D26</f>
        <v>11.209171133487375</v>
      </c>
      <c r="O130" s="51">
        <f>O$100+'GPG Margins'!$D26</f>
        <v>11.178594075674431</v>
      </c>
      <c r="P130" s="51">
        <f>P$100+'GPG Margins'!$D26</f>
        <v>11.079510527543215</v>
      </c>
      <c r="Q130" s="51">
        <f>Q$100+'GPG Margins'!$D26</f>
        <v>10.961672776264869</v>
      </c>
      <c r="R130" s="51">
        <f>R$100+'GPG Margins'!$D26</f>
        <v>10.941396184895838</v>
      </c>
      <c r="S130" s="51">
        <f>S$100+'GPG Margins'!$D26</f>
        <v>11.043240055471456</v>
      </c>
      <c r="T130" s="51">
        <f>T$100+'GPG Margins'!$D26</f>
        <v>11.234128799848115</v>
      </c>
      <c r="U130" s="51">
        <f>U$100+'GPG Margins'!$D26</f>
        <v>11.454122934222967</v>
      </c>
      <c r="V130" s="51">
        <f>V$100+'GPG Margins'!$D26</f>
        <v>11.517318151021179</v>
      </c>
      <c r="W130" s="51">
        <f>W$100+'GPG Margins'!$D26</f>
        <v>11.212475382633205</v>
      </c>
      <c r="X130" s="51">
        <f>X$100+'GPG Margins'!$D26</f>
        <v>10.79735428595194</v>
      </c>
      <c r="Y130" s="51">
        <f>Y$100+'GPG Margins'!$D26</f>
        <v>10.700595444367636</v>
      </c>
      <c r="Z130" s="51">
        <f>Z$100+'GPG Margins'!$D26</f>
        <v>10.884391975375035</v>
      </c>
      <c r="AA130" s="51">
        <f>AA$100+'GPG Margins'!$D26</f>
        <v>11.182017338226469</v>
      </c>
      <c r="AB130" s="51">
        <f>AB$100+'GPG Margins'!$D26</f>
        <v>11.352514906800657</v>
      </c>
      <c r="AC130" s="51">
        <f>AC$100+'GPG Margins'!$D26</f>
        <v>11.303662995972854</v>
      </c>
      <c r="AD130" s="51">
        <f>AD$100+'GPG Margins'!$D26</f>
        <v>11.206160517755325</v>
      </c>
      <c r="AE130" s="51">
        <f>AE$100+'GPG Margins'!$D26</f>
        <v>11.141327978468761</v>
      </c>
      <c r="AF130" s="51">
        <f>AF$100+'GPG Margins'!$D26</f>
        <v>11.158313777491932</v>
      </c>
      <c r="AG130" s="51">
        <f>AG$100+'GPG Margins'!$D26</f>
        <v>11.284302240000935</v>
      </c>
      <c r="AH130" s="51">
        <f>AH$100+'GPG Margins'!$D26</f>
        <v>11.359548579548097</v>
      </c>
      <c r="AI130" s="51">
        <f>AI$100+'GPG Margins'!$D26</f>
        <v>11.295295034119734</v>
      </c>
      <c r="AJ130" s="51">
        <f>AJ$100+'GPG Margins'!$D26</f>
        <v>11.214124714065036</v>
      </c>
      <c r="AK130" s="51">
        <f>AK$100+'GPG Margins'!$D26</f>
        <v>11.183177813224438</v>
      </c>
    </row>
    <row r="131" spans="1:37">
      <c r="A131" s="47"/>
      <c r="B131" s="50" t="s">
        <v>112</v>
      </c>
      <c r="C131" s="51">
        <v>0</v>
      </c>
      <c r="D131" s="51">
        <f>D$100+'GPG Margins'!$D27</f>
        <v>9.1724914555371715</v>
      </c>
      <c r="E131" s="51">
        <f>E$100+'GPG Margins'!$D27</f>
        <v>11.926768027884926</v>
      </c>
      <c r="F131" s="51">
        <f>F$100+'GPG Margins'!$D27</f>
        <v>16.89515010323943</v>
      </c>
      <c r="G131" s="51">
        <f>G$100+'GPG Margins'!$D27</f>
        <v>20.082197111540975</v>
      </c>
      <c r="H131" s="51">
        <f>H$100+'GPG Margins'!$D27</f>
        <v>20.601360502517871</v>
      </c>
      <c r="I131" s="51">
        <f>I$100+'GPG Margins'!$D27</f>
        <v>18.890456589692096</v>
      </c>
      <c r="J131" s="51">
        <f>J$100+'GPG Margins'!$D27</f>
        <v>15.119902115196526</v>
      </c>
      <c r="K131" s="51">
        <f>K$100+'GPG Margins'!$D27</f>
        <v>12.193337616338003</v>
      </c>
      <c r="L131" s="51">
        <f>L$100+'GPG Margins'!$D27</f>
        <v>11.257996559159851</v>
      </c>
      <c r="M131" s="51">
        <f>M$100+'GPG Margins'!$D27</f>
        <v>11.233548783636969</v>
      </c>
      <c r="N131" s="51">
        <f>N$100+'GPG Margins'!$D27</f>
        <v>11.209171133487375</v>
      </c>
      <c r="O131" s="51">
        <f>O$100+'GPG Margins'!$D27</f>
        <v>11.178594075674431</v>
      </c>
      <c r="P131" s="51">
        <f>P$100+'GPG Margins'!$D27</f>
        <v>11.079510527543215</v>
      </c>
      <c r="Q131" s="51">
        <f>Q$100+'GPG Margins'!$D27</f>
        <v>10.961672776264869</v>
      </c>
      <c r="R131" s="51">
        <f>R$100+'GPG Margins'!$D27</f>
        <v>10.941396184895838</v>
      </c>
      <c r="S131" s="51">
        <f>S$100+'GPG Margins'!$D27</f>
        <v>11.043240055471456</v>
      </c>
      <c r="T131" s="51">
        <f>T$100+'GPG Margins'!$D27</f>
        <v>11.234128799848115</v>
      </c>
      <c r="U131" s="51">
        <f>U$100+'GPG Margins'!$D27</f>
        <v>11.454122934222967</v>
      </c>
      <c r="V131" s="51">
        <f>V$100+'GPG Margins'!$D27</f>
        <v>11.517318151021179</v>
      </c>
      <c r="W131" s="51">
        <f>W$100+'GPG Margins'!$D27</f>
        <v>11.212475382633205</v>
      </c>
      <c r="X131" s="51">
        <f>X$100+'GPG Margins'!$D27</f>
        <v>10.79735428595194</v>
      </c>
      <c r="Y131" s="51">
        <f>Y$100+'GPG Margins'!$D27</f>
        <v>10.700595444367636</v>
      </c>
      <c r="Z131" s="51">
        <f>Z$100+'GPG Margins'!$D27</f>
        <v>10.884391975375035</v>
      </c>
      <c r="AA131" s="51">
        <f>AA$100+'GPG Margins'!$D27</f>
        <v>11.182017338226469</v>
      </c>
      <c r="AB131" s="51">
        <f>AB$100+'GPG Margins'!$D27</f>
        <v>11.352514906800657</v>
      </c>
      <c r="AC131" s="51">
        <f>AC$100+'GPG Margins'!$D27</f>
        <v>11.303662995972854</v>
      </c>
      <c r="AD131" s="51">
        <f>AD$100+'GPG Margins'!$D27</f>
        <v>11.206160517755325</v>
      </c>
      <c r="AE131" s="51">
        <f>AE$100+'GPG Margins'!$D27</f>
        <v>11.141327978468761</v>
      </c>
      <c r="AF131" s="51">
        <f>AF$100+'GPG Margins'!$D27</f>
        <v>11.158313777491932</v>
      </c>
      <c r="AG131" s="51">
        <f>AG$100+'GPG Margins'!$D27</f>
        <v>11.284302240000935</v>
      </c>
      <c r="AH131" s="51">
        <f>AH$100+'GPG Margins'!$D27</f>
        <v>11.359548579548097</v>
      </c>
      <c r="AI131" s="51">
        <f>AI$100+'GPG Margins'!$D27</f>
        <v>11.295295034119734</v>
      </c>
      <c r="AJ131" s="51">
        <f>AJ$100+'GPG Margins'!$D27</f>
        <v>11.214124714065036</v>
      </c>
      <c r="AK131" s="51">
        <f>AK$100+'GPG Margins'!$D27</f>
        <v>11.183177813224438</v>
      </c>
    </row>
    <row r="132" spans="1:37">
      <c r="A132" s="47"/>
      <c r="B132" s="50" t="s">
        <v>113</v>
      </c>
      <c r="C132" s="51">
        <v>0</v>
      </c>
      <c r="D132" s="51">
        <f>D$100+'GPG Margins'!$D28</f>
        <v>8.9724914555371722</v>
      </c>
      <c r="E132" s="51">
        <f>E$100+'GPG Margins'!$D28</f>
        <v>11.726768027884926</v>
      </c>
      <c r="F132" s="51">
        <f>F$100+'GPG Margins'!$D28</f>
        <v>16.695150103239431</v>
      </c>
      <c r="G132" s="51">
        <f>G$100+'GPG Margins'!$D28</f>
        <v>19.882197111540975</v>
      </c>
      <c r="H132" s="51">
        <f>H$100+'GPG Margins'!$D28</f>
        <v>20.401360502517871</v>
      </c>
      <c r="I132" s="51">
        <f>I$100+'GPG Margins'!$D28</f>
        <v>18.690456589692097</v>
      </c>
      <c r="J132" s="51">
        <f>J$100+'GPG Margins'!$D28</f>
        <v>14.919902115196527</v>
      </c>
      <c r="K132" s="51">
        <f>K$100+'GPG Margins'!$D28</f>
        <v>11.993337616338003</v>
      </c>
      <c r="L132" s="51">
        <f>L$100+'GPG Margins'!$D28</f>
        <v>11.057996559159852</v>
      </c>
      <c r="M132" s="51">
        <f>M$100+'GPG Margins'!$D28</f>
        <v>11.03354878363697</v>
      </c>
      <c r="N132" s="51">
        <f>N$100+'GPG Margins'!$D28</f>
        <v>11.009171133487376</v>
      </c>
      <c r="O132" s="51">
        <f>O$100+'GPG Margins'!$D28</f>
        <v>10.978594075674431</v>
      </c>
      <c r="P132" s="51">
        <f>P$100+'GPG Margins'!$D28</f>
        <v>10.879510527543216</v>
      </c>
      <c r="Q132" s="51">
        <f>Q$100+'GPG Margins'!$D28</f>
        <v>10.76167277626487</v>
      </c>
      <c r="R132" s="51">
        <f>R$100+'GPG Margins'!$D28</f>
        <v>10.741396184895839</v>
      </c>
      <c r="S132" s="51">
        <f>S$100+'GPG Margins'!$D28</f>
        <v>10.843240055471457</v>
      </c>
      <c r="T132" s="51">
        <f>T$100+'GPG Margins'!$D28</f>
        <v>11.034128799848116</v>
      </c>
      <c r="U132" s="51">
        <f>U$100+'GPG Margins'!$D28</f>
        <v>11.254122934222968</v>
      </c>
      <c r="V132" s="51">
        <f>V$100+'GPG Margins'!$D28</f>
        <v>11.31731815102118</v>
      </c>
      <c r="W132" s="51">
        <f>W$100+'GPG Margins'!$D28</f>
        <v>11.012475382633205</v>
      </c>
      <c r="X132" s="51">
        <f>X$100+'GPG Margins'!$D28</f>
        <v>10.597354285951941</v>
      </c>
      <c r="Y132" s="51">
        <f>Y$100+'GPG Margins'!$D28</f>
        <v>10.500595444367637</v>
      </c>
      <c r="Z132" s="51">
        <f>Z$100+'GPG Margins'!$D28</f>
        <v>10.684391975375036</v>
      </c>
      <c r="AA132" s="51">
        <f>AA$100+'GPG Margins'!$D28</f>
        <v>10.98201733822647</v>
      </c>
      <c r="AB132" s="51">
        <f>AB$100+'GPG Margins'!$D28</f>
        <v>11.152514906800658</v>
      </c>
      <c r="AC132" s="51">
        <f>AC$100+'GPG Margins'!$D28</f>
        <v>11.103662995972854</v>
      </c>
      <c r="AD132" s="51">
        <f>AD$100+'GPG Margins'!$D28</f>
        <v>11.006160517755326</v>
      </c>
      <c r="AE132" s="51">
        <f>AE$100+'GPG Margins'!$D28</f>
        <v>10.941327978468761</v>
      </c>
      <c r="AF132" s="51">
        <f>AF$100+'GPG Margins'!$D28</f>
        <v>10.958313777491933</v>
      </c>
      <c r="AG132" s="51">
        <f>AG$100+'GPG Margins'!$D28</f>
        <v>11.084302240000936</v>
      </c>
      <c r="AH132" s="51">
        <f>AH$100+'GPG Margins'!$D28</f>
        <v>11.159548579548098</v>
      </c>
      <c r="AI132" s="51">
        <f>AI$100+'GPG Margins'!$D28</f>
        <v>11.095295034119735</v>
      </c>
      <c r="AJ132" s="51">
        <f>AJ$100+'GPG Margins'!$D28</f>
        <v>11.014124714065037</v>
      </c>
      <c r="AK132" s="51">
        <f>AK$100+'GPG Margins'!$D28</f>
        <v>10.983177813224438</v>
      </c>
    </row>
    <row r="133" spans="1:37">
      <c r="A133" s="47"/>
      <c r="B133" s="50" t="s">
        <v>114</v>
      </c>
      <c r="C133" s="51">
        <v>0</v>
      </c>
      <c r="D133" s="51">
        <f>D$100+'GPG Margins'!$D29</f>
        <v>9.1724914555371715</v>
      </c>
      <c r="E133" s="51">
        <f>E$100+'GPG Margins'!$D29</f>
        <v>11.926768027884926</v>
      </c>
      <c r="F133" s="51">
        <f>F$100+'GPG Margins'!$D29</f>
        <v>16.89515010323943</v>
      </c>
      <c r="G133" s="51">
        <f>G$100+'GPG Margins'!$D29</f>
        <v>20.082197111540975</v>
      </c>
      <c r="H133" s="51">
        <f>H$100+'GPG Margins'!$D29</f>
        <v>20.601360502517871</v>
      </c>
      <c r="I133" s="51">
        <f>I$100+'GPG Margins'!$D29</f>
        <v>18.890456589692096</v>
      </c>
      <c r="J133" s="51">
        <f>J$100+'GPG Margins'!$D29</f>
        <v>15.119902115196526</v>
      </c>
      <c r="K133" s="51">
        <f>K$100+'GPG Margins'!$D29</f>
        <v>12.193337616338003</v>
      </c>
      <c r="L133" s="51">
        <f>L$100+'GPG Margins'!$D29</f>
        <v>11.257996559159851</v>
      </c>
      <c r="M133" s="51">
        <f>M$100+'GPG Margins'!$D29</f>
        <v>11.233548783636969</v>
      </c>
      <c r="N133" s="51">
        <f>N$100+'GPG Margins'!$D29</f>
        <v>11.209171133487375</v>
      </c>
      <c r="O133" s="51">
        <f>O$100+'GPG Margins'!$D29</f>
        <v>11.178594075674431</v>
      </c>
      <c r="P133" s="51">
        <f>P$100+'GPG Margins'!$D29</f>
        <v>11.079510527543215</v>
      </c>
      <c r="Q133" s="51">
        <f>Q$100+'GPG Margins'!$D29</f>
        <v>10.961672776264869</v>
      </c>
      <c r="R133" s="51">
        <f>R$100+'GPG Margins'!$D29</f>
        <v>10.941396184895838</v>
      </c>
      <c r="S133" s="51">
        <f>S$100+'GPG Margins'!$D29</f>
        <v>11.043240055471456</v>
      </c>
      <c r="T133" s="51">
        <f>T$100+'GPG Margins'!$D29</f>
        <v>11.234128799848115</v>
      </c>
      <c r="U133" s="51">
        <f>U$100+'GPG Margins'!$D29</f>
        <v>11.454122934222967</v>
      </c>
      <c r="V133" s="51">
        <f>V$100+'GPG Margins'!$D29</f>
        <v>11.517318151021179</v>
      </c>
      <c r="W133" s="51">
        <f>W$100+'GPG Margins'!$D29</f>
        <v>11.212475382633205</v>
      </c>
      <c r="X133" s="51">
        <f>X$100+'GPG Margins'!$D29</f>
        <v>10.79735428595194</v>
      </c>
      <c r="Y133" s="51">
        <f>Y$100+'GPG Margins'!$D29</f>
        <v>10.700595444367636</v>
      </c>
      <c r="Z133" s="51">
        <f>Z$100+'GPG Margins'!$D29</f>
        <v>10.884391975375035</v>
      </c>
      <c r="AA133" s="51">
        <f>AA$100+'GPG Margins'!$D29</f>
        <v>11.182017338226469</v>
      </c>
      <c r="AB133" s="51">
        <f>AB$100+'GPG Margins'!$D29</f>
        <v>11.352514906800657</v>
      </c>
      <c r="AC133" s="51">
        <f>AC$100+'GPG Margins'!$D29</f>
        <v>11.303662995972854</v>
      </c>
      <c r="AD133" s="51">
        <f>AD$100+'GPG Margins'!$D29</f>
        <v>11.206160517755325</v>
      </c>
      <c r="AE133" s="51">
        <f>AE$100+'GPG Margins'!$D29</f>
        <v>11.141327978468761</v>
      </c>
      <c r="AF133" s="51">
        <f>AF$100+'GPG Margins'!$D29</f>
        <v>11.158313777491932</v>
      </c>
      <c r="AG133" s="51">
        <f>AG$100+'GPG Margins'!$D29</f>
        <v>11.284302240000935</v>
      </c>
      <c r="AH133" s="51">
        <f>AH$100+'GPG Margins'!$D29</f>
        <v>11.359548579548097</v>
      </c>
      <c r="AI133" s="51">
        <f>AI$100+'GPG Margins'!$D29</f>
        <v>11.295295034119734</v>
      </c>
      <c r="AJ133" s="51">
        <f>AJ$100+'GPG Margins'!$D29</f>
        <v>11.214124714065036</v>
      </c>
      <c r="AK133" s="51">
        <f>AK$100+'GPG Margins'!$D29</f>
        <v>11.183177813224438</v>
      </c>
    </row>
    <row r="134" spans="1:37">
      <c r="A134" s="47"/>
      <c r="B134" s="50" t="s">
        <v>115</v>
      </c>
      <c r="C134" s="51">
        <v>0</v>
      </c>
      <c r="D134" s="51">
        <f>D$100+'GPG Margins'!$D30</f>
        <v>9.1724914555371715</v>
      </c>
      <c r="E134" s="51">
        <f>E$100+'GPG Margins'!$D30</f>
        <v>11.926768027884926</v>
      </c>
      <c r="F134" s="51">
        <f>F$100+'GPG Margins'!$D30</f>
        <v>16.89515010323943</v>
      </c>
      <c r="G134" s="51">
        <f>G$100+'GPG Margins'!$D30</f>
        <v>20.082197111540975</v>
      </c>
      <c r="H134" s="51">
        <f>H$100+'GPG Margins'!$D30</f>
        <v>20.601360502517871</v>
      </c>
      <c r="I134" s="51">
        <f>I$100+'GPG Margins'!$D30</f>
        <v>18.890456589692096</v>
      </c>
      <c r="J134" s="51">
        <f>J$100+'GPG Margins'!$D30</f>
        <v>15.119902115196526</v>
      </c>
      <c r="K134" s="51">
        <f>K$100+'GPG Margins'!$D30</f>
        <v>12.193337616338003</v>
      </c>
      <c r="L134" s="51">
        <f>L$100+'GPG Margins'!$D30</f>
        <v>11.257996559159851</v>
      </c>
      <c r="M134" s="51">
        <f>M$100+'GPG Margins'!$D30</f>
        <v>11.233548783636969</v>
      </c>
      <c r="N134" s="51">
        <f>N$100+'GPG Margins'!$D30</f>
        <v>11.209171133487375</v>
      </c>
      <c r="O134" s="51">
        <f>O$100+'GPG Margins'!$D30</f>
        <v>11.178594075674431</v>
      </c>
      <c r="P134" s="51">
        <f>P$100+'GPG Margins'!$D30</f>
        <v>11.079510527543215</v>
      </c>
      <c r="Q134" s="51">
        <f>Q$100+'GPG Margins'!$D30</f>
        <v>10.961672776264869</v>
      </c>
      <c r="R134" s="51">
        <f>R$100+'GPG Margins'!$D30</f>
        <v>10.941396184895838</v>
      </c>
      <c r="S134" s="51">
        <f>S$100+'GPG Margins'!$D30</f>
        <v>11.043240055471456</v>
      </c>
      <c r="T134" s="51">
        <f>T$100+'GPG Margins'!$D30</f>
        <v>11.234128799848115</v>
      </c>
      <c r="U134" s="51">
        <f>U$100+'GPG Margins'!$D30</f>
        <v>11.454122934222967</v>
      </c>
      <c r="V134" s="51">
        <f>V$100+'GPG Margins'!$D30</f>
        <v>11.517318151021179</v>
      </c>
      <c r="W134" s="51">
        <f>W$100+'GPG Margins'!$D30</f>
        <v>11.212475382633205</v>
      </c>
      <c r="X134" s="51">
        <f>X$100+'GPG Margins'!$D30</f>
        <v>10.79735428595194</v>
      </c>
      <c r="Y134" s="51">
        <f>Y$100+'GPG Margins'!$D30</f>
        <v>10.700595444367636</v>
      </c>
      <c r="Z134" s="51">
        <f>Z$100+'GPG Margins'!$D30</f>
        <v>10.884391975375035</v>
      </c>
      <c r="AA134" s="51">
        <f>AA$100+'GPG Margins'!$D30</f>
        <v>11.182017338226469</v>
      </c>
      <c r="AB134" s="51">
        <f>AB$100+'GPG Margins'!$D30</f>
        <v>11.352514906800657</v>
      </c>
      <c r="AC134" s="51">
        <f>AC$100+'GPG Margins'!$D30</f>
        <v>11.303662995972854</v>
      </c>
      <c r="AD134" s="51">
        <f>AD$100+'GPG Margins'!$D30</f>
        <v>11.206160517755325</v>
      </c>
      <c r="AE134" s="51">
        <f>AE$100+'GPG Margins'!$D30</f>
        <v>11.141327978468761</v>
      </c>
      <c r="AF134" s="51">
        <f>AF$100+'GPG Margins'!$D30</f>
        <v>11.158313777491932</v>
      </c>
      <c r="AG134" s="51">
        <f>AG$100+'GPG Margins'!$D30</f>
        <v>11.284302240000935</v>
      </c>
      <c r="AH134" s="51">
        <f>AH$100+'GPG Margins'!$D30</f>
        <v>11.359548579548097</v>
      </c>
      <c r="AI134" s="51">
        <f>AI$100+'GPG Margins'!$D30</f>
        <v>11.295295034119734</v>
      </c>
      <c r="AJ134" s="51">
        <f>AJ$100+'GPG Margins'!$D30</f>
        <v>11.214124714065036</v>
      </c>
      <c r="AK134" s="51">
        <f>AK$100+'GPG Margins'!$D30</f>
        <v>11.183177813224438</v>
      </c>
    </row>
    <row r="135" spans="1:37">
      <c r="A135" s="47"/>
      <c r="B135" s="50" t="s">
        <v>116</v>
      </c>
      <c r="C135" s="51">
        <v>0</v>
      </c>
      <c r="D135" s="51">
        <f>D$100+'GPG Margins'!$D31</f>
        <v>8.9724914555371722</v>
      </c>
      <c r="E135" s="51">
        <f>E$100+'GPG Margins'!$D31</f>
        <v>11.726768027884926</v>
      </c>
      <c r="F135" s="51">
        <f>F$100+'GPG Margins'!$D31</f>
        <v>16.695150103239431</v>
      </c>
      <c r="G135" s="51">
        <f>G$100+'GPG Margins'!$D31</f>
        <v>19.882197111540975</v>
      </c>
      <c r="H135" s="51">
        <f>H$100+'GPG Margins'!$D31</f>
        <v>20.401360502517871</v>
      </c>
      <c r="I135" s="51">
        <f>I$100+'GPG Margins'!$D31</f>
        <v>18.690456589692097</v>
      </c>
      <c r="J135" s="51">
        <f>J$100+'GPG Margins'!$D31</f>
        <v>14.919902115196527</v>
      </c>
      <c r="K135" s="51">
        <f>K$100+'GPG Margins'!$D31</f>
        <v>11.993337616338003</v>
      </c>
      <c r="L135" s="51">
        <f>L$100+'GPG Margins'!$D31</f>
        <v>11.057996559159852</v>
      </c>
      <c r="M135" s="51">
        <f>M$100+'GPG Margins'!$D31</f>
        <v>11.03354878363697</v>
      </c>
      <c r="N135" s="51">
        <f>N$100+'GPG Margins'!$D31</f>
        <v>11.009171133487376</v>
      </c>
      <c r="O135" s="51">
        <f>O$100+'GPG Margins'!$D31</f>
        <v>10.978594075674431</v>
      </c>
      <c r="P135" s="51">
        <f>P$100+'GPG Margins'!$D31</f>
        <v>10.879510527543216</v>
      </c>
      <c r="Q135" s="51">
        <f>Q$100+'GPG Margins'!$D31</f>
        <v>10.76167277626487</v>
      </c>
      <c r="R135" s="51">
        <f>R$100+'GPG Margins'!$D31</f>
        <v>10.741396184895839</v>
      </c>
      <c r="S135" s="51">
        <f>S$100+'GPG Margins'!$D31</f>
        <v>10.843240055471457</v>
      </c>
      <c r="T135" s="51">
        <f>T$100+'GPG Margins'!$D31</f>
        <v>11.034128799848116</v>
      </c>
      <c r="U135" s="51">
        <f>U$100+'GPG Margins'!$D31</f>
        <v>11.254122934222968</v>
      </c>
      <c r="V135" s="51">
        <f>V$100+'GPG Margins'!$D31</f>
        <v>11.31731815102118</v>
      </c>
      <c r="W135" s="51">
        <f>W$100+'GPG Margins'!$D31</f>
        <v>11.012475382633205</v>
      </c>
      <c r="X135" s="51">
        <f>X$100+'GPG Margins'!$D31</f>
        <v>10.597354285951941</v>
      </c>
      <c r="Y135" s="51">
        <f>Y$100+'GPG Margins'!$D31</f>
        <v>10.500595444367637</v>
      </c>
      <c r="Z135" s="51">
        <f>Z$100+'GPG Margins'!$D31</f>
        <v>10.684391975375036</v>
      </c>
      <c r="AA135" s="51">
        <f>AA$100+'GPG Margins'!$D31</f>
        <v>10.98201733822647</v>
      </c>
      <c r="AB135" s="51">
        <f>AB$100+'GPG Margins'!$D31</f>
        <v>11.152514906800658</v>
      </c>
      <c r="AC135" s="51">
        <f>AC$100+'GPG Margins'!$D31</f>
        <v>11.103662995972854</v>
      </c>
      <c r="AD135" s="51">
        <f>AD$100+'GPG Margins'!$D31</f>
        <v>11.006160517755326</v>
      </c>
      <c r="AE135" s="51">
        <f>AE$100+'GPG Margins'!$D31</f>
        <v>10.941327978468761</v>
      </c>
      <c r="AF135" s="51">
        <f>AF$100+'GPG Margins'!$D31</f>
        <v>10.958313777491933</v>
      </c>
      <c r="AG135" s="51">
        <f>AG$100+'GPG Margins'!$D31</f>
        <v>11.084302240000936</v>
      </c>
      <c r="AH135" s="51">
        <f>AH$100+'GPG Margins'!$D31</f>
        <v>11.159548579548098</v>
      </c>
      <c r="AI135" s="51">
        <f>AI$100+'GPG Margins'!$D31</f>
        <v>11.095295034119735</v>
      </c>
      <c r="AJ135" s="51">
        <f>AJ$100+'GPG Margins'!$D31</f>
        <v>11.014124714065037</v>
      </c>
      <c r="AK135" s="51">
        <f>AK$100+'GPG Margins'!$D31</f>
        <v>10.983177813224438</v>
      </c>
    </row>
    <row r="136" spans="1:37">
      <c r="A136" s="47"/>
      <c r="B136" s="50" t="s">
        <v>117</v>
      </c>
      <c r="C136" s="51">
        <v>0</v>
      </c>
      <c r="D136" s="51">
        <f>D$100+'GPG Margins'!$D32</f>
        <v>8.9724914555371722</v>
      </c>
      <c r="E136" s="51">
        <f>E$100+'GPG Margins'!$D32</f>
        <v>11.726768027884926</v>
      </c>
      <c r="F136" s="51">
        <f>F$100+'GPG Margins'!$D32</f>
        <v>16.695150103239431</v>
      </c>
      <c r="G136" s="51">
        <f>G$100+'GPG Margins'!$D32</f>
        <v>19.882197111540975</v>
      </c>
      <c r="H136" s="51">
        <f>H$100+'GPG Margins'!$D32</f>
        <v>20.401360502517871</v>
      </c>
      <c r="I136" s="51">
        <f>I$100+'GPG Margins'!$D32</f>
        <v>18.690456589692097</v>
      </c>
      <c r="J136" s="51">
        <f>J$100+'GPG Margins'!$D32</f>
        <v>14.919902115196527</v>
      </c>
      <c r="K136" s="51">
        <f>K$100+'GPG Margins'!$D32</f>
        <v>11.993337616338003</v>
      </c>
      <c r="L136" s="51">
        <f>L$100+'GPG Margins'!$D32</f>
        <v>11.057996559159852</v>
      </c>
      <c r="M136" s="51">
        <f>M$100+'GPG Margins'!$D32</f>
        <v>11.03354878363697</v>
      </c>
      <c r="N136" s="51">
        <f>N$100+'GPG Margins'!$D32</f>
        <v>11.009171133487376</v>
      </c>
      <c r="O136" s="51">
        <f>O$100+'GPG Margins'!$D32</f>
        <v>10.978594075674431</v>
      </c>
      <c r="P136" s="51">
        <f>P$100+'GPG Margins'!$D32</f>
        <v>10.879510527543216</v>
      </c>
      <c r="Q136" s="51">
        <f>Q$100+'GPG Margins'!$D32</f>
        <v>10.76167277626487</v>
      </c>
      <c r="R136" s="51">
        <f>R$100+'GPG Margins'!$D32</f>
        <v>10.741396184895839</v>
      </c>
      <c r="S136" s="51">
        <f>S$100+'GPG Margins'!$D32</f>
        <v>10.843240055471457</v>
      </c>
      <c r="T136" s="51">
        <f>T$100+'GPG Margins'!$D32</f>
        <v>11.034128799848116</v>
      </c>
      <c r="U136" s="51">
        <f>U$100+'GPG Margins'!$D32</f>
        <v>11.254122934222968</v>
      </c>
      <c r="V136" s="51">
        <f>V$100+'GPG Margins'!$D32</f>
        <v>11.31731815102118</v>
      </c>
      <c r="W136" s="51">
        <f>W$100+'GPG Margins'!$D32</f>
        <v>11.012475382633205</v>
      </c>
      <c r="X136" s="51">
        <f>X$100+'GPG Margins'!$D32</f>
        <v>10.597354285951941</v>
      </c>
      <c r="Y136" s="51">
        <f>Y$100+'GPG Margins'!$D32</f>
        <v>10.500595444367637</v>
      </c>
      <c r="Z136" s="51">
        <f>Z$100+'GPG Margins'!$D32</f>
        <v>10.684391975375036</v>
      </c>
      <c r="AA136" s="51">
        <f>AA$100+'GPG Margins'!$D32</f>
        <v>10.98201733822647</v>
      </c>
      <c r="AB136" s="51">
        <f>AB$100+'GPG Margins'!$D32</f>
        <v>11.152514906800658</v>
      </c>
      <c r="AC136" s="51">
        <f>AC$100+'GPG Margins'!$D32</f>
        <v>11.103662995972854</v>
      </c>
      <c r="AD136" s="51">
        <f>AD$100+'GPG Margins'!$D32</f>
        <v>11.006160517755326</v>
      </c>
      <c r="AE136" s="51">
        <f>AE$100+'GPG Margins'!$D32</f>
        <v>10.941327978468761</v>
      </c>
      <c r="AF136" s="51">
        <f>AF$100+'GPG Margins'!$D32</f>
        <v>10.958313777491933</v>
      </c>
      <c r="AG136" s="51">
        <f>AG$100+'GPG Margins'!$D32</f>
        <v>11.084302240000936</v>
      </c>
      <c r="AH136" s="51">
        <f>AH$100+'GPG Margins'!$D32</f>
        <v>11.159548579548098</v>
      </c>
      <c r="AI136" s="51">
        <f>AI$100+'GPG Margins'!$D32</f>
        <v>11.095295034119735</v>
      </c>
      <c r="AJ136" s="51">
        <f>AJ$100+'GPG Margins'!$D32</f>
        <v>11.014124714065037</v>
      </c>
      <c r="AK136" s="51">
        <f>AK$100+'GPG Margins'!$D32</f>
        <v>10.983177813224438</v>
      </c>
    </row>
    <row r="137" spans="1:37">
      <c r="A137" s="47"/>
      <c r="B137" s="50" t="s">
        <v>118</v>
      </c>
      <c r="C137" s="51">
        <v>0</v>
      </c>
      <c r="D137" s="51">
        <f>D$100+'GPG Margins'!$D33</f>
        <v>9.0724914555371718</v>
      </c>
      <c r="E137" s="51">
        <f>E$100+'GPG Margins'!$D33</f>
        <v>11.826768027884926</v>
      </c>
      <c r="F137" s="51">
        <f>F$100+'GPG Margins'!$D33</f>
        <v>16.795150103239429</v>
      </c>
      <c r="G137" s="51">
        <f>G$100+'GPG Margins'!$D33</f>
        <v>19.982197111540977</v>
      </c>
      <c r="H137" s="51">
        <f>H$100+'GPG Margins'!$D33</f>
        <v>20.501360502517869</v>
      </c>
      <c r="I137" s="51">
        <f>I$100+'GPG Margins'!$D33</f>
        <v>18.790456589692099</v>
      </c>
      <c r="J137" s="51">
        <f>J$100+'GPG Margins'!$D33</f>
        <v>15.019902115196526</v>
      </c>
      <c r="K137" s="51">
        <f>K$100+'GPG Margins'!$D33</f>
        <v>12.093337616338003</v>
      </c>
      <c r="L137" s="51">
        <f>L$100+'GPG Margins'!$D33</f>
        <v>11.157996559159852</v>
      </c>
      <c r="M137" s="51">
        <f>M$100+'GPG Margins'!$D33</f>
        <v>11.13354878363697</v>
      </c>
      <c r="N137" s="51">
        <f>N$100+'GPG Margins'!$D33</f>
        <v>11.109171133487376</v>
      </c>
      <c r="O137" s="51">
        <f>O$100+'GPG Margins'!$D33</f>
        <v>11.078594075674431</v>
      </c>
      <c r="P137" s="51">
        <f>P$100+'GPG Margins'!$D33</f>
        <v>10.979510527543216</v>
      </c>
      <c r="Q137" s="51">
        <f>Q$100+'GPG Margins'!$D33</f>
        <v>10.86167277626487</v>
      </c>
      <c r="R137" s="51">
        <f>R$100+'GPG Margins'!$D33</f>
        <v>10.841396184895839</v>
      </c>
      <c r="S137" s="51">
        <f>S$100+'GPG Margins'!$D33</f>
        <v>10.943240055471456</v>
      </c>
      <c r="T137" s="51">
        <f>T$100+'GPG Margins'!$D33</f>
        <v>11.134128799848115</v>
      </c>
      <c r="U137" s="51">
        <f>U$100+'GPG Margins'!$D33</f>
        <v>11.354122934222968</v>
      </c>
      <c r="V137" s="51">
        <f>V$100+'GPG Margins'!$D33</f>
        <v>11.417318151021179</v>
      </c>
      <c r="W137" s="51">
        <f>W$100+'GPG Margins'!$D33</f>
        <v>11.112475382633205</v>
      </c>
      <c r="X137" s="51">
        <f>X$100+'GPG Margins'!$D33</f>
        <v>10.69735428595194</v>
      </c>
      <c r="Y137" s="51">
        <f>Y$100+'GPG Margins'!$D33</f>
        <v>10.600595444367636</v>
      </c>
      <c r="Z137" s="51">
        <f>Z$100+'GPG Margins'!$D33</f>
        <v>10.784391975375035</v>
      </c>
      <c r="AA137" s="51">
        <f>AA$100+'GPG Margins'!$D33</f>
        <v>11.08201733822647</v>
      </c>
      <c r="AB137" s="51">
        <f>AB$100+'GPG Margins'!$D33</f>
        <v>11.252514906800657</v>
      </c>
      <c r="AC137" s="51">
        <f>AC$100+'GPG Margins'!$D33</f>
        <v>11.203662995972854</v>
      </c>
      <c r="AD137" s="51">
        <f>AD$100+'GPG Margins'!$D33</f>
        <v>11.106160517755326</v>
      </c>
      <c r="AE137" s="51">
        <f>AE$100+'GPG Margins'!$D33</f>
        <v>11.041327978468761</v>
      </c>
      <c r="AF137" s="51">
        <f>AF$100+'GPG Margins'!$D33</f>
        <v>11.058313777491932</v>
      </c>
      <c r="AG137" s="51">
        <f>AG$100+'GPG Margins'!$D33</f>
        <v>11.184302240000935</v>
      </c>
      <c r="AH137" s="51">
        <f>AH$100+'GPG Margins'!$D33</f>
        <v>11.259548579548097</v>
      </c>
      <c r="AI137" s="51">
        <f>AI$100+'GPG Margins'!$D33</f>
        <v>11.195295034119734</v>
      </c>
      <c r="AJ137" s="51">
        <f>AJ$100+'GPG Margins'!$D33</f>
        <v>11.114124714065037</v>
      </c>
      <c r="AK137" s="51">
        <f>AK$100+'GPG Margins'!$D33</f>
        <v>11.083177813224438</v>
      </c>
    </row>
    <row r="138" spans="1:37">
      <c r="A138" s="47"/>
      <c r="B138" s="48" t="s">
        <v>119</v>
      </c>
      <c r="C138" s="51" t="s">
        <v>104</v>
      </c>
      <c r="D138" s="51" t="s">
        <v>104</v>
      </c>
      <c r="E138" s="51" t="s">
        <v>104</v>
      </c>
      <c r="F138" s="51" t="s">
        <v>104</v>
      </c>
      <c r="G138" s="51" t="s">
        <v>104</v>
      </c>
      <c r="H138" s="51" t="s">
        <v>104</v>
      </c>
      <c r="I138" s="51" t="s">
        <v>104</v>
      </c>
      <c r="J138" s="51" t="s">
        <v>104</v>
      </c>
      <c r="K138" s="51" t="s">
        <v>104</v>
      </c>
      <c r="L138" s="51" t="s">
        <v>104</v>
      </c>
      <c r="M138" s="51" t="s">
        <v>104</v>
      </c>
      <c r="N138" s="51" t="s">
        <v>104</v>
      </c>
      <c r="O138" s="51" t="s">
        <v>104</v>
      </c>
      <c r="P138" s="51" t="s">
        <v>104</v>
      </c>
      <c r="Q138" s="51" t="s">
        <v>104</v>
      </c>
      <c r="R138" s="51" t="s">
        <v>104</v>
      </c>
      <c r="S138" s="51" t="s">
        <v>104</v>
      </c>
      <c r="T138" s="51" t="s">
        <v>104</v>
      </c>
      <c r="U138" s="51" t="s">
        <v>104</v>
      </c>
      <c r="V138" s="51" t="s">
        <v>104</v>
      </c>
      <c r="W138" s="51" t="s">
        <v>104</v>
      </c>
      <c r="X138" s="51" t="s">
        <v>104</v>
      </c>
      <c r="Y138" s="51" t="s">
        <v>104</v>
      </c>
      <c r="Z138" s="51" t="s">
        <v>104</v>
      </c>
      <c r="AA138" s="51" t="s">
        <v>104</v>
      </c>
      <c r="AB138" s="51" t="s">
        <v>104</v>
      </c>
      <c r="AC138" s="51" t="s">
        <v>104</v>
      </c>
      <c r="AD138" s="51" t="s">
        <v>104</v>
      </c>
      <c r="AE138" s="51" t="s">
        <v>104</v>
      </c>
      <c r="AF138" s="51" t="s">
        <v>104</v>
      </c>
      <c r="AG138" s="51" t="s">
        <v>104</v>
      </c>
      <c r="AH138" s="51" t="s">
        <v>104</v>
      </c>
      <c r="AI138" s="51" t="s">
        <v>104</v>
      </c>
      <c r="AJ138" s="51" t="s">
        <v>104</v>
      </c>
      <c r="AK138" s="51" t="s">
        <v>104</v>
      </c>
    </row>
    <row r="139" spans="1:37">
      <c r="A139" s="47"/>
      <c r="B139" s="50" t="s">
        <v>94</v>
      </c>
      <c r="C139" s="51">
        <v>0</v>
      </c>
      <c r="D139" s="51">
        <f>D$101+'GPG Margins'!$D35</f>
        <v>9.3885072946391759</v>
      </c>
      <c r="E139" s="51">
        <f>E$101+'GPG Margins'!$D35</f>
        <v>12.358703622893422</v>
      </c>
      <c r="F139" s="51">
        <f>F$101+'GPG Margins'!$D35</f>
        <v>17.171153445205984</v>
      </c>
      <c r="G139" s="51">
        <f>G$101+'GPG Margins'!$D35</f>
        <v>20.199948375679476</v>
      </c>
      <c r="H139" s="51">
        <f>H$101+'GPG Margins'!$D35</f>
        <v>20.772378282244901</v>
      </c>
      <c r="I139" s="51">
        <f>I$101+'GPG Margins'!$D35</f>
        <v>18.201741207570311</v>
      </c>
      <c r="J139" s="51">
        <f>J$101+'GPG Margins'!$D35</f>
        <v>13.842765362815822</v>
      </c>
      <c r="K139" s="51">
        <f>K$101+'GPG Margins'!$D35</f>
        <v>10.638976726641623</v>
      </c>
      <c r="L139" s="51">
        <f>L$101+'GPG Margins'!$D35</f>
        <v>9.3962142461181948</v>
      </c>
      <c r="M139" s="51">
        <f>M$101+'GPG Margins'!$D35</f>
        <v>9.2099508890948059</v>
      </c>
      <c r="N139" s="51">
        <f>N$101+'GPG Margins'!$D35</f>
        <v>9.278046486864266</v>
      </c>
      <c r="O139" s="51">
        <f>O$101+'GPG Margins'!$D35</f>
        <v>9.3629437845589045</v>
      </c>
      <c r="P139" s="51">
        <f>P$101+'GPG Margins'!$D35</f>
        <v>9.384723456443588</v>
      </c>
      <c r="Q139" s="51">
        <f>Q$101+'GPG Margins'!$D35</f>
        <v>9.3729612867174339</v>
      </c>
      <c r="R139" s="51">
        <f>R$101+'GPG Margins'!$D35</f>
        <v>9.3942526159429285</v>
      </c>
      <c r="S139" s="51">
        <f>S$101+'GPG Margins'!$D35</f>
        <v>9.3935614430222749</v>
      </c>
      <c r="T139" s="51">
        <f>T$101+'GPG Margins'!$D35</f>
        <v>9.373735221113396</v>
      </c>
      <c r="U139" s="51">
        <f>U$101+'GPG Margins'!$D35</f>
        <v>9.4401305828493314</v>
      </c>
      <c r="V139" s="51">
        <f>V$101+'GPG Margins'!$D35</f>
        <v>9.5331367090572847</v>
      </c>
      <c r="W139" s="51">
        <f>W$101+'GPG Margins'!$D35</f>
        <v>9.4067537961718628</v>
      </c>
      <c r="X139" s="51">
        <f>X$101+'GPG Margins'!$D35</f>
        <v>9.1820243077220347</v>
      </c>
      <c r="Y139" s="51">
        <f>Y$101+'GPG Margins'!$D35</f>
        <v>9.2208364041606288</v>
      </c>
      <c r="Z139" s="51">
        <f>Z$101+'GPG Margins'!$D35</f>
        <v>9.3689916265213675</v>
      </c>
      <c r="AA139" s="51">
        <f>AA$101+'GPG Margins'!$D35</f>
        <v>9.4575071230836691</v>
      </c>
      <c r="AB139" s="51">
        <f>AB$101+'GPG Margins'!$D35</f>
        <v>9.5205783596362856</v>
      </c>
      <c r="AC139" s="51">
        <f>AC$101+'GPG Margins'!$D35</f>
        <v>9.55930631090812</v>
      </c>
      <c r="AD139" s="51">
        <f>AD$101+'GPG Margins'!$D35</f>
        <v>9.6168230928517673</v>
      </c>
      <c r="AE139" s="51">
        <f>AE$101+'GPG Margins'!$D35</f>
        <v>9.5994061032094642</v>
      </c>
      <c r="AF139" s="51">
        <f>AF$101+'GPG Margins'!$D35</f>
        <v>9.509888994278846</v>
      </c>
      <c r="AG139" s="51">
        <f>AG$101+'GPG Margins'!$D35</f>
        <v>9.6824490357823692</v>
      </c>
      <c r="AH139" s="51">
        <f>AH$101+'GPG Margins'!$D35</f>
        <v>9.951528484917521</v>
      </c>
      <c r="AI139" s="51">
        <f>AI$101+'GPG Margins'!$D35</f>
        <v>9.8987623796592068</v>
      </c>
      <c r="AJ139" s="51">
        <f>AJ$101+'GPG Margins'!$D35</f>
        <v>9.7933110737204991</v>
      </c>
      <c r="AK139" s="51">
        <f>AK$101+'GPG Margins'!$D35</f>
        <v>9.7752024716084343</v>
      </c>
    </row>
    <row r="140" spans="1:37">
      <c r="A140" s="47"/>
      <c r="B140" s="50" t="s">
        <v>95</v>
      </c>
      <c r="C140" s="51">
        <v>0</v>
      </c>
      <c r="D140" s="51">
        <f>D$101+'GPG Margins'!$D36</f>
        <v>9.0385072946391745</v>
      </c>
      <c r="E140" s="51">
        <f>E$101+'GPG Margins'!$D36</f>
        <v>12.008703622893421</v>
      </c>
      <c r="F140" s="51">
        <f>F$101+'GPG Margins'!$D36</f>
        <v>16.821153445205987</v>
      </c>
      <c r="G140" s="51">
        <f>G$101+'GPG Margins'!$D36</f>
        <v>19.849948375679475</v>
      </c>
      <c r="H140" s="51">
        <f>H$101+'GPG Margins'!$D36</f>
        <v>20.4223782822449</v>
      </c>
      <c r="I140" s="51">
        <f>I$101+'GPG Margins'!$D36</f>
        <v>17.851741207570313</v>
      </c>
      <c r="J140" s="51">
        <f>J$101+'GPG Margins'!$D36</f>
        <v>13.492765362815822</v>
      </c>
      <c r="K140" s="51">
        <f>K$101+'GPG Margins'!$D36</f>
        <v>10.288976726641621</v>
      </c>
      <c r="L140" s="51">
        <f>L$101+'GPG Margins'!$D36</f>
        <v>9.0462142461181951</v>
      </c>
      <c r="M140" s="51">
        <f>M$101+'GPG Margins'!$D36</f>
        <v>8.8599508890948044</v>
      </c>
      <c r="N140" s="51">
        <f>N$101+'GPG Margins'!$D36</f>
        <v>8.9280464868642664</v>
      </c>
      <c r="O140" s="51">
        <f>O$101+'GPG Margins'!$D36</f>
        <v>9.0129437845589031</v>
      </c>
      <c r="P140" s="51">
        <f>P$101+'GPG Margins'!$D36</f>
        <v>9.0347234564435865</v>
      </c>
      <c r="Q140" s="51">
        <f>Q$101+'GPG Margins'!$D36</f>
        <v>9.0229612867174325</v>
      </c>
      <c r="R140" s="51">
        <f>R$101+'GPG Margins'!$D36</f>
        <v>9.0442526159429271</v>
      </c>
      <c r="S140" s="51">
        <f>S$101+'GPG Margins'!$D36</f>
        <v>9.0435614430222753</v>
      </c>
      <c r="T140" s="51">
        <f>T$101+'GPG Margins'!$D36</f>
        <v>9.0237352211133945</v>
      </c>
      <c r="U140" s="51">
        <f>U$101+'GPG Margins'!$D36</f>
        <v>9.0901305828493317</v>
      </c>
      <c r="V140" s="51">
        <f>V$101+'GPG Margins'!$D36</f>
        <v>9.1831367090572833</v>
      </c>
      <c r="W140" s="51">
        <f>W$101+'GPG Margins'!$D36</f>
        <v>9.0567537961718632</v>
      </c>
      <c r="X140" s="51">
        <f>X$101+'GPG Margins'!$D36</f>
        <v>8.8320243077220351</v>
      </c>
      <c r="Y140" s="51">
        <f>Y$101+'GPG Margins'!$D36</f>
        <v>8.8708364041606291</v>
      </c>
      <c r="Z140" s="51">
        <f>Z$101+'GPG Margins'!$D36</f>
        <v>9.0189916265213679</v>
      </c>
      <c r="AA140" s="51">
        <f>AA$101+'GPG Margins'!$D36</f>
        <v>9.1075071230836695</v>
      </c>
      <c r="AB140" s="51">
        <f>AB$101+'GPG Margins'!$D36</f>
        <v>9.1705783596362842</v>
      </c>
      <c r="AC140" s="51">
        <f>AC$101+'GPG Margins'!$D36</f>
        <v>9.2093063109081204</v>
      </c>
      <c r="AD140" s="51">
        <f>AD$101+'GPG Margins'!$D36</f>
        <v>9.2668230928517659</v>
      </c>
      <c r="AE140" s="51">
        <f>AE$101+'GPG Margins'!$D36</f>
        <v>9.2494061032094645</v>
      </c>
      <c r="AF140" s="51">
        <f>AF$101+'GPG Margins'!$D36</f>
        <v>9.1598889942788446</v>
      </c>
      <c r="AG140" s="51">
        <f>AG$101+'GPG Margins'!$D36</f>
        <v>9.3324490357823695</v>
      </c>
      <c r="AH140" s="51">
        <f>AH$101+'GPG Margins'!$D36</f>
        <v>9.6015284849175213</v>
      </c>
      <c r="AI140" s="51">
        <f>AI$101+'GPG Margins'!$D36</f>
        <v>9.5487623796592054</v>
      </c>
      <c r="AJ140" s="51">
        <f>AJ$101+'GPG Margins'!$D36</f>
        <v>9.4433110737204977</v>
      </c>
      <c r="AK140" s="51">
        <f>AK$101+'GPG Margins'!$D36</f>
        <v>9.4252024716084346</v>
      </c>
    </row>
    <row r="141" spans="1:37">
      <c r="A141" s="47"/>
      <c r="B141" s="50" t="s">
        <v>120</v>
      </c>
      <c r="C141" s="51">
        <v>0</v>
      </c>
      <c r="D141" s="51">
        <f>D$101+'GPG Margins'!$D37</f>
        <v>8.6385072946391741</v>
      </c>
      <c r="E141" s="51">
        <f>E$101+'GPG Margins'!$D37</f>
        <v>11.608703622893421</v>
      </c>
      <c r="F141" s="51">
        <f>F$101+'GPG Margins'!$D37</f>
        <v>16.421153445205984</v>
      </c>
      <c r="G141" s="51">
        <f>G$101+'GPG Margins'!$D37</f>
        <v>19.449948375679476</v>
      </c>
      <c r="H141" s="51">
        <f>H$101+'GPG Margins'!$D37</f>
        <v>20.022378282244901</v>
      </c>
      <c r="I141" s="51">
        <f>I$101+'GPG Margins'!$D37</f>
        <v>17.451741207570311</v>
      </c>
      <c r="J141" s="51">
        <f>J$101+'GPG Margins'!$D37</f>
        <v>13.092765362815822</v>
      </c>
      <c r="K141" s="51">
        <f>K$101+'GPG Margins'!$D37</f>
        <v>9.8889767266416211</v>
      </c>
      <c r="L141" s="51">
        <f>L$101+'GPG Margins'!$D37</f>
        <v>8.6462142461181948</v>
      </c>
      <c r="M141" s="51">
        <f>M$101+'GPG Margins'!$D37</f>
        <v>8.4599508890948041</v>
      </c>
      <c r="N141" s="51">
        <f>N$101+'GPG Margins'!$D37</f>
        <v>8.528046486864266</v>
      </c>
      <c r="O141" s="51">
        <f>O$101+'GPG Margins'!$D37</f>
        <v>8.6129437845589027</v>
      </c>
      <c r="P141" s="51">
        <f>P$101+'GPG Margins'!$D37</f>
        <v>8.6347234564435862</v>
      </c>
      <c r="Q141" s="51">
        <f>Q$101+'GPG Margins'!$D37</f>
        <v>8.6229612867174321</v>
      </c>
      <c r="R141" s="51">
        <f>R$101+'GPG Margins'!$D37</f>
        <v>8.6442526159429267</v>
      </c>
      <c r="S141" s="51">
        <f>S$101+'GPG Margins'!$D37</f>
        <v>8.6435614430222749</v>
      </c>
      <c r="T141" s="51">
        <f>T$101+'GPG Margins'!$D37</f>
        <v>8.6237352211133942</v>
      </c>
      <c r="U141" s="51">
        <f>U$101+'GPG Margins'!$D37</f>
        <v>8.6901305828493314</v>
      </c>
      <c r="V141" s="51">
        <f>V$101+'GPG Margins'!$D37</f>
        <v>8.7831367090572829</v>
      </c>
      <c r="W141" s="51">
        <f>W$101+'GPG Margins'!$D37</f>
        <v>8.6567537961718628</v>
      </c>
      <c r="X141" s="51">
        <f>X$101+'GPG Margins'!$D37</f>
        <v>8.4320243077220347</v>
      </c>
      <c r="Y141" s="51">
        <f>Y$101+'GPG Margins'!$D37</f>
        <v>8.4708364041606288</v>
      </c>
      <c r="Z141" s="51">
        <f>Z$101+'GPG Margins'!$D37</f>
        <v>8.6189916265213675</v>
      </c>
      <c r="AA141" s="51">
        <f>AA$101+'GPG Margins'!$D37</f>
        <v>8.7075071230836691</v>
      </c>
      <c r="AB141" s="51">
        <f>AB$101+'GPG Margins'!$D37</f>
        <v>8.7705783596362838</v>
      </c>
      <c r="AC141" s="51">
        <f>AC$101+'GPG Margins'!$D37</f>
        <v>8.80930631090812</v>
      </c>
      <c r="AD141" s="51">
        <f>AD$101+'GPG Margins'!$D37</f>
        <v>8.8668230928517655</v>
      </c>
      <c r="AE141" s="51">
        <f>AE$101+'GPG Margins'!$D37</f>
        <v>8.8494061032094642</v>
      </c>
      <c r="AF141" s="51">
        <f>AF$101+'GPG Margins'!$D37</f>
        <v>8.7598889942788443</v>
      </c>
      <c r="AG141" s="51">
        <f>AG$101+'GPG Margins'!$D37</f>
        <v>8.9324490357823692</v>
      </c>
      <c r="AH141" s="51">
        <f>AH$101+'GPG Margins'!$D37</f>
        <v>9.201528484917521</v>
      </c>
      <c r="AI141" s="51">
        <f>AI$101+'GPG Margins'!$D37</f>
        <v>9.148762379659205</v>
      </c>
      <c r="AJ141" s="51">
        <f>AJ$101+'GPG Margins'!$D37</f>
        <v>9.0433110737204974</v>
      </c>
      <c r="AK141" s="51">
        <f>AK$101+'GPG Margins'!$D37</f>
        <v>9.0252024716084343</v>
      </c>
    </row>
    <row r="142" spans="1:37">
      <c r="A142" s="47"/>
      <c r="B142" s="50" t="s">
        <v>121</v>
      </c>
      <c r="C142" s="51">
        <v>0</v>
      </c>
      <c r="D142" s="51">
        <f>D$101+'GPG Margins'!$D38</f>
        <v>8.6385072946391741</v>
      </c>
      <c r="E142" s="51">
        <f>E$101+'GPG Margins'!$D38</f>
        <v>11.608703622893421</v>
      </c>
      <c r="F142" s="51">
        <f>F$101+'GPG Margins'!$D38</f>
        <v>16.421153445205984</v>
      </c>
      <c r="G142" s="51">
        <f>G$101+'GPG Margins'!$D38</f>
        <v>19.449948375679476</v>
      </c>
      <c r="H142" s="51">
        <f>H$101+'GPG Margins'!$D38</f>
        <v>20.022378282244901</v>
      </c>
      <c r="I142" s="51">
        <f>I$101+'GPG Margins'!$D38</f>
        <v>17.451741207570311</v>
      </c>
      <c r="J142" s="51">
        <f>J$101+'GPG Margins'!$D38</f>
        <v>13.092765362815822</v>
      </c>
      <c r="K142" s="51">
        <f>K$101+'GPG Margins'!$D38</f>
        <v>9.8889767266416211</v>
      </c>
      <c r="L142" s="51">
        <f>L$101+'GPG Margins'!$D38</f>
        <v>8.6462142461181948</v>
      </c>
      <c r="M142" s="51">
        <f>M$101+'GPG Margins'!$D38</f>
        <v>8.4599508890948041</v>
      </c>
      <c r="N142" s="51">
        <f>N$101+'GPG Margins'!$D38</f>
        <v>8.528046486864266</v>
      </c>
      <c r="O142" s="51">
        <f>O$101+'GPG Margins'!$D38</f>
        <v>8.6129437845589027</v>
      </c>
      <c r="P142" s="51">
        <f>P$101+'GPG Margins'!$D38</f>
        <v>8.6347234564435862</v>
      </c>
      <c r="Q142" s="51">
        <f>Q$101+'GPG Margins'!$D38</f>
        <v>8.6229612867174321</v>
      </c>
      <c r="R142" s="51">
        <f>R$101+'GPG Margins'!$D38</f>
        <v>8.6442526159429267</v>
      </c>
      <c r="S142" s="51">
        <f>S$101+'GPG Margins'!$D38</f>
        <v>8.6435614430222749</v>
      </c>
      <c r="T142" s="51">
        <f>T$101+'GPG Margins'!$D38</f>
        <v>8.6237352211133942</v>
      </c>
      <c r="U142" s="51">
        <f>U$101+'GPG Margins'!$D38</f>
        <v>8.6901305828493314</v>
      </c>
      <c r="V142" s="51">
        <f>V$101+'GPG Margins'!$D38</f>
        <v>8.7831367090572829</v>
      </c>
      <c r="W142" s="51">
        <f>W$101+'GPG Margins'!$D38</f>
        <v>8.6567537961718628</v>
      </c>
      <c r="X142" s="51">
        <f>X$101+'GPG Margins'!$D38</f>
        <v>8.4320243077220347</v>
      </c>
      <c r="Y142" s="51">
        <f>Y$101+'GPG Margins'!$D38</f>
        <v>8.4708364041606288</v>
      </c>
      <c r="Z142" s="51">
        <f>Z$101+'GPG Margins'!$D38</f>
        <v>8.6189916265213675</v>
      </c>
      <c r="AA142" s="51">
        <f>AA$101+'GPG Margins'!$D38</f>
        <v>8.7075071230836691</v>
      </c>
      <c r="AB142" s="51">
        <f>AB$101+'GPG Margins'!$D38</f>
        <v>8.7705783596362838</v>
      </c>
      <c r="AC142" s="51">
        <f>AC$101+'GPG Margins'!$D38</f>
        <v>8.80930631090812</v>
      </c>
      <c r="AD142" s="51">
        <f>AD$101+'GPG Margins'!$D38</f>
        <v>8.8668230928517655</v>
      </c>
      <c r="AE142" s="51">
        <f>AE$101+'GPG Margins'!$D38</f>
        <v>8.8494061032094642</v>
      </c>
      <c r="AF142" s="51">
        <f>AF$101+'GPG Margins'!$D38</f>
        <v>8.7598889942788443</v>
      </c>
      <c r="AG142" s="51">
        <f>AG$101+'GPG Margins'!$D38</f>
        <v>8.9324490357823692</v>
      </c>
      <c r="AH142" s="51">
        <f>AH$101+'GPG Margins'!$D38</f>
        <v>9.201528484917521</v>
      </c>
      <c r="AI142" s="51">
        <f>AI$101+'GPG Margins'!$D38</f>
        <v>9.148762379659205</v>
      </c>
      <c r="AJ142" s="51">
        <f>AJ$101+'GPG Margins'!$D38</f>
        <v>9.0433110737204974</v>
      </c>
      <c r="AK142" s="51">
        <f>AK$101+'GPG Margins'!$D38</f>
        <v>9.0252024716084343</v>
      </c>
    </row>
    <row r="143" spans="1:37">
      <c r="A143" s="47"/>
      <c r="B143" s="50" t="s">
        <v>122</v>
      </c>
      <c r="C143" s="51">
        <v>0</v>
      </c>
      <c r="D143" s="51">
        <f>D$101+'GPG Margins'!$D39</f>
        <v>8.6385072946391741</v>
      </c>
      <c r="E143" s="51">
        <f>E$101+'GPG Margins'!$D39</f>
        <v>11.608703622893421</v>
      </c>
      <c r="F143" s="51">
        <f>F$101+'GPG Margins'!$D39</f>
        <v>16.421153445205984</v>
      </c>
      <c r="G143" s="51">
        <f>G$101+'GPG Margins'!$D39</f>
        <v>19.449948375679476</v>
      </c>
      <c r="H143" s="51">
        <f>H$101+'GPG Margins'!$D39</f>
        <v>20.022378282244901</v>
      </c>
      <c r="I143" s="51">
        <f>I$101+'GPG Margins'!$D39</f>
        <v>17.451741207570311</v>
      </c>
      <c r="J143" s="51">
        <f>J$101+'GPG Margins'!$D39</f>
        <v>13.092765362815822</v>
      </c>
      <c r="K143" s="51">
        <f>K$101+'GPG Margins'!$D39</f>
        <v>9.8889767266416211</v>
      </c>
      <c r="L143" s="51">
        <f>L$101+'GPG Margins'!$D39</f>
        <v>8.6462142461181948</v>
      </c>
      <c r="M143" s="51">
        <f>M$101+'GPG Margins'!$D39</f>
        <v>8.4599508890948041</v>
      </c>
      <c r="N143" s="51">
        <f>N$101+'GPG Margins'!$D39</f>
        <v>8.528046486864266</v>
      </c>
      <c r="O143" s="51">
        <f>O$101+'GPG Margins'!$D39</f>
        <v>8.6129437845589027</v>
      </c>
      <c r="P143" s="51">
        <f>P$101+'GPG Margins'!$D39</f>
        <v>8.6347234564435862</v>
      </c>
      <c r="Q143" s="51">
        <f>Q$101+'GPG Margins'!$D39</f>
        <v>8.6229612867174321</v>
      </c>
      <c r="R143" s="51">
        <f>R$101+'GPG Margins'!$D39</f>
        <v>8.6442526159429267</v>
      </c>
      <c r="S143" s="51">
        <f>S$101+'GPG Margins'!$D39</f>
        <v>8.6435614430222749</v>
      </c>
      <c r="T143" s="51">
        <f>T$101+'GPG Margins'!$D39</f>
        <v>8.6237352211133942</v>
      </c>
      <c r="U143" s="51">
        <f>U$101+'GPG Margins'!$D39</f>
        <v>8.6901305828493314</v>
      </c>
      <c r="V143" s="51">
        <f>V$101+'GPG Margins'!$D39</f>
        <v>8.7831367090572829</v>
      </c>
      <c r="W143" s="51">
        <f>W$101+'GPG Margins'!$D39</f>
        <v>8.6567537961718628</v>
      </c>
      <c r="X143" s="51">
        <f>X$101+'GPG Margins'!$D39</f>
        <v>8.4320243077220347</v>
      </c>
      <c r="Y143" s="51">
        <f>Y$101+'GPG Margins'!$D39</f>
        <v>8.4708364041606288</v>
      </c>
      <c r="Z143" s="51">
        <f>Z$101+'GPG Margins'!$D39</f>
        <v>8.6189916265213675</v>
      </c>
      <c r="AA143" s="51">
        <f>AA$101+'GPG Margins'!$D39</f>
        <v>8.7075071230836691</v>
      </c>
      <c r="AB143" s="51">
        <f>AB$101+'GPG Margins'!$D39</f>
        <v>8.7705783596362838</v>
      </c>
      <c r="AC143" s="51">
        <f>AC$101+'GPG Margins'!$D39</f>
        <v>8.80930631090812</v>
      </c>
      <c r="AD143" s="51">
        <f>AD$101+'GPG Margins'!$D39</f>
        <v>8.8668230928517655</v>
      </c>
      <c r="AE143" s="51">
        <f>AE$101+'GPG Margins'!$D39</f>
        <v>8.8494061032094642</v>
      </c>
      <c r="AF143" s="51">
        <f>AF$101+'GPG Margins'!$D39</f>
        <v>8.7598889942788443</v>
      </c>
      <c r="AG143" s="51">
        <f>AG$101+'GPG Margins'!$D39</f>
        <v>8.9324490357823692</v>
      </c>
      <c r="AH143" s="51">
        <f>AH$101+'GPG Margins'!$D39</f>
        <v>9.201528484917521</v>
      </c>
      <c r="AI143" s="51">
        <f>AI$101+'GPG Margins'!$D39</f>
        <v>9.148762379659205</v>
      </c>
      <c r="AJ143" s="51">
        <f>AJ$101+'GPG Margins'!$D39</f>
        <v>9.0433110737204974</v>
      </c>
      <c r="AK143" s="51">
        <f>AK$101+'GPG Margins'!$D39</f>
        <v>9.0252024716084343</v>
      </c>
    </row>
    <row r="144" spans="1:37">
      <c r="A144" s="47"/>
      <c r="B144" s="52" t="s">
        <v>123</v>
      </c>
      <c r="C144" s="51">
        <v>0</v>
      </c>
      <c r="D144" s="51">
        <f>D$101+'GPG Margins'!$D40</f>
        <v>8.6385072946391741</v>
      </c>
      <c r="E144" s="51">
        <f>E$101+'GPG Margins'!$D40</f>
        <v>11.608703622893421</v>
      </c>
      <c r="F144" s="51">
        <f>F$101+'GPG Margins'!$D40</f>
        <v>16.421153445205984</v>
      </c>
      <c r="G144" s="51">
        <f>G$101+'GPG Margins'!$D40</f>
        <v>19.449948375679476</v>
      </c>
      <c r="H144" s="51">
        <f>H$101+'GPG Margins'!$D40</f>
        <v>20.022378282244901</v>
      </c>
      <c r="I144" s="51">
        <f>I$101+'GPG Margins'!$D40</f>
        <v>17.451741207570311</v>
      </c>
      <c r="J144" s="51">
        <f>J$101+'GPG Margins'!$D40</f>
        <v>13.092765362815822</v>
      </c>
      <c r="K144" s="51">
        <f>K$101+'GPG Margins'!$D40</f>
        <v>9.8889767266416211</v>
      </c>
      <c r="L144" s="51">
        <f>L$101+'GPG Margins'!$D40</f>
        <v>8.6462142461181948</v>
      </c>
      <c r="M144" s="51">
        <f>M$101+'GPG Margins'!$D40</f>
        <v>8.4599508890948041</v>
      </c>
      <c r="N144" s="51">
        <f>N$101+'GPG Margins'!$D40</f>
        <v>8.528046486864266</v>
      </c>
      <c r="O144" s="51">
        <f>O$101+'GPG Margins'!$D40</f>
        <v>8.6129437845589027</v>
      </c>
      <c r="P144" s="51">
        <f>P$101+'GPG Margins'!$D40</f>
        <v>8.6347234564435862</v>
      </c>
      <c r="Q144" s="51">
        <f>Q$101+'GPG Margins'!$D40</f>
        <v>8.6229612867174321</v>
      </c>
      <c r="R144" s="51">
        <f>R$101+'GPG Margins'!$D40</f>
        <v>8.6442526159429267</v>
      </c>
      <c r="S144" s="51">
        <f>S$101+'GPG Margins'!$D40</f>
        <v>8.6435614430222749</v>
      </c>
      <c r="T144" s="51">
        <f>T$101+'GPG Margins'!$D40</f>
        <v>8.6237352211133942</v>
      </c>
      <c r="U144" s="51">
        <f>U$101+'GPG Margins'!$D40</f>
        <v>8.6901305828493314</v>
      </c>
      <c r="V144" s="51">
        <f>V$101+'GPG Margins'!$D40</f>
        <v>8.7831367090572829</v>
      </c>
      <c r="W144" s="51">
        <f>W$101+'GPG Margins'!$D40</f>
        <v>8.6567537961718628</v>
      </c>
      <c r="X144" s="51">
        <f>X$101+'GPG Margins'!$D40</f>
        <v>8.4320243077220347</v>
      </c>
      <c r="Y144" s="51">
        <f>Y$101+'GPG Margins'!$D40</f>
        <v>8.4708364041606288</v>
      </c>
      <c r="Z144" s="51">
        <f>Z$101+'GPG Margins'!$D40</f>
        <v>8.6189916265213675</v>
      </c>
      <c r="AA144" s="51">
        <f>AA$101+'GPG Margins'!$D40</f>
        <v>8.7075071230836691</v>
      </c>
      <c r="AB144" s="51">
        <f>AB$101+'GPG Margins'!$D40</f>
        <v>8.7705783596362838</v>
      </c>
      <c r="AC144" s="51">
        <f>AC$101+'GPG Margins'!$D40</f>
        <v>8.80930631090812</v>
      </c>
      <c r="AD144" s="51">
        <f>AD$101+'GPG Margins'!$D40</f>
        <v>8.8668230928517655</v>
      </c>
      <c r="AE144" s="51">
        <f>AE$101+'GPG Margins'!$D40</f>
        <v>8.8494061032094642</v>
      </c>
      <c r="AF144" s="51">
        <f>AF$101+'GPG Margins'!$D40</f>
        <v>8.7598889942788443</v>
      </c>
      <c r="AG144" s="51">
        <f>AG$101+'GPG Margins'!$D40</f>
        <v>8.9324490357823692</v>
      </c>
      <c r="AH144" s="51">
        <f>AH$101+'GPG Margins'!$D40</f>
        <v>9.201528484917521</v>
      </c>
      <c r="AI144" s="51">
        <f>AI$101+'GPG Margins'!$D40</f>
        <v>9.148762379659205</v>
      </c>
      <c r="AJ144" s="51">
        <f>AJ$101+'GPG Margins'!$D40</f>
        <v>9.0433110737204974</v>
      </c>
      <c r="AK144" s="51">
        <f>AK$101+'GPG Margins'!$D40</f>
        <v>9.0252024716084343</v>
      </c>
    </row>
    <row r="145" spans="1:37">
      <c r="A145" s="47"/>
      <c r="B145" s="50" t="s">
        <v>124</v>
      </c>
      <c r="C145" s="51">
        <v>0</v>
      </c>
      <c r="D145" s="51">
        <f>D$101+'GPG Margins'!$D41</f>
        <v>7.3385072946391743</v>
      </c>
      <c r="E145" s="51">
        <f>E$101+'GPG Margins'!$D41</f>
        <v>10.308703622893422</v>
      </c>
      <c r="F145" s="51">
        <f>F$101+'GPG Margins'!$D41</f>
        <v>15.121153445205984</v>
      </c>
      <c r="G145" s="51">
        <f>G$101+'GPG Margins'!$D41</f>
        <v>18.149948375679475</v>
      </c>
      <c r="H145" s="51">
        <f>H$101+'GPG Margins'!$D41</f>
        <v>18.7223782822449</v>
      </c>
      <c r="I145" s="51">
        <f>I$101+'GPG Margins'!$D41</f>
        <v>16.151741207570311</v>
      </c>
      <c r="J145" s="51">
        <f>J$101+'GPG Margins'!$D41</f>
        <v>11.792765362815821</v>
      </c>
      <c r="K145" s="51">
        <f>K$101+'GPG Margins'!$D41</f>
        <v>8.5889767266416222</v>
      </c>
      <c r="L145" s="51">
        <f>L$101+'GPG Margins'!$D41</f>
        <v>7.346214246118195</v>
      </c>
      <c r="M145" s="51">
        <f>M$101+'GPG Margins'!$D41</f>
        <v>7.1599508890948043</v>
      </c>
      <c r="N145" s="51">
        <f>N$101+'GPG Margins'!$D41</f>
        <v>7.2280464868642662</v>
      </c>
      <c r="O145" s="51">
        <f>O$101+'GPG Margins'!$D41</f>
        <v>7.3129437845589029</v>
      </c>
      <c r="P145" s="51">
        <f>P$101+'GPG Margins'!$D41</f>
        <v>7.3347234564435864</v>
      </c>
      <c r="Q145" s="51">
        <f>Q$101+'GPG Margins'!$D41</f>
        <v>7.3229612867174323</v>
      </c>
      <c r="R145" s="51">
        <f>R$101+'GPG Margins'!$D41</f>
        <v>7.3442526159429269</v>
      </c>
      <c r="S145" s="51">
        <f>S$101+'GPG Margins'!$D41</f>
        <v>7.3435614430222751</v>
      </c>
      <c r="T145" s="51">
        <f>T$101+'GPG Margins'!$D41</f>
        <v>7.3237352211133944</v>
      </c>
      <c r="U145" s="51">
        <f>U$101+'GPG Margins'!$D41</f>
        <v>7.3901305828493316</v>
      </c>
      <c r="V145" s="51">
        <f>V$101+'GPG Margins'!$D41</f>
        <v>7.4831367090572831</v>
      </c>
      <c r="W145" s="51">
        <f>W$101+'GPG Margins'!$D41</f>
        <v>7.356753796171863</v>
      </c>
      <c r="X145" s="51">
        <f>X$101+'GPG Margins'!$D41</f>
        <v>7.1320243077220349</v>
      </c>
      <c r="Y145" s="51">
        <f>Y$101+'GPG Margins'!$D41</f>
        <v>7.170836404160629</v>
      </c>
      <c r="Z145" s="51">
        <f>Z$101+'GPG Margins'!$D41</f>
        <v>7.3189916265213677</v>
      </c>
      <c r="AA145" s="51">
        <f>AA$101+'GPG Margins'!$D41</f>
        <v>7.4075071230836693</v>
      </c>
      <c r="AB145" s="51">
        <f>AB$101+'GPG Margins'!$D41</f>
        <v>7.470578359636284</v>
      </c>
      <c r="AC145" s="51">
        <f>AC$101+'GPG Margins'!$D41</f>
        <v>7.5093063109081202</v>
      </c>
      <c r="AD145" s="51">
        <f>AD$101+'GPG Margins'!$D41</f>
        <v>7.5668230928517657</v>
      </c>
      <c r="AE145" s="51">
        <f>AE$101+'GPG Margins'!$D41</f>
        <v>7.5494061032094644</v>
      </c>
      <c r="AF145" s="51">
        <f>AF$101+'GPG Margins'!$D41</f>
        <v>7.4598889942788444</v>
      </c>
      <c r="AG145" s="51">
        <f>AG$101+'GPG Margins'!$D41</f>
        <v>7.6324490357823693</v>
      </c>
      <c r="AH145" s="51">
        <f>AH$101+'GPG Margins'!$D41</f>
        <v>7.9015284849175211</v>
      </c>
      <c r="AI145" s="51">
        <f>AI$101+'GPG Margins'!$D41</f>
        <v>7.8487623796592052</v>
      </c>
      <c r="AJ145" s="51">
        <f>AJ$101+'GPG Margins'!$D41</f>
        <v>7.7433110737204975</v>
      </c>
      <c r="AK145" s="51">
        <f>AK$101+'GPG Margins'!$D41</f>
        <v>7.7252024716084344</v>
      </c>
    </row>
    <row r="146" spans="1:37">
      <c r="A146" s="47"/>
      <c r="B146" s="50" t="s">
        <v>125</v>
      </c>
      <c r="C146" s="51">
        <v>0</v>
      </c>
      <c r="D146" s="51">
        <f>D$101+'GPG Margins'!$D42</f>
        <v>8.6385072946391741</v>
      </c>
      <c r="E146" s="51">
        <f>E$101+'GPG Margins'!$D42</f>
        <v>11.608703622893421</v>
      </c>
      <c r="F146" s="51">
        <f>F$101+'GPG Margins'!$D42</f>
        <v>16.421153445205984</v>
      </c>
      <c r="G146" s="51">
        <f>G$101+'GPG Margins'!$D42</f>
        <v>19.449948375679476</v>
      </c>
      <c r="H146" s="51">
        <f>H$101+'GPG Margins'!$D42</f>
        <v>20.022378282244901</v>
      </c>
      <c r="I146" s="51">
        <f>I$101+'GPG Margins'!$D42</f>
        <v>17.451741207570311</v>
      </c>
      <c r="J146" s="51">
        <f>J$101+'GPG Margins'!$D42</f>
        <v>13.092765362815822</v>
      </c>
      <c r="K146" s="51">
        <f>K$101+'GPG Margins'!$D42</f>
        <v>9.8889767266416211</v>
      </c>
      <c r="L146" s="51">
        <f>L$101+'GPG Margins'!$D42</f>
        <v>8.6462142461181948</v>
      </c>
      <c r="M146" s="51">
        <f>M$101+'GPG Margins'!$D42</f>
        <v>8.4599508890948041</v>
      </c>
      <c r="N146" s="51">
        <f>N$101+'GPG Margins'!$D42</f>
        <v>8.528046486864266</v>
      </c>
      <c r="O146" s="51">
        <f>O$101+'GPG Margins'!$D42</f>
        <v>8.6129437845589027</v>
      </c>
      <c r="P146" s="51">
        <f>P$101+'GPG Margins'!$D42</f>
        <v>8.6347234564435862</v>
      </c>
      <c r="Q146" s="51">
        <f>Q$101+'GPG Margins'!$D42</f>
        <v>8.6229612867174321</v>
      </c>
      <c r="R146" s="51">
        <f>R$101+'GPG Margins'!$D42</f>
        <v>8.6442526159429267</v>
      </c>
      <c r="S146" s="51">
        <f>S$101+'GPG Margins'!$D42</f>
        <v>8.6435614430222749</v>
      </c>
      <c r="T146" s="51">
        <f>T$101+'GPG Margins'!$D42</f>
        <v>8.6237352211133942</v>
      </c>
      <c r="U146" s="51">
        <f>U$101+'GPG Margins'!$D42</f>
        <v>8.6901305828493314</v>
      </c>
      <c r="V146" s="51">
        <f>V$101+'GPG Margins'!$D42</f>
        <v>8.7831367090572829</v>
      </c>
      <c r="W146" s="51">
        <f>W$101+'GPG Margins'!$D42</f>
        <v>8.6567537961718628</v>
      </c>
      <c r="X146" s="51">
        <f>X$101+'GPG Margins'!$D42</f>
        <v>8.4320243077220347</v>
      </c>
      <c r="Y146" s="51">
        <f>Y$101+'GPG Margins'!$D42</f>
        <v>8.4708364041606288</v>
      </c>
      <c r="Z146" s="51">
        <f>Z$101+'GPG Margins'!$D42</f>
        <v>8.6189916265213675</v>
      </c>
      <c r="AA146" s="51">
        <f>AA$101+'GPG Margins'!$D42</f>
        <v>8.7075071230836691</v>
      </c>
      <c r="AB146" s="51">
        <f>AB$101+'GPG Margins'!$D42</f>
        <v>8.7705783596362838</v>
      </c>
      <c r="AC146" s="51">
        <f>AC$101+'GPG Margins'!$D42</f>
        <v>8.80930631090812</v>
      </c>
      <c r="AD146" s="51">
        <f>AD$101+'GPG Margins'!$D42</f>
        <v>8.8668230928517655</v>
      </c>
      <c r="AE146" s="51">
        <f>AE$101+'GPG Margins'!$D42</f>
        <v>8.8494061032094642</v>
      </c>
      <c r="AF146" s="51">
        <f>AF$101+'GPG Margins'!$D42</f>
        <v>8.7598889942788443</v>
      </c>
      <c r="AG146" s="51">
        <f>AG$101+'GPG Margins'!$D42</f>
        <v>8.9324490357823692</v>
      </c>
      <c r="AH146" s="51">
        <f>AH$101+'GPG Margins'!$D42</f>
        <v>9.201528484917521</v>
      </c>
      <c r="AI146" s="51">
        <f>AI$101+'GPG Margins'!$D42</f>
        <v>9.148762379659205</v>
      </c>
      <c r="AJ146" s="51">
        <f>AJ$101+'GPG Margins'!$D42</f>
        <v>9.0433110737204974</v>
      </c>
      <c r="AK146" s="51">
        <f>AK$101+'GPG Margins'!$D42</f>
        <v>9.0252024716084343</v>
      </c>
    </row>
    <row r="147" spans="1:37">
      <c r="A147" s="47"/>
      <c r="B147" s="50" t="s">
        <v>126</v>
      </c>
      <c r="C147" s="51">
        <v>0</v>
      </c>
      <c r="D147" s="51">
        <f>D$101+'GPG Margins'!$D43</f>
        <v>8.6385072946391741</v>
      </c>
      <c r="E147" s="51">
        <f>E$101+'GPG Margins'!$D43</f>
        <v>11.608703622893421</v>
      </c>
      <c r="F147" s="51">
        <f>F$101+'GPG Margins'!$D43</f>
        <v>16.421153445205984</v>
      </c>
      <c r="G147" s="51">
        <f>G$101+'GPG Margins'!$D43</f>
        <v>19.449948375679476</v>
      </c>
      <c r="H147" s="51">
        <f>H$101+'GPG Margins'!$D43</f>
        <v>20.022378282244901</v>
      </c>
      <c r="I147" s="51">
        <f>I$101+'GPG Margins'!$D43</f>
        <v>17.451741207570311</v>
      </c>
      <c r="J147" s="51">
        <f>J$101+'GPG Margins'!$D43</f>
        <v>13.092765362815822</v>
      </c>
      <c r="K147" s="51">
        <f>K$101+'GPG Margins'!$D43</f>
        <v>9.8889767266416211</v>
      </c>
      <c r="L147" s="51">
        <f>L$101+'GPG Margins'!$D43</f>
        <v>8.6462142461181948</v>
      </c>
      <c r="M147" s="51">
        <f>M$101+'GPG Margins'!$D43</f>
        <v>8.4599508890948041</v>
      </c>
      <c r="N147" s="51">
        <f>N$101+'GPG Margins'!$D43</f>
        <v>8.528046486864266</v>
      </c>
      <c r="O147" s="51">
        <f>O$101+'GPG Margins'!$D43</f>
        <v>8.6129437845589027</v>
      </c>
      <c r="P147" s="51">
        <f>P$101+'GPG Margins'!$D43</f>
        <v>8.6347234564435862</v>
      </c>
      <c r="Q147" s="51">
        <f>Q$101+'GPG Margins'!$D43</f>
        <v>8.6229612867174321</v>
      </c>
      <c r="R147" s="51">
        <f>R$101+'GPG Margins'!$D43</f>
        <v>8.6442526159429267</v>
      </c>
      <c r="S147" s="51">
        <f>S$101+'GPG Margins'!$D43</f>
        <v>8.6435614430222749</v>
      </c>
      <c r="T147" s="51">
        <f>T$101+'GPG Margins'!$D43</f>
        <v>8.6237352211133942</v>
      </c>
      <c r="U147" s="51">
        <f>U$101+'GPG Margins'!$D43</f>
        <v>8.6901305828493314</v>
      </c>
      <c r="V147" s="51">
        <f>V$101+'GPG Margins'!$D43</f>
        <v>8.7831367090572829</v>
      </c>
      <c r="W147" s="51">
        <f>W$101+'GPG Margins'!$D43</f>
        <v>8.6567537961718628</v>
      </c>
      <c r="X147" s="51">
        <f>X$101+'GPG Margins'!$D43</f>
        <v>8.4320243077220347</v>
      </c>
      <c r="Y147" s="51">
        <f>Y$101+'GPG Margins'!$D43</f>
        <v>8.4708364041606288</v>
      </c>
      <c r="Z147" s="51">
        <f>Z$101+'GPG Margins'!$D43</f>
        <v>8.6189916265213675</v>
      </c>
      <c r="AA147" s="51">
        <f>AA$101+'GPG Margins'!$D43</f>
        <v>8.7075071230836691</v>
      </c>
      <c r="AB147" s="51">
        <f>AB$101+'GPG Margins'!$D43</f>
        <v>8.7705783596362838</v>
      </c>
      <c r="AC147" s="51">
        <f>AC$101+'GPG Margins'!$D43</f>
        <v>8.80930631090812</v>
      </c>
      <c r="AD147" s="51">
        <f>AD$101+'GPG Margins'!$D43</f>
        <v>8.8668230928517655</v>
      </c>
      <c r="AE147" s="51">
        <f>AE$101+'GPG Margins'!$D43</f>
        <v>8.8494061032094642</v>
      </c>
      <c r="AF147" s="51">
        <f>AF$101+'GPG Margins'!$D43</f>
        <v>8.7598889942788443</v>
      </c>
      <c r="AG147" s="51">
        <f>AG$101+'GPG Margins'!$D43</f>
        <v>8.9324490357823692</v>
      </c>
      <c r="AH147" s="51">
        <f>AH$101+'GPG Margins'!$D43</f>
        <v>9.201528484917521</v>
      </c>
      <c r="AI147" s="51">
        <f>AI$101+'GPG Margins'!$D43</f>
        <v>9.148762379659205</v>
      </c>
      <c r="AJ147" s="51">
        <f>AJ$101+'GPG Margins'!$D43</f>
        <v>9.0433110737204974</v>
      </c>
      <c r="AK147" s="51">
        <f>AK$101+'GPG Margins'!$D43</f>
        <v>9.0252024716084343</v>
      </c>
    </row>
    <row r="148" spans="1:37">
      <c r="A148" s="47"/>
      <c r="B148" s="52" t="s">
        <v>62</v>
      </c>
      <c r="C148" s="51">
        <v>0</v>
      </c>
      <c r="D148" s="51">
        <f>D$101+'GPG Margins'!$D44</f>
        <v>8.6385072946391741</v>
      </c>
      <c r="E148" s="51">
        <f>E$101+'GPG Margins'!$D44</f>
        <v>11.608703622893421</v>
      </c>
      <c r="F148" s="51">
        <f>F$101+'GPG Margins'!$D44</f>
        <v>16.421153445205984</v>
      </c>
      <c r="G148" s="51">
        <f>G$101+'GPG Margins'!$D44</f>
        <v>19.449948375679476</v>
      </c>
      <c r="H148" s="51">
        <f>H$101+'GPG Margins'!$D44</f>
        <v>20.022378282244901</v>
      </c>
      <c r="I148" s="51">
        <f>I$101+'GPG Margins'!$D44</f>
        <v>17.451741207570311</v>
      </c>
      <c r="J148" s="51">
        <f>J$101+'GPG Margins'!$D44</f>
        <v>13.092765362815822</v>
      </c>
      <c r="K148" s="51">
        <f>K$101+'GPG Margins'!$D44</f>
        <v>9.8889767266416211</v>
      </c>
      <c r="L148" s="51">
        <f>L$101+'GPG Margins'!$D44</f>
        <v>8.6462142461181948</v>
      </c>
      <c r="M148" s="51">
        <f>M$101+'GPG Margins'!$D44</f>
        <v>8.4599508890948041</v>
      </c>
      <c r="N148" s="51">
        <f>N$101+'GPG Margins'!$D44</f>
        <v>8.528046486864266</v>
      </c>
      <c r="O148" s="51">
        <f>O$101+'GPG Margins'!$D44</f>
        <v>8.6129437845589027</v>
      </c>
      <c r="P148" s="51">
        <f>P$101+'GPG Margins'!$D44</f>
        <v>8.6347234564435862</v>
      </c>
      <c r="Q148" s="51">
        <f>Q$101+'GPG Margins'!$D44</f>
        <v>8.6229612867174321</v>
      </c>
      <c r="R148" s="51">
        <f>R$101+'GPG Margins'!$D44</f>
        <v>8.6442526159429267</v>
      </c>
      <c r="S148" s="51">
        <f>S$101+'GPG Margins'!$D44</f>
        <v>8.6435614430222749</v>
      </c>
      <c r="T148" s="51">
        <f>T$101+'GPG Margins'!$D44</f>
        <v>8.6237352211133942</v>
      </c>
      <c r="U148" s="51">
        <f>U$101+'GPG Margins'!$D44</f>
        <v>8.6901305828493314</v>
      </c>
      <c r="V148" s="51">
        <f>V$101+'GPG Margins'!$D44</f>
        <v>8.7831367090572829</v>
      </c>
      <c r="W148" s="51">
        <f>W$101+'GPG Margins'!$D44</f>
        <v>8.6567537961718628</v>
      </c>
      <c r="X148" s="51">
        <f>X$101+'GPG Margins'!$D44</f>
        <v>8.4320243077220347</v>
      </c>
      <c r="Y148" s="51">
        <f>Y$101+'GPG Margins'!$D44</f>
        <v>8.4708364041606288</v>
      </c>
      <c r="Z148" s="51">
        <f>Z$101+'GPG Margins'!$D44</f>
        <v>8.6189916265213675</v>
      </c>
      <c r="AA148" s="51">
        <f>AA$101+'GPG Margins'!$D44</f>
        <v>8.7075071230836691</v>
      </c>
      <c r="AB148" s="51">
        <f>AB$101+'GPG Margins'!$D44</f>
        <v>8.7705783596362838</v>
      </c>
      <c r="AC148" s="51">
        <f>AC$101+'GPG Margins'!$D44</f>
        <v>8.80930631090812</v>
      </c>
      <c r="AD148" s="51">
        <f>AD$101+'GPG Margins'!$D44</f>
        <v>8.8668230928517655</v>
      </c>
      <c r="AE148" s="51">
        <f>AE$101+'GPG Margins'!$D44</f>
        <v>8.8494061032094642</v>
      </c>
      <c r="AF148" s="51">
        <f>AF$101+'GPG Margins'!$D44</f>
        <v>8.7598889942788443</v>
      </c>
      <c r="AG148" s="51">
        <f>AG$101+'GPG Margins'!$D44</f>
        <v>8.9324490357823692</v>
      </c>
      <c r="AH148" s="51">
        <f>AH$101+'GPG Margins'!$D44</f>
        <v>9.201528484917521</v>
      </c>
      <c r="AI148" s="51">
        <f>AI$101+'GPG Margins'!$D44</f>
        <v>9.148762379659205</v>
      </c>
      <c r="AJ148" s="51">
        <f>AJ$101+'GPG Margins'!$D44</f>
        <v>9.0433110737204974</v>
      </c>
      <c r="AK148" s="51">
        <f>AK$101+'GPG Margins'!$D44</f>
        <v>9.0252024716084343</v>
      </c>
    </row>
    <row r="149" spans="1:37">
      <c r="A149" s="47"/>
      <c r="B149" s="50" t="s">
        <v>74</v>
      </c>
      <c r="C149" s="51">
        <v>0</v>
      </c>
      <c r="D149" s="51">
        <f>D63</f>
        <v>6.8527637740989116</v>
      </c>
      <c r="E149" s="51">
        <f t="shared" ref="E149:AJ149" si="109">E63</f>
        <v>9.7647832504186027</v>
      </c>
      <c r="F149" s="51">
        <f t="shared" si="109"/>
        <v>13.650593590399168</v>
      </c>
      <c r="G149" s="51">
        <f t="shared" si="109"/>
        <v>13.826384969427105</v>
      </c>
      <c r="H149" s="51">
        <f t="shared" si="109"/>
        <v>15.246816624180372</v>
      </c>
      <c r="I149" s="51">
        <f t="shared" si="109"/>
        <v>14.87741206384216</v>
      </c>
      <c r="J149" s="51">
        <f t="shared" si="109"/>
        <v>17.633131909508414</v>
      </c>
      <c r="K149" s="51">
        <f t="shared" si="109"/>
        <v>16.43080991604349</v>
      </c>
      <c r="L149" s="51">
        <f t="shared" si="109"/>
        <v>16.615391909095621</v>
      </c>
      <c r="M149" s="51">
        <f t="shared" si="109"/>
        <v>16.818689764722322</v>
      </c>
      <c r="N149" s="51">
        <f t="shared" si="109"/>
        <v>17.0233026226249</v>
      </c>
      <c r="O149" s="51">
        <f t="shared" si="109"/>
        <v>17.228296093516018</v>
      </c>
      <c r="P149" s="51">
        <f t="shared" si="109"/>
        <v>17.43357790515272</v>
      </c>
      <c r="Q149" s="51">
        <f t="shared" si="109"/>
        <v>17.639174459975937</v>
      </c>
      <c r="R149" s="51">
        <f t="shared" si="109"/>
        <v>17.845170740023587</v>
      </c>
      <c r="S149" s="51">
        <f t="shared" si="109"/>
        <v>18.051192821674434</v>
      </c>
      <c r="T149" s="51">
        <f t="shared" si="109"/>
        <v>18.25750640770427</v>
      </c>
      <c r="U149" s="51">
        <f t="shared" si="109"/>
        <v>18.463624109844279</v>
      </c>
      <c r="V149" s="51">
        <f t="shared" si="109"/>
        <v>18.669816904695264</v>
      </c>
      <c r="W149" s="51">
        <f t="shared" si="109"/>
        <v>18.876073452955598</v>
      </c>
      <c r="X149" s="51">
        <f t="shared" si="109"/>
        <v>19.082207298314565</v>
      </c>
      <c r="Y149" s="51">
        <f t="shared" si="109"/>
        <v>19.288264512331157</v>
      </c>
      <c r="Z149" s="51">
        <f t="shared" si="109"/>
        <v>19.494504793008829</v>
      </c>
      <c r="AA149" s="51">
        <f t="shared" si="109"/>
        <v>19.700658134594249</v>
      </c>
      <c r="AB149" s="51">
        <f t="shared" si="109"/>
        <v>19.90687059630238</v>
      </c>
      <c r="AC149" s="51">
        <f t="shared" si="109"/>
        <v>20.113004768485453</v>
      </c>
      <c r="AD149" s="51">
        <f t="shared" si="109"/>
        <v>20.319153264698969</v>
      </c>
      <c r="AE149" s="51">
        <f t="shared" si="109"/>
        <v>20.525224171302632</v>
      </c>
      <c r="AF149" s="51">
        <f t="shared" si="109"/>
        <v>20.731452407951046</v>
      </c>
      <c r="AG149" s="51">
        <f t="shared" si="109"/>
        <v>20.937508736984437</v>
      </c>
      <c r="AH149" s="51">
        <f t="shared" si="109"/>
        <v>21.143705672479687</v>
      </c>
      <c r="AI149" s="51">
        <f t="shared" si="109"/>
        <v>21.349814747257344</v>
      </c>
      <c r="AJ149" s="51">
        <f t="shared" si="109"/>
        <v>21.555967130575286</v>
      </c>
      <c r="AK149" s="51">
        <f t="shared" ref="AK149" si="110">AK63</f>
        <v>21.762139595296055</v>
      </c>
    </row>
    <row r="150" spans="1:37">
      <c r="A150" s="47"/>
      <c r="B150" s="50" t="s">
        <v>127</v>
      </c>
      <c r="C150" s="51">
        <v>0</v>
      </c>
      <c r="D150" s="51">
        <f t="shared" ref="D150:AJ150" si="111">D149</f>
        <v>6.8527637740989116</v>
      </c>
      <c r="E150" s="51">
        <f t="shared" si="111"/>
        <v>9.7647832504186027</v>
      </c>
      <c r="F150" s="51">
        <f t="shared" si="111"/>
        <v>13.650593590399168</v>
      </c>
      <c r="G150" s="51">
        <f t="shared" si="111"/>
        <v>13.826384969427105</v>
      </c>
      <c r="H150" s="51">
        <f t="shared" si="111"/>
        <v>15.246816624180372</v>
      </c>
      <c r="I150" s="51">
        <f t="shared" si="111"/>
        <v>14.87741206384216</v>
      </c>
      <c r="J150" s="51">
        <f t="shared" si="111"/>
        <v>17.633131909508414</v>
      </c>
      <c r="K150" s="51">
        <f t="shared" si="111"/>
        <v>16.43080991604349</v>
      </c>
      <c r="L150" s="51">
        <f t="shared" si="111"/>
        <v>16.615391909095621</v>
      </c>
      <c r="M150" s="51">
        <f t="shared" si="111"/>
        <v>16.818689764722322</v>
      </c>
      <c r="N150" s="51">
        <f t="shared" si="111"/>
        <v>17.0233026226249</v>
      </c>
      <c r="O150" s="51">
        <f t="shared" si="111"/>
        <v>17.228296093516018</v>
      </c>
      <c r="P150" s="51">
        <f t="shared" si="111"/>
        <v>17.43357790515272</v>
      </c>
      <c r="Q150" s="51">
        <f t="shared" si="111"/>
        <v>17.639174459975937</v>
      </c>
      <c r="R150" s="51">
        <f t="shared" si="111"/>
        <v>17.845170740023587</v>
      </c>
      <c r="S150" s="51">
        <f t="shared" si="111"/>
        <v>18.051192821674434</v>
      </c>
      <c r="T150" s="51">
        <f t="shared" si="111"/>
        <v>18.25750640770427</v>
      </c>
      <c r="U150" s="51">
        <f t="shared" si="111"/>
        <v>18.463624109844279</v>
      </c>
      <c r="V150" s="51">
        <f t="shared" si="111"/>
        <v>18.669816904695264</v>
      </c>
      <c r="W150" s="51">
        <f t="shared" si="111"/>
        <v>18.876073452955598</v>
      </c>
      <c r="X150" s="51">
        <f t="shared" si="111"/>
        <v>19.082207298314565</v>
      </c>
      <c r="Y150" s="51">
        <f t="shared" si="111"/>
        <v>19.288264512331157</v>
      </c>
      <c r="Z150" s="51">
        <f t="shared" si="111"/>
        <v>19.494504793008829</v>
      </c>
      <c r="AA150" s="51">
        <f t="shared" si="111"/>
        <v>19.700658134594249</v>
      </c>
      <c r="AB150" s="51">
        <f t="shared" si="111"/>
        <v>19.90687059630238</v>
      </c>
      <c r="AC150" s="51">
        <f t="shared" si="111"/>
        <v>20.113004768485453</v>
      </c>
      <c r="AD150" s="51">
        <f t="shared" si="111"/>
        <v>20.319153264698969</v>
      </c>
      <c r="AE150" s="51">
        <f t="shared" si="111"/>
        <v>20.525224171302632</v>
      </c>
      <c r="AF150" s="51">
        <f t="shared" si="111"/>
        <v>20.731452407951046</v>
      </c>
      <c r="AG150" s="51">
        <f t="shared" si="111"/>
        <v>20.937508736984437</v>
      </c>
      <c r="AH150" s="51">
        <f t="shared" si="111"/>
        <v>21.143705672479687</v>
      </c>
      <c r="AI150" s="51">
        <f t="shared" si="111"/>
        <v>21.349814747257344</v>
      </c>
      <c r="AJ150" s="51">
        <f t="shared" si="111"/>
        <v>21.555967130575286</v>
      </c>
      <c r="AK150" s="51">
        <f t="shared" ref="AK150" si="112">AK149</f>
        <v>21.762139595296055</v>
      </c>
    </row>
    <row r="151" spans="1:37">
      <c r="A151" s="47"/>
      <c r="B151" s="48" t="s">
        <v>128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</row>
    <row r="152" spans="1:37">
      <c r="A152" s="47"/>
      <c r="B152" s="50" t="s">
        <v>94</v>
      </c>
      <c r="C152" s="51">
        <v>0</v>
      </c>
      <c r="D152" s="51">
        <f>D$103+'GPG Margins'!$D48</f>
        <v>10.198245817742368</v>
      </c>
      <c r="E152" s="51">
        <f>E$103+'GPG Margins'!$D48</f>
        <v>13.247085044650806</v>
      </c>
      <c r="F152" s="51">
        <f>F$103+'GPG Margins'!$D48</f>
        <v>18.356271564703061</v>
      </c>
      <c r="G152" s="51">
        <f>G$103+'GPG Margins'!$D48</f>
        <v>21.17564341589906</v>
      </c>
      <c r="H152" s="51">
        <f>H$103+'GPG Margins'!$D48</f>
        <v>21.536139255229376</v>
      </c>
      <c r="I152" s="51">
        <f>I$103+'GPG Margins'!$D48</f>
        <v>19.953778699839507</v>
      </c>
      <c r="J152" s="51">
        <f>J$103+'GPG Margins'!$D48</f>
        <v>16.971981949134936</v>
      </c>
      <c r="K152" s="51">
        <f>K$103+'GPG Margins'!$D48</f>
        <v>14.723105152160747</v>
      </c>
      <c r="L152" s="51">
        <f>L$103+'GPG Margins'!$D48</f>
        <v>14.537516160817749</v>
      </c>
      <c r="M152" s="51">
        <f>M$103+'GPG Margins'!$D48</f>
        <v>14.992430495194338</v>
      </c>
      <c r="N152" s="51">
        <f>N$103+'GPG Margins'!$D48</f>
        <v>15.152644817672593</v>
      </c>
      <c r="O152" s="51">
        <f>O$103+'GPG Margins'!$D48</f>
        <v>15.29436281578959</v>
      </c>
      <c r="P152" s="51">
        <f>P$103+'GPG Margins'!$D48</f>
        <v>15.250000626144558</v>
      </c>
      <c r="Q152" s="51">
        <f>Q$103+'GPG Margins'!$D48</f>
        <v>15.076559718246873</v>
      </c>
      <c r="R152" s="51">
        <f>R$103+'GPG Margins'!$D48</f>
        <v>15.039583622516943</v>
      </c>
      <c r="S152" s="51">
        <f>S$103+'GPG Margins'!$D48</f>
        <v>15.168198946110683</v>
      </c>
      <c r="T152" s="51">
        <f>T$103+'GPG Margins'!$D48</f>
        <v>15.352104321500637</v>
      </c>
      <c r="U152" s="51">
        <f>U$103+'GPG Margins'!$D48</f>
        <v>15.713186587432322</v>
      </c>
      <c r="V152" s="51">
        <f>V$103+'GPG Margins'!$D48</f>
        <v>15.966588933987733</v>
      </c>
      <c r="W152" s="51">
        <f>W$103+'GPG Margins'!$D48</f>
        <v>15.807801172490507</v>
      </c>
      <c r="X152" s="51">
        <f>X$103+'GPG Margins'!$D48</f>
        <v>15.657343550891632</v>
      </c>
      <c r="Y152" s="51">
        <f>Y$103+'GPG Margins'!$D48</f>
        <v>15.625263528825089</v>
      </c>
      <c r="Z152" s="51">
        <f>Z$103+'GPG Margins'!$D48</f>
        <v>15.689308440922408</v>
      </c>
      <c r="AA152" s="51">
        <f>AA$103+'GPG Margins'!$D48</f>
        <v>15.782950576652336</v>
      </c>
      <c r="AB152" s="51">
        <f>AB$103+'GPG Margins'!$D48</f>
        <v>15.884673252145614</v>
      </c>
      <c r="AC152" s="51">
        <f>AC$103+'GPG Margins'!$D48</f>
        <v>16.186160573966529</v>
      </c>
      <c r="AD152" s="51">
        <f>AD$103+'GPG Margins'!$D48</f>
        <v>16.667051401385663</v>
      </c>
      <c r="AE152" s="51">
        <f>AE$103+'GPG Margins'!$D48</f>
        <v>16.937006539447577</v>
      </c>
      <c r="AF152" s="51">
        <f>AF$103+'GPG Margins'!$D48</f>
        <v>17.261122629838106</v>
      </c>
      <c r="AG152" s="51">
        <f>AG$103+'GPG Margins'!$D48</f>
        <v>17.858714047451624</v>
      </c>
      <c r="AH152" s="51">
        <f>AH$103+'GPG Margins'!$D48</f>
        <v>18.292464784685656</v>
      </c>
      <c r="AI152" s="51">
        <f>AI$103+'GPG Margins'!$D48</f>
        <v>18.437248431727529</v>
      </c>
      <c r="AJ152" s="51">
        <f>AJ$103+'GPG Margins'!$D48</f>
        <v>18.577123056298579</v>
      </c>
      <c r="AK152" s="51">
        <f>AK$103+'GPG Margins'!$D48</f>
        <v>18.743280517712435</v>
      </c>
    </row>
    <row r="153" spans="1:37">
      <c r="A153" s="47"/>
      <c r="B153" s="50" t="s">
        <v>95</v>
      </c>
      <c r="C153" s="51">
        <v>0</v>
      </c>
      <c r="D153" s="51">
        <f>D$103+'GPG Margins'!$D49</f>
        <v>9.698245817742368</v>
      </c>
      <c r="E153" s="51">
        <f>E$103+'GPG Margins'!$D49</f>
        <v>12.747085044650806</v>
      </c>
      <c r="F153" s="51">
        <f>F$103+'GPG Margins'!$D49</f>
        <v>17.856271564703061</v>
      </c>
      <c r="G153" s="51">
        <f>G$103+'GPG Margins'!$D49</f>
        <v>20.67564341589906</v>
      </c>
      <c r="H153" s="51">
        <f>H$103+'GPG Margins'!$D49</f>
        <v>21.036139255229376</v>
      </c>
      <c r="I153" s="51">
        <f>I$103+'GPG Margins'!$D49</f>
        <v>19.453778699839507</v>
      </c>
      <c r="J153" s="51">
        <f>J$103+'GPG Margins'!$D49</f>
        <v>16.471981949134936</v>
      </c>
      <c r="K153" s="51">
        <f>K$103+'GPG Margins'!$D49</f>
        <v>14.223105152160747</v>
      </c>
      <c r="L153" s="51">
        <f>L$103+'GPG Margins'!$D49</f>
        <v>14.037516160817749</v>
      </c>
      <c r="M153" s="51">
        <f>M$103+'GPG Margins'!$D49</f>
        <v>14.492430495194338</v>
      </c>
      <c r="N153" s="51">
        <f>N$103+'GPG Margins'!$D49</f>
        <v>14.652644817672593</v>
      </c>
      <c r="O153" s="51">
        <f>O$103+'GPG Margins'!$D49</f>
        <v>14.79436281578959</v>
      </c>
      <c r="P153" s="51">
        <f>P$103+'GPG Margins'!$D49</f>
        <v>14.750000626144558</v>
      </c>
      <c r="Q153" s="51">
        <f>Q$103+'GPG Margins'!$D49</f>
        <v>14.576559718246873</v>
      </c>
      <c r="R153" s="51">
        <f>R$103+'GPG Margins'!$D49</f>
        <v>14.539583622516943</v>
      </c>
      <c r="S153" s="51">
        <f>S$103+'GPG Margins'!$D49</f>
        <v>14.668198946110683</v>
      </c>
      <c r="T153" s="51">
        <f>T$103+'GPG Margins'!$D49</f>
        <v>14.852104321500637</v>
      </c>
      <c r="U153" s="51">
        <f>U$103+'GPG Margins'!$D49</f>
        <v>15.213186587432322</v>
      </c>
      <c r="V153" s="51">
        <f>V$103+'GPG Margins'!$D49</f>
        <v>15.466588933987733</v>
      </c>
      <c r="W153" s="51">
        <f>W$103+'GPG Margins'!$D49</f>
        <v>15.307801172490507</v>
      </c>
      <c r="X153" s="51">
        <f>X$103+'GPG Margins'!$D49</f>
        <v>15.157343550891632</v>
      </c>
      <c r="Y153" s="51">
        <f>Y$103+'GPG Margins'!$D49</f>
        <v>15.125263528825089</v>
      </c>
      <c r="Z153" s="51">
        <f>Z$103+'GPG Margins'!$D49</f>
        <v>15.189308440922408</v>
      </c>
      <c r="AA153" s="51">
        <f>AA$103+'GPG Margins'!$D49</f>
        <v>15.282950576652336</v>
      </c>
      <c r="AB153" s="51">
        <f>AB$103+'GPG Margins'!$D49</f>
        <v>15.384673252145614</v>
      </c>
      <c r="AC153" s="51">
        <f>AC$103+'GPG Margins'!$D49</f>
        <v>15.686160573966529</v>
      </c>
      <c r="AD153" s="51">
        <f>AD$103+'GPG Margins'!$D49</f>
        <v>16.167051401385663</v>
      </c>
      <c r="AE153" s="51">
        <f>AE$103+'GPG Margins'!$D49</f>
        <v>16.437006539447577</v>
      </c>
      <c r="AF153" s="51">
        <f>AF$103+'GPG Margins'!$D49</f>
        <v>16.761122629838106</v>
      </c>
      <c r="AG153" s="51">
        <f>AG$103+'GPG Margins'!$D49</f>
        <v>17.358714047451624</v>
      </c>
      <c r="AH153" s="51">
        <f>AH$103+'GPG Margins'!$D49</f>
        <v>17.792464784685656</v>
      </c>
      <c r="AI153" s="51">
        <f>AI$103+'GPG Margins'!$D49</f>
        <v>17.937248431727529</v>
      </c>
      <c r="AJ153" s="51">
        <f>AJ$103+'GPG Margins'!$D49</f>
        <v>18.077123056298579</v>
      </c>
      <c r="AK153" s="51">
        <f>AK$103+'GPG Margins'!$D49</f>
        <v>18.243280517712435</v>
      </c>
    </row>
    <row r="154" spans="1:37">
      <c r="A154" s="47"/>
      <c r="B154" s="50" t="s">
        <v>129</v>
      </c>
      <c r="C154" s="51">
        <v>0</v>
      </c>
      <c r="D154" s="51">
        <f>D$103+'GPG Margins'!$D50</f>
        <v>9.198245817742368</v>
      </c>
      <c r="E154" s="51">
        <f>E$103+'GPG Margins'!$D50</f>
        <v>12.247085044650806</v>
      </c>
      <c r="F154" s="51">
        <f>F$103+'GPG Margins'!$D50</f>
        <v>17.356271564703061</v>
      </c>
      <c r="G154" s="51">
        <f>G$103+'GPG Margins'!$D50</f>
        <v>20.17564341589906</v>
      </c>
      <c r="H154" s="51">
        <f>H$103+'GPG Margins'!$D50</f>
        <v>20.536139255229376</v>
      </c>
      <c r="I154" s="51">
        <f>I$103+'GPG Margins'!$D50</f>
        <v>18.953778699839507</v>
      </c>
      <c r="J154" s="51">
        <f>J$103+'GPG Margins'!$D50</f>
        <v>15.971981949134936</v>
      </c>
      <c r="K154" s="51">
        <f>K$103+'GPG Margins'!$D50</f>
        <v>13.723105152160747</v>
      </c>
      <c r="L154" s="51">
        <f>L$103+'GPG Margins'!$D50</f>
        <v>13.537516160817749</v>
      </c>
      <c r="M154" s="51">
        <f>M$103+'GPG Margins'!$D50</f>
        <v>13.992430495194338</v>
      </c>
      <c r="N154" s="51">
        <f>N$103+'GPG Margins'!$D50</f>
        <v>14.152644817672593</v>
      </c>
      <c r="O154" s="51">
        <f>O$103+'GPG Margins'!$D50</f>
        <v>14.29436281578959</v>
      </c>
      <c r="P154" s="51">
        <f>P$103+'GPG Margins'!$D50</f>
        <v>14.250000626144558</v>
      </c>
      <c r="Q154" s="51">
        <f>Q$103+'GPG Margins'!$D50</f>
        <v>14.076559718246873</v>
      </c>
      <c r="R154" s="51">
        <f>R$103+'GPG Margins'!$D50</f>
        <v>14.039583622516943</v>
      </c>
      <c r="S154" s="51">
        <f>S$103+'GPG Margins'!$D50</f>
        <v>14.168198946110683</v>
      </c>
      <c r="T154" s="51">
        <f>T$103+'GPG Margins'!$D50</f>
        <v>14.352104321500637</v>
      </c>
      <c r="U154" s="51">
        <f>U$103+'GPG Margins'!$D50</f>
        <v>14.713186587432322</v>
      </c>
      <c r="V154" s="51">
        <f>V$103+'GPG Margins'!$D50</f>
        <v>14.966588933987733</v>
      </c>
      <c r="W154" s="51">
        <f>W$103+'GPG Margins'!$D50</f>
        <v>14.807801172490507</v>
      </c>
      <c r="X154" s="51">
        <f>X$103+'GPG Margins'!$D50</f>
        <v>14.657343550891632</v>
      </c>
      <c r="Y154" s="51">
        <f>Y$103+'GPG Margins'!$D50</f>
        <v>14.625263528825089</v>
      </c>
      <c r="Z154" s="51">
        <f>Z$103+'GPG Margins'!$D50</f>
        <v>14.689308440922408</v>
      </c>
      <c r="AA154" s="51">
        <f>AA$103+'GPG Margins'!$D50</f>
        <v>14.782950576652336</v>
      </c>
      <c r="AB154" s="51">
        <f>AB$103+'GPG Margins'!$D50</f>
        <v>14.884673252145614</v>
      </c>
      <c r="AC154" s="51">
        <f>AC$103+'GPG Margins'!$D50</f>
        <v>15.186160573966529</v>
      </c>
      <c r="AD154" s="51">
        <f>AD$103+'GPG Margins'!$D50</f>
        <v>15.667051401385663</v>
      </c>
      <c r="AE154" s="51">
        <f>AE$103+'GPG Margins'!$D50</f>
        <v>15.937006539447577</v>
      </c>
      <c r="AF154" s="51">
        <f>AF$103+'GPG Margins'!$D50</f>
        <v>16.261122629838106</v>
      </c>
      <c r="AG154" s="51">
        <f>AG$103+'GPG Margins'!$D50</f>
        <v>16.858714047451624</v>
      </c>
      <c r="AH154" s="51">
        <f>AH$103+'GPG Margins'!$D50</f>
        <v>17.292464784685656</v>
      </c>
      <c r="AI154" s="51">
        <f>AI$103+'GPG Margins'!$D50</f>
        <v>17.437248431727529</v>
      </c>
      <c r="AJ154" s="51">
        <f>AJ$103+'GPG Margins'!$D50</f>
        <v>17.577123056298579</v>
      </c>
      <c r="AK154" s="51">
        <f>AK$103+'GPG Margins'!$D50</f>
        <v>17.743280517712435</v>
      </c>
    </row>
    <row r="155" spans="1:37">
      <c r="A155" s="47"/>
      <c r="B155" s="50" t="s">
        <v>130</v>
      </c>
      <c r="C155" s="51">
        <v>0</v>
      </c>
      <c r="D155" s="51">
        <f>D$103+'GPG Margins'!$D51</f>
        <v>9.198245817742368</v>
      </c>
      <c r="E155" s="51">
        <f>E$103+'GPG Margins'!$D51</f>
        <v>12.247085044650806</v>
      </c>
      <c r="F155" s="51">
        <f>F$103+'GPG Margins'!$D51</f>
        <v>17.356271564703061</v>
      </c>
      <c r="G155" s="51">
        <f>G$103+'GPG Margins'!$D51</f>
        <v>20.17564341589906</v>
      </c>
      <c r="H155" s="51">
        <f>H$103+'GPG Margins'!$D51</f>
        <v>20.536139255229376</v>
      </c>
      <c r="I155" s="51">
        <f>I$103+'GPG Margins'!$D51</f>
        <v>18.953778699839507</v>
      </c>
      <c r="J155" s="51">
        <f>J$103+'GPG Margins'!$D51</f>
        <v>15.971981949134936</v>
      </c>
      <c r="K155" s="51">
        <f>K$103+'GPG Margins'!$D51</f>
        <v>13.723105152160747</v>
      </c>
      <c r="L155" s="51">
        <f>L$103+'GPG Margins'!$D51</f>
        <v>13.537516160817749</v>
      </c>
      <c r="M155" s="51">
        <f>M$103+'GPG Margins'!$D51</f>
        <v>13.992430495194338</v>
      </c>
      <c r="N155" s="51">
        <f>N$103+'GPG Margins'!$D51</f>
        <v>14.152644817672593</v>
      </c>
      <c r="O155" s="51">
        <f>O$103+'GPG Margins'!$D51</f>
        <v>14.29436281578959</v>
      </c>
      <c r="P155" s="51">
        <f>P$103+'GPG Margins'!$D51</f>
        <v>14.250000626144558</v>
      </c>
      <c r="Q155" s="51">
        <f>Q$103+'GPG Margins'!$D51</f>
        <v>14.076559718246873</v>
      </c>
      <c r="R155" s="51">
        <f>R$103+'GPG Margins'!$D51</f>
        <v>14.039583622516943</v>
      </c>
      <c r="S155" s="51">
        <f>S$103+'GPG Margins'!$D51</f>
        <v>14.168198946110683</v>
      </c>
      <c r="T155" s="51">
        <f>T$103+'GPG Margins'!$D51</f>
        <v>14.352104321500637</v>
      </c>
      <c r="U155" s="51">
        <f>U$103+'GPG Margins'!$D51</f>
        <v>14.713186587432322</v>
      </c>
      <c r="V155" s="51">
        <f>V$103+'GPG Margins'!$D51</f>
        <v>14.966588933987733</v>
      </c>
      <c r="W155" s="51">
        <f>W$103+'GPG Margins'!$D51</f>
        <v>14.807801172490507</v>
      </c>
      <c r="X155" s="51">
        <f>X$103+'GPG Margins'!$D51</f>
        <v>14.657343550891632</v>
      </c>
      <c r="Y155" s="51">
        <f>Y$103+'GPG Margins'!$D51</f>
        <v>14.625263528825089</v>
      </c>
      <c r="Z155" s="51">
        <f>Z$103+'GPG Margins'!$D51</f>
        <v>14.689308440922408</v>
      </c>
      <c r="AA155" s="51">
        <f>AA$103+'GPG Margins'!$D51</f>
        <v>14.782950576652336</v>
      </c>
      <c r="AB155" s="51">
        <f>AB$103+'GPG Margins'!$D51</f>
        <v>14.884673252145614</v>
      </c>
      <c r="AC155" s="51">
        <f>AC$103+'GPG Margins'!$D51</f>
        <v>15.186160573966529</v>
      </c>
      <c r="AD155" s="51">
        <f>AD$103+'GPG Margins'!$D51</f>
        <v>15.667051401385663</v>
      </c>
      <c r="AE155" s="51">
        <f>AE$103+'GPG Margins'!$D51</f>
        <v>15.937006539447577</v>
      </c>
      <c r="AF155" s="51">
        <f>AF$103+'GPG Margins'!$D51</f>
        <v>16.261122629838106</v>
      </c>
      <c r="AG155" s="51">
        <f>AG$103+'GPG Margins'!$D51</f>
        <v>16.858714047451624</v>
      </c>
      <c r="AH155" s="51">
        <f>AH$103+'GPG Margins'!$D51</f>
        <v>17.292464784685656</v>
      </c>
      <c r="AI155" s="51">
        <f>AI$103+'GPG Margins'!$D51</f>
        <v>17.437248431727529</v>
      </c>
      <c r="AJ155" s="51">
        <f>AJ$103+'GPG Margins'!$D51</f>
        <v>17.577123056298579</v>
      </c>
      <c r="AK155" s="51">
        <f>AK$103+'GPG Margins'!$D51</f>
        <v>17.743280517712435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0EC4E-66C6-4E84-9023-E6C35526F0BB}">
  <dimension ref="A2:BR155"/>
  <sheetViews>
    <sheetView topLeftCell="A37" workbookViewId="0">
      <selection activeCell="C30" sqref="C30:AJ37"/>
    </sheetView>
  </sheetViews>
  <sheetFormatPr defaultRowHeight="14.45"/>
  <cols>
    <col min="2" max="2" width="13.42578125" customWidth="1"/>
    <col min="3" max="3" width="11.7109375" bestFit="1" customWidth="1"/>
  </cols>
  <sheetData>
    <row r="2" spans="2:36">
      <c r="B2" s="2" t="s">
        <v>18</v>
      </c>
    </row>
    <row r="3" spans="2:36">
      <c r="B3" s="2" t="s">
        <v>133</v>
      </c>
    </row>
    <row r="4" spans="2:36">
      <c r="B4" s="2" t="s">
        <v>66</v>
      </c>
    </row>
    <row r="5" spans="2:36">
      <c r="B5" s="2" t="s">
        <v>67</v>
      </c>
    </row>
    <row r="6" spans="2:36">
      <c r="B6" s="2"/>
      <c r="C6">
        <f>C29</f>
        <v>2019</v>
      </c>
      <c r="D6">
        <f t="shared" ref="D6:AJ6" si="0">D29</f>
        <v>2020</v>
      </c>
      <c r="E6">
        <f t="shared" si="0"/>
        <v>2021</v>
      </c>
      <c r="F6">
        <f t="shared" si="0"/>
        <v>2022</v>
      </c>
      <c r="G6">
        <f t="shared" si="0"/>
        <v>2023</v>
      </c>
      <c r="H6">
        <f t="shared" si="0"/>
        <v>2024</v>
      </c>
      <c r="I6">
        <f t="shared" si="0"/>
        <v>2025</v>
      </c>
      <c r="J6">
        <f t="shared" si="0"/>
        <v>2026</v>
      </c>
      <c r="K6">
        <f t="shared" si="0"/>
        <v>2027</v>
      </c>
      <c r="L6">
        <f t="shared" si="0"/>
        <v>2028</v>
      </c>
      <c r="M6">
        <f t="shared" si="0"/>
        <v>2029</v>
      </c>
      <c r="N6">
        <f t="shared" si="0"/>
        <v>2030</v>
      </c>
      <c r="O6">
        <f t="shared" si="0"/>
        <v>2031</v>
      </c>
      <c r="P6">
        <f t="shared" si="0"/>
        <v>2032</v>
      </c>
      <c r="Q6">
        <f t="shared" si="0"/>
        <v>2033</v>
      </c>
      <c r="R6">
        <f t="shared" si="0"/>
        <v>2034</v>
      </c>
      <c r="S6">
        <f t="shared" si="0"/>
        <v>2035</v>
      </c>
      <c r="T6">
        <f t="shared" si="0"/>
        <v>2036</v>
      </c>
      <c r="U6">
        <f t="shared" si="0"/>
        <v>2037</v>
      </c>
      <c r="V6">
        <f t="shared" si="0"/>
        <v>2038</v>
      </c>
      <c r="W6">
        <f t="shared" si="0"/>
        <v>2039</v>
      </c>
      <c r="X6">
        <f t="shared" si="0"/>
        <v>2040</v>
      </c>
      <c r="Y6">
        <f t="shared" si="0"/>
        <v>2041</v>
      </c>
      <c r="Z6">
        <f t="shared" si="0"/>
        <v>2042</v>
      </c>
      <c r="AA6">
        <f t="shared" si="0"/>
        <v>2043</v>
      </c>
      <c r="AB6">
        <f t="shared" si="0"/>
        <v>2044</v>
      </c>
      <c r="AC6">
        <f t="shared" si="0"/>
        <v>2045</v>
      </c>
      <c r="AD6">
        <f t="shared" si="0"/>
        <v>2046</v>
      </c>
      <c r="AE6">
        <f t="shared" si="0"/>
        <v>2047</v>
      </c>
      <c r="AF6">
        <f t="shared" si="0"/>
        <v>2048</v>
      </c>
      <c r="AG6">
        <f t="shared" si="0"/>
        <v>2049</v>
      </c>
      <c r="AH6">
        <f t="shared" si="0"/>
        <v>2050</v>
      </c>
      <c r="AI6">
        <f t="shared" si="0"/>
        <v>2051</v>
      </c>
      <c r="AJ6">
        <f t="shared" si="0"/>
        <v>2052</v>
      </c>
    </row>
    <row r="7" spans="2:36">
      <c r="B7" s="1" t="s">
        <v>68</v>
      </c>
      <c r="C7" s="4">
        <f t="shared" ref="C7:AH13" si="1">C30-C17</f>
        <v>0</v>
      </c>
      <c r="D7" s="4">
        <f t="shared" si="1"/>
        <v>9.6526739249834108</v>
      </c>
      <c r="E7" s="4">
        <f t="shared" si="1"/>
        <v>9.9233044616873585</v>
      </c>
      <c r="F7" s="4">
        <f t="shared" si="1"/>
        <v>10.943111456685305</v>
      </c>
      <c r="G7" s="4">
        <f t="shared" si="1"/>
        <v>11.868647234896629</v>
      </c>
      <c r="H7" s="4">
        <f t="shared" si="1"/>
        <v>11.23319188649333</v>
      </c>
      <c r="I7" s="4">
        <f t="shared" si="1"/>
        <v>10.18519536775986</v>
      </c>
      <c r="J7" s="4">
        <f t="shared" si="1"/>
        <v>9.7321609098910642</v>
      </c>
      <c r="K7" s="4">
        <f t="shared" si="1"/>
        <v>9.8891436955406782</v>
      </c>
      <c r="L7" s="4">
        <f t="shared" si="1"/>
        <v>10.22110316812169</v>
      </c>
      <c r="M7" s="4">
        <f t="shared" si="1"/>
        <v>10.331523943625307</v>
      </c>
      <c r="N7" s="4">
        <f t="shared" si="1"/>
        <v>10.357019966996683</v>
      </c>
      <c r="O7" s="4">
        <f t="shared" si="1"/>
        <v>10.342493235795072</v>
      </c>
      <c r="P7" s="4">
        <f t="shared" si="1"/>
        <v>10.390670232946352</v>
      </c>
      <c r="Q7" s="4">
        <f t="shared" si="1"/>
        <v>10.397354954403912</v>
      </c>
      <c r="R7" s="4">
        <f t="shared" si="1"/>
        <v>10.104620739296482</v>
      </c>
      <c r="S7" s="4">
        <f t="shared" si="1"/>
        <v>9.6063267240886727</v>
      </c>
      <c r="T7" s="4">
        <f t="shared" si="1"/>
        <v>9.3161572887888262</v>
      </c>
      <c r="U7" s="4">
        <f t="shared" si="1"/>
        <v>9.1952305027476093</v>
      </c>
      <c r="V7" s="4">
        <f t="shared" si="1"/>
        <v>9.0998113836518773</v>
      </c>
      <c r="W7" s="4">
        <f t="shared" si="1"/>
        <v>9.0951134092471708</v>
      </c>
      <c r="X7" s="4">
        <f t="shared" si="1"/>
        <v>9.1858313074933449</v>
      </c>
      <c r="Y7" s="4">
        <f t="shared" si="1"/>
        <v>9.0997351233873083</v>
      </c>
      <c r="Z7" s="4">
        <f t="shared" si="1"/>
        <v>8.7668591519362451</v>
      </c>
      <c r="AA7" s="4">
        <f t="shared" si="1"/>
        <v>8.6808841151483218</v>
      </c>
      <c r="AB7" s="4">
        <f t="shared" si="1"/>
        <v>8.8469527292151113</v>
      </c>
      <c r="AC7" s="4">
        <f t="shared" si="1"/>
        <v>8.8854988785363762</v>
      </c>
      <c r="AD7" s="4">
        <f t="shared" si="1"/>
        <v>8.8383508049629995</v>
      </c>
      <c r="AE7" s="4">
        <f t="shared" si="1"/>
        <v>8.825943398561094</v>
      </c>
      <c r="AF7" s="4">
        <f t="shared" si="1"/>
        <v>8.8408907043367311</v>
      </c>
      <c r="AG7" s="4">
        <f t="shared" si="1"/>
        <v>8.8810704428609242</v>
      </c>
      <c r="AH7" s="4">
        <f t="shared" si="1"/>
        <v>9.0714567900047491</v>
      </c>
      <c r="AI7" s="4">
        <f t="shared" ref="AI7:AJ7" si="2">AI30-AI17</f>
        <v>9.6300641248970749</v>
      </c>
      <c r="AJ7" s="4">
        <f t="shared" si="2"/>
        <v>9.7093216106482831</v>
      </c>
    </row>
    <row r="8" spans="2:36">
      <c r="B8" s="1" t="s">
        <v>69</v>
      </c>
      <c r="C8" s="4">
        <f t="shared" si="1"/>
        <v>0</v>
      </c>
      <c r="D8" s="4">
        <f t="shared" si="1"/>
        <v>9.3999826964398032</v>
      </c>
      <c r="E8" s="4">
        <f t="shared" si="1"/>
        <v>9.4972243706511232</v>
      </c>
      <c r="F8" s="4">
        <f t="shared" si="1"/>
        <v>9.9577311360240621</v>
      </c>
      <c r="G8" s="4">
        <f t="shared" si="1"/>
        <v>10.28559200136695</v>
      </c>
      <c r="H8" s="4">
        <f t="shared" si="1"/>
        <v>9.632101045668449</v>
      </c>
      <c r="I8" s="4">
        <f t="shared" si="1"/>
        <v>8.8212557551397293</v>
      </c>
      <c r="J8" s="4">
        <f t="shared" si="1"/>
        <v>8.4234810020376045</v>
      </c>
      <c r="K8" s="4">
        <f t="shared" si="1"/>
        <v>8.34984338093739</v>
      </c>
      <c r="L8" s="4">
        <f t="shared" si="1"/>
        <v>8.4487913794957539</v>
      </c>
      <c r="M8" s="4">
        <f t="shared" si="1"/>
        <v>8.5665839087341968</v>
      </c>
      <c r="N8" s="4">
        <f t="shared" si="1"/>
        <v>8.7123892159443788</v>
      </c>
      <c r="O8" s="4">
        <f t="shared" si="1"/>
        <v>8.7930438167187113</v>
      </c>
      <c r="P8" s="4">
        <f t="shared" si="1"/>
        <v>8.7998165568375626</v>
      </c>
      <c r="Q8" s="4">
        <f t="shared" si="1"/>
        <v>8.6390952135882983</v>
      </c>
      <c r="R8" s="4">
        <f t="shared" si="1"/>
        <v>8.2303341656227005</v>
      </c>
      <c r="S8" s="4">
        <f t="shared" si="1"/>
        <v>7.8035301064029738</v>
      </c>
      <c r="T8" s="4">
        <f t="shared" si="1"/>
        <v>7.5920265312054349</v>
      </c>
      <c r="U8" s="4">
        <f t="shared" si="1"/>
        <v>7.4859156560968731</v>
      </c>
      <c r="V8" s="4">
        <f t="shared" si="1"/>
        <v>7.4915377652600963</v>
      </c>
      <c r="W8" s="4">
        <f t="shared" si="1"/>
        <v>7.5342867174092127</v>
      </c>
      <c r="X8" s="4">
        <f t="shared" si="1"/>
        <v>7.4594747621565931</v>
      </c>
      <c r="Y8" s="4">
        <f t="shared" si="1"/>
        <v>7.366218039607566</v>
      </c>
      <c r="Z8" s="4">
        <f t="shared" si="1"/>
        <v>7.3217677113535693</v>
      </c>
      <c r="AA8" s="4">
        <f t="shared" si="1"/>
        <v>7.33915483214194</v>
      </c>
      <c r="AB8" s="4">
        <f t="shared" si="1"/>
        <v>7.4261851782637862</v>
      </c>
      <c r="AC8" s="4">
        <f t="shared" si="1"/>
        <v>7.5311325130939251</v>
      </c>
      <c r="AD8" s="4">
        <f t="shared" si="1"/>
        <v>7.5236319148916451</v>
      </c>
      <c r="AE8" s="4">
        <f t="shared" si="1"/>
        <v>7.4476473146554216</v>
      </c>
      <c r="AF8" s="4">
        <f t="shared" si="1"/>
        <v>7.4248626570324721</v>
      </c>
      <c r="AG8" s="4">
        <f t="shared" si="1"/>
        <v>7.3760671240041304</v>
      </c>
      <c r="AH8" s="4">
        <f t="shared" si="1"/>
        <v>7.3861071154683859</v>
      </c>
      <c r="AI8" s="4">
        <f t="shared" ref="AI8:AJ8" si="3">AI31-AI18</f>
        <v>7.4861854979291707</v>
      </c>
      <c r="AJ8" s="4">
        <f t="shared" si="3"/>
        <v>7.5220181899329166</v>
      </c>
    </row>
    <row r="9" spans="2:36">
      <c r="B9" s="1" t="s">
        <v>70</v>
      </c>
      <c r="C9" s="4">
        <f t="shared" si="1"/>
        <v>0</v>
      </c>
      <c r="D9" s="4">
        <f t="shared" si="1"/>
        <v>8.9713153608217979</v>
      </c>
      <c r="E9" s="4">
        <f t="shared" si="1"/>
        <v>8.9810602168094071</v>
      </c>
      <c r="F9" s="4">
        <f t="shared" si="1"/>
        <v>8.9756143256796559</v>
      </c>
      <c r="G9" s="4">
        <f t="shared" si="1"/>
        <v>8.8478252481584221</v>
      </c>
      <c r="H9" s="4">
        <f t="shared" si="1"/>
        <v>8.4469771639983371</v>
      </c>
      <c r="I9" s="4">
        <f t="shared" si="1"/>
        <v>8.0249217160543971</v>
      </c>
      <c r="J9" s="4">
        <f t="shared" si="1"/>
        <v>7.7666132830541486</v>
      </c>
      <c r="K9" s="4">
        <f t="shared" si="1"/>
        <v>7.7697574696061871</v>
      </c>
      <c r="L9" s="4">
        <f t="shared" si="1"/>
        <v>7.849348396669896</v>
      </c>
      <c r="M9" s="4">
        <f t="shared" si="1"/>
        <v>7.905691309672509</v>
      </c>
      <c r="N9" s="4">
        <f t="shared" si="1"/>
        <v>8.1004983293487811</v>
      </c>
      <c r="O9" s="4">
        <f t="shared" si="1"/>
        <v>8.3014986147770884</v>
      </c>
      <c r="P9" s="4">
        <f t="shared" si="1"/>
        <v>8.397360070347867</v>
      </c>
      <c r="Q9" s="4">
        <f t="shared" si="1"/>
        <v>8.3227667706946598</v>
      </c>
      <c r="R9" s="4">
        <f t="shared" si="1"/>
        <v>8.0101308177002934</v>
      </c>
      <c r="S9" s="4">
        <f t="shared" si="1"/>
        <v>7.6023080019603704</v>
      </c>
      <c r="T9" s="4">
        <f t="shared" si="1"/>
        <v>7.3268690181474909</v>
      </c>
      <c r="U9" s="4">
        <f t="shared" si="1"/>
        <v>7.2222849497704491</v>
      </c>
      <c r="V9" s="4">
        <f t="shared" si="1"/>
        <v>7.2518515093198026</v>
      </c>
      <c r="W9" s="4">
        <f t="shared" si="1"/>
        <v>7.3258889582241729</v>
      </c>
      <c r="X9" s="4">
        <f t="shared" si="1"/>
        <v>7.2464649458397439</v>
      </c>
      <c r="Y9" s="4">
        <f t="shared" si="1"/>
        <v>7.1280445142272058</v>
      </c>
      <c r="Z9" s="4">
        <f t="shared" si="1"/>
        <v>7.1870179755608268</v>
      </c>
      <c r="AA9" s="4">
        <f t="shared" si="1"/>
        <v>7.2830130744678581</v>
      </c>
      <c r="AB9" s="4">
        <f t="shared" si="1"/>
        <v>7.43966068710961</v>
      </c>
      <c r="AC9" s="4">
        <f t="shared" si="1"/>
        <v>7.695948536030417</v>
      </c>
      <c r="AD9" s="4">
        <f t="shared" si="1"/>
        <v>7.7753383739093511</v>
      </c>
      <c r="AE9" s="4">
        <f t="shared" si="1"/>
        <v>7.7625984482294719</v>
      </c>
      <c r="AF9" s="4">
        <f t="shared" si="1"/>
        <v>7.8383516369819901</v>
      </c>
      <c r="AG9" s="4">
        <f t="shared" si="1"/>
        <v>7.8645613540733841</v>
      </c>
      <c r="AH9" s="4">
        <f t="shared" si="1"/>
        <v>7.8738328245828999</v>
      </c>
      <c r="AI9" s="4">
        <f t="shared" ref="AI9:AJ9" si="4">AI32-AI19</f>
        <v>8.0664746854429641</v>
      </c>
      <c r="AJ9" s="4">
        <f t="shared" si="4"/>
        <v>8.1071630410577686</v>
      </c>
    </row>
    <row r="10" spans="2:36">
      <c r="B10" s="1" t="s">
        <v>71</v>
      </c>
      <c r="C10" s="4">
        <f t="shared" si="1"/>
        <v>0</v>
      </c>
      <c r="D10" s="4">
        <f t="shared" si="1"/>
        <v>9.3150310863399106</v>
      </c>
      <c r="E10" s="4">
        <f t="shared" si="1"/>
        <v>9.2869041239715298</v>
      </c>
      <c r="F10" s="4">
        <f t="shared" si="1"/>
        <v>9.3759406405402679</v>
      </c>
      <c r="G10" s="4">
        <f t="shared" si="1"/>
        <v>9.4489979377954505</v>
      </c>
      <c r="H10" s="4">
        <f t="shared" si="1"/>
        <v>9.0714455673372285</v>
      </c>
      <c r="I10" s="4">
        <f t="shared" si="1"/>
        <v>8.4402791295953747</v>
      </c>
      <c r="J10" s="4">
        <f t="shared" si="1"/>
        <v>7.922542751131644</v>
      </c>
      <c r="K10" s="4">
        <f t="shared" si="1"/>
        <v>7.7856291881673299</v>
      </c>
      <c r="L10" s="4">
        <f t="shared" si="1"/>
        <v>7.8542530923542397</v>
      </c>
      <c r="M10" s="4">
        <f t="shared" si="1"/>
        <v>7.93315107067931</v>
      </c>
      <c r="N10" s="4">
        <f t="shared" si="1"/>
        <v>8.121155789564714</v>
      </c>
      <c r="O10" s="4">
        <f t="shared" si="1"/>
        <v>8.2336244111585817</v>
      </c>
      <c r="P10" s="4">
        <f t="shared" si="1"/>
        <v>8.2784733246154065</v>
      </c>
      <c r="Q10" s="4">
        <f t="shared" si="1"/>
        <v>8.2793461573555138</v>
      </c>
      <c r="R10" s="4">
        <f t="shared" si="1"/>
        <v>7.9801758815529045</v>
      </c>
      <c r="S10" s="4">
        <f t="shared" si="1"/>
        <v>7.6119596964465508</v>
      </c>
      <c r="T10" s="4">
        <f t="shared" si="1"/>
        <v>7.606750439696615</v>
      </c>
      <c r="U10" s="4">
        <f t="shared" si="1"/>
        <v>7.6583595540632592</v>
      </c>
      <c r="V10" s="4">
        <f t="shared" si="1"/>
        <v>7.4938818926118067</v>
      </c>
      <c r="W10" s="4">
        <f t="shared" si="1"/>
        <v>7.3332111230920738</v>
      </c>
      <c r="X10" s="4">
        <f t="shared" si="1"/>
        <v>7.2153781763812956</v>
      </c>
      <c r="Y10" s="4">
        <f t="shared" si="1"/>
        <v>7.1743677077614487</v>
      </c>
      <c r="Z10" s="4">
        <f t="shared" si="1"/>
        <v>7.2436781875510894</v>
      </c>
      <c r="AA10" s="4">
        <f t="shared" si="1"/>
        <v>7.2784350881720874</v>
      </c>
      <c r="AB10" s="4">
        <f t="shared" si="1"/>
        <v>7.2150317543116831</v>
      </c>
      <c r="AC10" s="4">
        <f t="shared" si="1"/>
        <v>7.1117216065629814</v>
      </c>
      <c r="AD10" s="4">
        <f t="shared" si="1"/>
        <v>7.083581135370606</v>
      </c>
      <c r="AE10" s="4">
        <f t="shared" si="1"/>
        <v>7.2118544690897153</v>
      </c>
      <c r="AF10" s="4">
        <f t="shared" si="1"/>
        <v>7.3776647128135266</v>
      </c>
      <c r="AG10" s="4">
        <f t="shared" si="1"/>
        <v>7.416049198387535</v>
      </c>
      <c r="AH10" s="4">
        <f t="shared" si="1"/>
        <v>7.3597880184560189</v>
      </c>
      <c r="AI10" s="4">
        <f t="shared" ref="AI10:AJ10" si="5">AI33-AI20</f>
        <v>7.2994336726351587</v>
      </c>
      <c r="AJ10" s="4">
        <f t="shared" si="5"/>
        <v>7.3486175163685203</v>
      </c>
    </row>
    <row r="11" spans="2:36">
      <c r="B11" s="1" t="s">
        <v>72</v>
      </c>
      <c r="C11" s="4">
        <f t="shared" si="1"/>
        <v>0</v>
      </c>
      <c r="D11" s="4">
        <f t="shared" si="1"/>
        <v>9.3999826964398032</v>
      </c>
      <c r="E11" s="4">
        <f t="shared" si="1"/>
        <v>9.4972243706511232</v>
      </c>
      <c r="F11" s="4">
        <f t="shared" si="1"/>
        <v>9.9577311360240621</v>
      </c>
      <c r="G11" s="4">
        <f t="shared" si="1"/>
        <v>10.28559200136695</v>
      </c>
      <c r="H11" s="4">
        <f t="shared" si="1"/>
        <v>9.632101045668449</v>
      </c>
      <c r="I11" s="4">
        <f t="shared" si="1"/>
        <v>8.8212557551397293</v>
      </c>
      <c r="J11" s="4">
        <f t="shared" si="1"/>
        <v>8.4234810020376045</v>
      </c>
      <c r="K11" s="4">
        <f t="shared" si="1"/>
        <v>8.34984338093739</v>
      </c>
      <c r="L11" s="4">
        <f t="shared" si="1"/>
        <v>8.4487913794957539</v>
      </c>
      <c r="M11" s="4">
        <f t="shared" si="1"/>
        <v>8.5665839087341968</v>
      </c>
      <c r="N11" s="4">
        <f t="shared" si="1"/>
        <v>8.7123892159443788</v>
      </c>
      <c r="O11" s="4">
        <f t="shared" si="1"/>
        <v>8.7930438167187113</v>
      </c>
      <c r="P11" s="4">
        <f t="shared" si="1"/>
        <v>8.7998165568375626</v>
      </c>
      <c r="Q11" s="4">
        <f t="shared" si="1"/>
        <v>8.6390952135882983</v>
      </c>
      <c r="R11" s="4">
        <f t="shared" si="1"/>
        <v>8.2303341656227005</v>
      </c>
      <c r="S11" s="4">
        <f t="shared" si="1"/>
        <v>7.8035301064029738</v>
      </c>
      <c r="T11" s="4">
        <f t="shared" si="1"/>
        <v>7.5920265312054349</v>
      </c>
      <c r="U11" s="4">
        <f t="shared" si="1"/>
        <v>7.4859156560968731</v>
      </c>
      <c r="V11" s="4">
        <f t="shared" si="1"/>
        <v>7.4915377652600963</v>
      </c>
      <c r="W11" s="4">
        <f t="shared" si="1"/>
        <v>7.5342867174092127</v>
      </c>
      <c r="X11" s="4">
        <f t="shared" si="1"/>
        <v>7.4594747621565931</v>
      </c>
      <c r="Y11" s="4">
        <f t="shared" si="1"/>
        <v>7.366218039607566</v>
      </c>
      <c r="Z11" s="4">
        <f t="shared" si="1"/>
        <v>7.3217677113535693</v>
      </c>
      <c r="AA11" s="4">
        <f t="shared" si="1"/>
        <v>7.33915483214194</v>
      </c>
      <c r="AB11" s="4">
        <f t="shared" si="1"/>
        <v>7.4261851782637862</v>
      </c>
      <c r="AC11" s="4">
        <f t="shared" si="1"/>
        <v>7.5311325130939251</v>
      </c>
      <c r="AD11" s="4">
        <f t="shared" si="1"/>
        <v>7.5236319148916451</v>
      </c>
      <c r="AE11" s="4">
        <f t="shared" si="1"/>
        <v>7.4476473146554216</v>
      </c>
      <c r="AF11" s="4">
        <f t="shared" si="1"/>
        <v>7.4248626570324721</v>
      </c>
      <c r="AG11" s="4">
        <f t="shared" si="1"/>
        <v>7.3760671240041304</v>
      </c>
      <c r="AH11" s="4">
        <f t="shared" si="1"/>
        <v>7.3861071154683859</v>
      </c>
      <c r="AI11" s="4">
        <f t="shared" ref="AI11:AJ11" si="6">AI34-AI21</f>
        <v>7.4861854979291707</v>
      </c>
      <c r="AJ11" s="4">
        <f t="shared" si="6"/>
        <v>7.5220181899329166</v>
      </c>
    </row>
    <row r="12" spans="2:36">
      <c r="B12" s="1" t="s">
        <v>73</v>
      </c>
      <c r="C12" s="4">
        <f t="shared" si="1"/>
        <v>0</v>
      </c>
      <c r="D12" s="4">
        <f t="shared" si="1"/>
        <v>9.6510268661598815</v>
      </c>
      <c r="E12" s="4">
        <f t="shared" si="1"/>
        <v>9.9215826282789799</v>
      </c>
      <c r="F12" s="4">
        <f t="shared" si="1"/>
        <v>10.941452346357039</v>
      </c>
      <c r="G12" s="4">
        <f t="shared" si="1"/>
        <v>11.866943958951678</v>
      </c>
      <c r="H12" s="4">
        <f t="shared" si="1"/>
        <v>11.231347564673985</v>
      </c>
      <c r="I12" s="4">
        <f t="shared" si="1"/>
        <v>10.183233080657836</v>
      </c>
      <c r="J12" s="4">
        <f t="shared" si="1"/>
        <v>9.7301128875325738</v>
      </c>
      <c r="K12" s="4">
        <f t="shared" si="1"/>
        <v>9.8870197124914689</v>
      </c>
      <c r="L12" s="4">
        <f t="shared" si="1"/>
        <v>10.218893249623683</v>
      </c>
      <c r="M12" s="4">
        <f t="shared" si="1"/>
        <v>10.329331698690215</v>
      </c>
      <c r="N12" s="4">
        <f t="shared" si="1"/>
        <v>10.354848129213918</v>
      </c>
      <c r="O12" s="4">
        <f t="shared" si="1"/>
        <v>10.340222558501306</v>
      </c>
      <c r="P12" s="4">
        <f t="shared" si="1"/>
        <v>10.388363884041937</v>
      </c>
      <c r="Q12" s="4">
        <f t="shared" si="1"/>
        <v>10.395126867836245</v>
      </c>
      <c r="R12" s="4">
        <f t="shared" si="1"/>
        <v>10.102434304555254</v>
      </c>
      <c r="S12" s="4">
        <f t="shared" si="1"/>
        <v>9.6041250054843914</v>
      </c>
      <c r="T12" s="4">
        <f t="shared" si="1"/>
        <v>9.3138923430380522</v>
      </c>
      <c r="U12" s="4">
        <f t="shared" si="1"/>
        <v>9.1928110661038449</v>
      </c>
      <c r="V12" s="4">
        <f t="shared" si="1"/>
        <v>9.0972590442721391</v>
      </c>
      <c r="W12" s="4">
        <f t="shared" si="1"/>
        <v>9.0925079323039011</v>
      </c>
      <c r="X12" s="4">
        <f t="shared" si="1"/>
        <v>9.1832258305500734</v>
      </c>
      <c r="Y12" s="4">
        <f t="shared" si="1"/>
        <v>9.0970815421624955</v>
      </c>
      <c r="Z12" s="4">
        <f t="shared" si="1"/>
        <v>8.764008680220849</v>
      </c>
      <c r="AA12" s="4">
        <f t="shared" si="1"/>
        <v>8.6777673216706557</v>
      </c>
      <c r="AB12" s="4">
        <f t="shared" si="1"/>
        <v>8.8438198257267349</v>
      </c>
      <c r="AC12" s="4">
        <f t="shared" si="1"/>
        <v>8.8823812446155159</v>
      </c>
      <c r="AD12" s="4">
        <f t="shared" si="1"/>
        <v>8.8351187560952624</v>
      </c>
      <c r="AE12" s="4">
        <f t="shared" si="1"/>
        <v>8.8225978266630793</v>
      </c>
      <c r="AF12" s="4">
        <f t="shared" si="1"/>
        <v>8.8375046743594439</v>
      </c>
      <c r="AG12" s="4">
        <f t="shared" si="1"/>
        <v>8.8776461991746238</v>
      </c>
      <c r="AH12" s="4">
        <f t="shared" si="1"/>
        <v>9.0679589240836798</v>
      </c>
      <c r="AI12" s="4">
        <f t="shared" ref="AI12:AJ12" si="7">AI35-AI22</f>
        <v>9.6264894013811428</v>
      </c>
      <c r="AJ12" s="4">
        <f t="shared" si="7"/>
        <v>9.7056665761171423</v>
      </c>
    </row>
    <row r="13" spans="2:36">
      <c r="B13" s="1" t="s">
        <v>74</v>
      </c>
      <c r="C13" s="4">
        <f t="shared" si="1"/>
        <v>0</v>
      </c>
      <c r="D13" s="4">
        <f t="shared" si="1"/>
        <v>7.1353950004994484</v>
      </c>
      <c r="E13" s="4">
        <f t="shared" si="1"/>
        <v>7.1374991380006749</v>
      </c>
      <c r="F13" s="4">
        <f t="shared" si="1"/>
        <v>6.644967075487437</v>
      </c>
      <c r="G13" s="4">
        <f t="shared" si="1"/>
        <v>2.7406805751160928</v>
      </c>
      <c r="H13" s="4">
        <f t="shared" si="1"/>
        <v>-0.85694361062560076</v>
      </c>
      <c r="I13" s="4">
        <f t="shared" si="1"/>
        <v>-11.06876590216352</v>
      </c>
      <c r="J13" s="4">
        <f t="shared" si="1"/>
        <v>-21.664430844873809</v>
      </c>
      <c r="K13" s="4">
        <f t="shared" si="1"/>
        <v>-15.845074972285152</v>
      </c>
      <c r="L13" s="4">
        <f t="shared" si="1"/>
        <v>-9.3129373777576454</v>
      </c>
      <c r="M13" s="4">
        <f t="shared" si="1"/>
        <v>-18.536160341945426</v>
      </c>
      <c r="N13" s="4">
        <f t="shared" si="1"/>
        <v>-27.758739955798561</v>
      </c>
      <c r="O13" s="4">
        <f t="shared" si="1"/>
        <v>-17.053945891749901</v>
      </c>
      <c r="P13" s="4">
        <f t="shared" si="1"/>
        <v>-6.3488243991633331</v>
      </c>
      <c r="Q13" s="4">
        <f t="shared" si="1"/>
        <v>-15.611617580412423</v>
      </c>
      <c r="R13" s="4">
        <f t="shared" si="1"/>
        <v>-24.87557568271448</v>
      </c>
      <c r="S13" s="4">
        <f t="shared" si="1"/>
        <v>-12.498735799877892</v>
      </c>
      <c r="T13" s="4">
        <f t="shared" si="1"/>
        <v>-0.12583475616141426</v>
      </c>
      <c r="U13" s="4">
        <f t="shared" si="1"/>
        <v>2.3119930996887623</v>
      </c>
      <c r="V13" s="4">
        <f t="shared" si="1"/>
        <v>4.3902696561599717</v>
      </c>
      <c r="W13" s="4">
        <f t="shared" si="1"/>
        <v>1.6241766766500045</v>
      </c>
      <c r="X13" s="4">
        <f t="shared" si="1"/>
        <v>-0.19757734471714161</v>
      </c>
      <c r="Y13" s="4">
        <f t="shared" si="1"/>
        <v>0.33438243384640043</v>
      </c>
      <c r="Z13" s="4">
        <f t="shared" si="1"/>
        <v>1.9370569261395376</v>
      </c>
      <c r="AA13" s="4">
        <f t="shared" si="1"/>
        <v>4.3694484005161165</v>
      </c>
      <c r="AB13" s="4">
        <f t="shared" si="1"/>
        <v>4.472179965602276</v>
      </c>
      <c r="AC13" s="4">
        <f t="shared" si="1"/>
        <v>4.1607155272173575</v>
      </c>
      <c r="AD13" s="4">
        <f t="shared" si="1"/>
        <v>5.0882143442822247</v>
      </c>
      <c r="AE13" s="4">
        <f t="shared" si="1"/>
        <v>4.9602058226037498</v>
      </c>
      <c r="AF13" s="4">
        <f t="shared" si="1"/>
        <v>3.67161543878716</v>
      </c>
      <c r="AG13" s="4">
        <f t="shared" si="1"/>
        <v>3.9193343278966708</v>
      </c>
      <c r="AH13" s="4">
        <f t="shared" si="1"/>
        <v>3.4303448098979543</v>
      </c>
      <c r="AI13" s="4">
        <f t="shared" ref="AI13:AJ13" si="8">AI36-AI23</f>
        <v>1.9748895109794167</v>
      </c>
      <c r="AJ13" s="4">
        <f t="shared" si="8"/>
        <v>2.575284340924556</v>
      </c>
    </row>
    <row r="14" spans="2:36">
      <c r="B14" s="2"/>
    </row>
    <row r="15" spans="2:36">
      <c r="B15" s="2" t="s">
        <v>75</v>
      </c>
    </row>
    <row r="16" spans="2:36">
      <c r="C16">
        <f>C6</f>
        <v>2019</v>
      </c>
      <c r="D16">
        <f t="shared" ref="D16:AH16" si="9">D6</f>
        <v>2020</v>
      </c>
      <c r="E16">
        <f t="shared" si="9"/>
        <v>2021</v>
      </c>
      <c r="F16">
        <f t="shared" si="9"/>
        <v>2022</v>
      </c>
      <c r="G16">
        <f t="shared" si="9"/>
        <v>2023</v>
      </c>
      <c r="H16">
        <f t="shared" si="9"/>
        <v>2024</v>
      </c>
      <c r="I16">
        <f t="shared" si="9"/>
        <v>2025</v>
      </c>
      <c r="J16">
        <f t="shared" si="9"/>
        <v>2026</v>
      </c>
      <c r="K16">
        <f t="shared" si="9"/>
        <v>2027</v>
      </c>
      <c r="L16">
        <f t="shared" si="9"/>
        <v>2028</v>
      </c>
      <c r="M16">
        <f t="shared" si="9"/>
        <v>2029</v>
      </c>
      <c r="N16">
        <f t="shared" si="9"/>
        <v>2030</v>
      </c>
      <c r="O16">
        <f t="shared" si="9"/>
        <v>2031</v>
      </c>
      <c r="P16">
        <f t="shared" si="9"/>
        <v>2032</v>
      </c>
      <c r="Q16">
        <f t="shared" si="9"/>
        <v>2033</v>
      </c>
      <c r="R16">
        <f t="shared" si="9"/>
        <v>2034</v>
      </c>
      <c r="S16">
        <f t="shared" si="9"/>
        <v>2035</v>
      </c>
      <c r="T16">
        <f t="shared" si="9"/>
        <v>2036</v>
      </c>
      <c r="U16">
        <f t="shared" si="9"/>
        <v>2037</v>
      </c>
      <c r="V16">
        <f t="shared" si="9"/>
        <v>2038</v>
      </c>
      <c r="W16">
        <f t="shared" si="9"/>
        <v>2039</v>
      </c>
      <c r="X16">
        <f t="shared" si="9"/>
        <v>2040</v>
      </c>
      <c r="Y16">
        <f t="shared" si="9"/>
        <v>2041</v>
      </c>
      <c r="Z16">
        <f t="shared" si="9"/>
        <v>2042</v>
      </c>
      <c r="AA16">
        <f t="shared" si="9"/>
        <v>2043</v>
      </c>
      <c r="AB16">
        <f t="shared" si="9"/>
        <v>2044</v>
      </c>
      <c r="AC16">
        <f t="shared" si="9"/>
        <v>2045</v>
      </c>
      <c r="AD16">
        <f t="shared" si="9"/>
        <v>2046</v>
      </c>
      <c r="AE16">
        <f t="shared" si="9"/>
        <v>2047</v>
      </c>
      <c r="AF16">
        <f t="shared" si="9"/>
        <v>2048</v>
      </c>
      <c r="AG16">
        <f t="shared" si="9"/>
        <v>2049</v>
      </c>
      <c r="AH16">
        <f t="shared" si="9"/>
        <v>2050</v>
      </c>
      <c r="AI16">
        <f t="shared" ref="AI16:AJ16" si="10">AI6</f>
        <v>2051</v>
      </c>
      <c r="AJ16">
        <f t="shared" si="10"/>
        <v>2052</v>
      </c>
    </row>
    <row r="17" spans="1:36">
      <c r="B17" t="str">
        <f>B7</f>
        <v>Melbourne</v>
      </c>
      <c r="C17" s="4">
        <v>0</v>
      </c>
      <c r="D17" s="4">
        <v>0.47738352138211426</v>
      </c>
      <c r="E17" s="4">
        <v>0.46768862816617229</v>
      </c>
      <c r="F17" s="4">
        <v>0.50527256827369216</v>
      </c>
      <c r="G17" s="4">
        <v>0.5644292904776973</v>
      </c>
      <c r="H17" s="4">
        <v>0.59489526288254901</v>
      </c>
      <c r="I17" s="4">
        <v>0.68710355734012973</v>
      </c>
      <c r="J17" s="4">
        <v>0.81508806246725829</v>
      </c>
      <c r="K17" s="4">
        <v>0.89970876410645639</v>
      </c>
      <c r="L17" s="4">
        <v>0.97623880991067336</v>
      </c>
      <c r="M17" s="4">
        <v>1.0218216342249236</v>
      </c>
      <c r="N17" s="4">
        <v>1.0449989930420891</v>
      </c>
      <c r="O17" s="4">
        <v>1.0569922562599188</v>
      </c>
      <c r="P17" s="4">
        <v>1.0511242475577856</v>
      </c>
      <c r="Q17" s="4">
        <v>1.1161546039415056</v>
      </c>
      <c r="R17" s="4">
        <v>1.3814974334100398</v>
      </c>
      <c r="S17" s="4">
        <v>1.7248045215915933</v>
      </c>
      <c r="T17" s="4">
        <v>1.9520659729741636</v>
      </c>
      <c r="U17" s="4">
        <v>2.1810468292387295</v>
      </c>
      <c r="V17" s="4">
        <v>2.4306172649251132</v>
      </c>
      <c r="W17" s="4">
        <v>2.5190793733665315</v>
      </c>
      <c r="X17" s="4">
        <v>2.4164226542993998</v>
      </c>
      <c r="Y17" s="4">
        <v>2.5224318918600259</v>
      </c>
      <c r="Z17" s="4">
        <v>2.9641182358414677</v>
      </c>
      <c r="AA17" s="4">
        <v>3.2122382436845025</v>
      </c>
      <c r="AB17" s="4">
        <v>3.216795155170785</v>
      </c>
      <c r="AC17" s="4">
        <v>3.2905787158546516</v>
      </c>
      <c r="AD17" s="4">
        <v>3.3994496154541953</v>
      </c>
      <c r="AE17" s="4">
        <v>3.4577262517000937</v>
      </c>
      <c r="AF17" s="4">
        <v>3.5006851235549235</v>
      </c>
      <c r="AG17" s="4">
        <v>3.521705771525772</v>
      </c>
      <c r="AH17" s="4">
        <v>3.5032753944075354</v>
      </c>
      <c r="AI17" s="4">
        <v>3.2218777970636387</v>
      </c>
      <c r="AJ17" s="4">
        <v>3.2463494629861738</v>
      </c>
    </row>
    <row r="18" spans="1:36">
      <c r="B18" t="str">
        <f t="shared" ref="B18:B23" si="11">B8</f>
        <v>Sydney</v>
      </c>
      <c r="C18" s="4">
        <v>0</v>
      </c>
      <c r="D18" s="4">
        <v>1.8607117266815185</v>
      </c>
      <c r="E18" s="4">
        <v>1.9078331171006777</v>
      </c>
      <c r="F18" s="4">
        <v>2.0818979000524438</v>
      </c>
      <c r="G18" s="4">
        <v>2.302706690101445</v>
      </c>
      <c r="H18" s="4">
        <v>2.4477355227688977</v>
      </c>
      <c r="I18" s="4">
        <v>2.5416501911567391</v>
      </c>
      <c r="J18" s="4">
        <v>2.6251368275785412</v>
      </c>
      <c r="K18" s="4">
        <v>2.7391553675933986</v>
      </c>
      <c r="L18" s="4">
        <v>2.7922459100873631</v>
      </c>
      <c r="M18" s="4">
        <v>2.7511968523571166</v>
      </c>
      <c r="N18" s="4">
        <v>2.7294638549298873</v>
      </c>
      <c r="O18" s="4">
        <v>2.6973507061683391</v>
      </c>
      <c r="P18" s="4">
        <v>2.6441169517050662</v>
      </c>
      <c r="Q18" s="4">
        <v>2.6423810313462859</v>
      </c>
      <c r="R18" s="4">
        <v>2.6830031464684905</v>
      </c>
      <c r="S18" s="4">
        <v>2.7286190379239379</v>
      </c>
      <c r="T18" s="4">
        <v>2.7988853911535037</v>
      </c>
      <c r="U18" s="4">
        <v>2.8784816575182837</v>
      </c>
      <c r="V18" s="4">
        <v>2.8935449083582534</v>
      </c>
      <c r="W18" s="4">
        <v>2.8730740139965327</v>
      </c>
      <c r="X18" s="4">
        <v>2.8862750633460506</v>
      </c>
      <c r="Y18" s="4">
        <v>2.8948471372700242</v>
      </c>
      <c r="Z18" s="4">
        <v>2.8810681206713551</v>
      </c>
      <c r="AA18" s="4">
        <v>2.8707731948564081</v>
      </c>
      <c r="AB18" s="4">
        <v>2.854406515863388</v>
      </c>
      <c r="AC18" s="4">
        <v>2.8403515891901323</v>
      </c>
      <c r="AD18" s="4">
        <v>2.8401454660842624</v>
      </c>
      <c r="AE18" s="4">
        <v>2.8454962446944521</v>
      </c>
      <c r="AF18" s="4">
        <v>2.8514431904062483</v>
      </c>
      <c r="AG18" s="4">
        <v>2.8523377446064946</v>
      </c>
      <c r="AH18" s="4">
        <v>2.8491169196817654</v>
      </c>
      <c r="AI18" s="4">
        <v>2.8680290380260551</v>
      </c>
      <c r="AJ18" s="4">
        <v>2.8670905078249742</v>
      </c>
    </row>
    <row r="19" spans="1:36">
      <c r="B19" t="str">
        <f t="shared" si="11"/>
        <v>Adelaide</v>
      </c>
      <c r="C19" s="4">
        <v>0</v>
      </c>
      <c r="D19" s="4">
        <v>1.8584616852171538</v>
      </c>
      <c r="E19" s="4">
        <v>1.9508326468526958</v>
      </c>
      <c r="F19" s="4">
        <v>2.1395260554388185</v>
      </c>
      <c r="G19" s="4">
        <v>2.2864091536719755</v>
      </c>
      <c r="H19" s="4">
        <v>2.3625777850582073</v>
      </c>
      <c r="I19" s="4">
        <v>2.4340577233926948</v>
      </c>
      <c r="J19" s="4">
        <v>2.4762862731904787</v>
      </c>
      <c r="K19" s="4">
        <v>2.4949899178045936</v>
      </c>
      <c r="L19" s="4">
        <v>2.4714939496106889</v>
      </c>
      <c r="M19" s="4">
        <v>2.3928603780128506</v>
      </c>
      <c r="N19" s="4">
        <v>2.3264053468233876</v>
      </c>
      <c r="O19" s="4">
        <v>2.2684083079811836</v>
      </c>
      <c r="P19" s="4">
        <v>2.1976781468555511</v>
      </c>
      <c r="Q19" s="4">
        <v>2.1983995672495928</v>
      </c>
      <c r="R19" s="4">
        <v>2.2834320673245903</v>
      </c>
      <c r="S19" s="4">
        <v>2.4022613685104299</v>
      </c>
      <c r="T19" s="4">
        <v>2.5848441342881494</v>
      </c>
      <c r="U19" s="4">
        <v>2.8086529896045054</v>
      </c>
      <c r="V19" s="4">
        <v>2.9396685589292133</v>
      </c>
      <c r="W19" s="4">
        <v>2.9590113732199765</v>
      </c>
      <c r="X19" s="4">
        <v>3.0464736024681756</v>
      </c>
      <c r="Y19" s="4">
        <v>3.2204601112767861</v>
      </c>
      <c r="Z19" s="4">
        <v>3.4009904514423122</v>
      </c>
      <c r="AA19" s="4">
        <v>3.5704590746203522</v>
      </c>
      <c r="AB19" s="4">
        <v>3.5583833708001094</v>
      </c>
      <c r="AC19" s="4">
        <v>3.4306661528558591</v>
      </c>
      <c r="AD19" s="4">
        <v>3.4724280627355877</v>
      </c>
      <c r="AE19" s="4">
        <v>3.5089229650147047</v>
      </c>
      <c r="AF19" s="4">
        <v>3.3926477350349344</v>
      </c>
      <c r="AG19" s="4">
        <v>3.3664083444574899</v>
      </c>
      <c r="AH19" s="4">
        <v>3.4255575758981238</v>
      </c>
      <c r="AI19" s="4">
        <v>3.325123680293212</v>
      </c>
      <c r="AJ19" s="4">
        <v>3.3688307638753194</v>
      </c>
    </row>
    <row r="20" spans="1:36">
      <c r="B20" t="str">
        <f t="shared" si="11"/>
        <v>Brisbane</v>
      </c>
      <c r="C20" s="4">
        <v>0</v>
      </c>
      <c r="D20" s="4">
        <v>1.2100382696671836</v>
      </c>
      <c r="E20" s="4">
        <v>1.3739018029118912</v>
      </c>
      <c r="F20" s="4">
        <v>1.3553538788320236</v>
      </c>
      <c r="G20" s="4">
        <v>1.2170760957219195</v>
      </c>
      <c r="H20" s="4">
        <v>1.1072626490709814</v>
      </c>
      <c r="I20" s="4">
        <v>1.0797227569041565</v>
      </c>
      <c r="J20" s="4">
        <v>1.1345088458731891</v>
      </c>
      <c r="K20" s="4">
        <v>1.172054526167092</v>
      </c>
      <c r="L20" s="4">
        <v>1.1780388009578038</v>
      </c>
      <c r="M20" s="4">
        <v>1.1667638216403904</v>
      </c>
      <c r="N20" s="4">
        <v>1.1433426597318253</v>
      </c>
      <c r="O20" s="4">
        <v>1.1173344534487397</v>
      </c>
      <c r="P20" s="4">
        <v>1.0931907376062984</v>
      </c>
      <c r="Q20" s="4">
        <v>1.0782238831563489</v>
      </c>
      <c r="R20" s="4">
        <v>1.0861548699280819</v>
      </c>
      <c r="S20" s="4">
        <v>1.1246197991433697</v>
      </c>
      <c r="T20" s="4">
        <v>1.1849498134824041</v>
      </c>
      <c r="U20" s="4">
        <v>1.2430400296709374</v>
      </c>
      <c r="V20" s="4">
        <v>1.2743833561552051</v>
      </c>
      <c r="W20" s="4">
        <v>1.2875907962847213</v>
      </c>
      <c r="X20" s="4">
        <v>1.3078129627577237</v>
      </c>
      <c r="Y20" s="4">
        <v>1.3599131653888439</v>
      </c>
      <c r="Z20" s="4">
        <v>1.4746337972451162</v>
      </c>
      <c r="AA20" s="4">
        <v>1.5934476453643862</v>
      </c>
      <c r="AB20" s="4">
        <v>1.6278316278664633</v>
      </c>
      <c r="AC20" s="4">
        <v>1.604400086455908</v>
      </c>
      <c r="AD20" s="4">
        <v>1.6067025271966886</v>
      </c>
      <c r="AE20" s="4">
        <v>1.6376637611706799</v>
      </c>
      <c r="AF20" s="4">
        <v>1.6547754710534721</v>
      </c>
      <c r="AG20" s="4">
        <v>1.6846371866090202</v>
      </c>
      <c r="AH20" s="4">
        <v>1.7219252865070303</v>
      </c>
      <c r="AI20" s="4">
        <v>1.7412642511170218</v>
      </c>
      <c r="AJ20" s="4">
        <v>1.7240742334095636</v>
      </c>
    </row>
    <row r="21" spans="1:36">
      <c r="B21" t="str">
        <f t="shared" si="11"/>
        <v>Canberra</v>
      </c>
      <c r="C21" s="4">
        <v>0</v>
      </c>
      <c r="D21" s="4">
        <v>1.8607117266815185</v>
      </c>
      <c r="E21" s="4">
        <v>1.9078331171006777</v>
      </c>
      <c r="F21" s="4">
        <v>2.0818979000524438</v>
      </c>
      <c r="G21" s="4">
        <v>2.302706690101445</v>
      </c>
      <c r="H21" s="4">
        <v>2.4477355227688977</v>
      </c>
      <c r="I21" s="4">
        <v>2.5416501911567391</v>
      </c>
      <c r="J21" s="4">
        <v>2.6251368275785412</v>
      </c>
      <c r="K21" s="4">
        <v>2.7391553675933986</v>
      </c>
      <c r="L21" s="4">
        <v>2.7922459100873631</v>
      </c>
      <c r="M21" s="4">
        <v>2.7511968523571166</v>
      </c>
      <c r="N21" s="4">
        <v>2.7294638549298873</v>
      </c>
      <c r="O21" s="4">
        <v>2.6973507061683391</v>
      </c>
      <c r="P21" s="4">
        <v>2.6441169517050662</v>
      </c>
      <c r="Q21" s="4">
        <v>2.6423810313462859</v>
      </c>
      <c r="R21" s="4">
        <v>2.6830031464684905</v>
      </c>
      <c r="S21" s="4">
        <v>2.7286190379239379</v>
      </c>
      <c r="T21" s="4">
        <v>2.7988853911535037</v>
      </c>
      <c r="U21" s="4">
        <v>2.8784816575182837</v>
      </c>
      <c r="V21" s="4">
        <v>2.8935449083582534</v>
      </c>
      <c r="W21" s="4">
        <v>2.8730740139965327</v>
      </c>
      <c r="X21" s="4">
        <v>2.8862750633460506</v>
      </c>
      <c r="Y21" s="4">
        <v>2.8948471372700242</v>
      </c>
      <c r="Z21" s="4">
        <v>2.8810681206713551</v>
      </c>
      <c r="AA21" s="4">
        <v>2.8707731948564081</v>
      </c>
      <c r="AB21" s="4">
        <v>2.854406515863388</v>
      </c>
      <c r="AC21" s="4">
        <v>2.8403515891901323</v>
      </c>
      <c r="AD21" s="4">
        <v>2.8401454660842624</v>
      </c>
      <c r="AE21" s="4">
        <v>2.8454962446944521</v>
      </c>
      <c r="AF21" s="4">
        <v>2.8514431904062483</v>
      </c>
      <c r="AG21" s="4">
        <v>2.8523377446064946</v>
      </c>
      <c r="AH21" s="4">
        <v>2.8491169196817654</v>
      </c>
      <c r="AI21" s="4">
        <v>2.8680290380260551</v>
      </c>
      <c r="AJ21" s="4">
        <v>2.8670905078249742</v>
      </c>
    </row>
    <row r="22" spans="1:36">
      <c r="B22" t="str">
        <f t="shared" si="11"/>
        <v>Hobart</v>
      </c>
      <c r="C22" s="4">
        <v>0</v>
      </c>
      <c r="D22" s="4">
        <v>2.3473835213821141</v>
      </c>
      <c r="E22" s="4">
        <v>2.4225844871772937</v>
      </c>
      <c r="F22" s="4">
        <v>2.3889553302590971</v>
      </c>
      <c r="G22" s="4">
        <v>2.4982558008341602</v>
      </c>
      <c r="H22" s="4">
        <v>2.6888592142009999</v>
      </c>
      <c r="I22" s="4">
        <v>2.9150002349625064</v>
      </c>
      <c r="J22" s="4">
        <v>3.1403248759071749</v>
      </c>
      <c r="K22" s="4">
        <v>3.3111880903330593</v>
      </c>
      <c r="L22" s="4">
        <v>3.4852855617559726</v>
      </c>
      <c r="M22" s="4">
        <v>3.5108025801719185</v>
      </c>
      <c r="N22" s="4">
        <v>3.510810532829042</v>
      </c>
      <c r="O22" s="4">
        <v>3.6350219408594047</v>
      </c>
      <c r="P22" s="4">
        <v>3.6696539501067917</v>
      </c>
      <c r="Q22" s="4">
        <v>3.6458286034445173</v>
      </c>
      <c r="R22" s="4">
        <v>3.8638817342542531</v>
      </c>
      <c r="S22" s="4">
        <v>4.2245414655227114</v>
      </c>
      <c r="T22" s="4">
        <v>4.5235883092977094</v>
      </c>
      <c r="U22" s="4">
        <v>4.9279715044264751</v>
      </c>
      <c r="V22" s="4">
        <v>5.3284340107049992</v>
      </c>
      <c r="W22" s="4">
        <v>5.4772262314572533</v>
      </c>
      <c r="X22" s="4">
        <v>5.3745695123901225</v>
      </c>
      <c r="Y22" s="4">
        <v>5.5351942896043544</v>
      </c>
      <c r="Z22" s="4">
        <v>6.2004216584290486</v>
      </c>
      <c r="AA22" s="4">
        <v>6.7509119813637053</v>
      </c>
      <c r="AB22" s="4">
        <v>6.7737595085805093</v>
      </c>
      <c r="AC22" s="4">
        <v>6.8302066567171877</v>
      </c>
      <c r="AD22" s="4">
        <v>7.0689793835002739</v>
      </c>
      <c r="AE22" s="4">
        <v>7.2561452030553308</v>
      </c>
      <c r="AF22" s="4">
        <v>7.3450384441934879</v>
      </c>
      <c r="AG22" s="4">
        <v>7.4094452996486693</v>
      </c>
      <c r="AH22" s="4">
        <v>7.4746024526529604</v>
      </c>
      <c r="AI22" s="4">
        <v>7.2804656746144438</v>
      </c>
      <c r="AJ22" s="4">
        <v>7.3961190253051541</v>
      </c>
    </row>
    <row r="23" spans="1:36">
      <c r="B23" t="str">
        <f t="shared" si="11"/>
        <v>Townsville</v>
      </c>
      <c r="C23" s="4">
        <v>0</v>
      </c>
      <c r="D23" s="4">
        <v>1.1415054648652023</v>
      </c>
      <c r="E23" s="4">
        <v>1.1734791797348099</v>
      </c>
      <c r="F23" s="4">
        <v>1.242556802262121</v>
      </c>
      <c r="G23" s="4">
        <v>1.217358089051199</v>
      </c>
      <c r="H23" s="4">
        <v>1.1862365834084563</v>
      </c>
      <c r="I23" s="4">
        <v>1.2079724099111206</v>
      </c>
      <c r="J23" s="4">
        <v>0.89496072942835103</v>
      </c>
      <c r="K23" s="4">
        <v>0.63766514152917053</v>
      </c>
      <c r="L23" s="4">
        <v>0.68838465127943826</v>
      </c>
      <c r="M23" s="4">
        <v>0.62983927405560569</v>
      </c>
      <c r="N23" s="4">
        <v>0.57065054649713176</v>
      </c>
      <c r="O23" s="4">
        <v>0.62369481123707182</v>
      </c>
      <c r="P23" s="4">
        <v>0.67641164743910831</v>
      </c>
      <c r="Q23" s="4">
        <v>0.61900773478707527</v>
      </c>
      <c r="R23" s="4">
        <v>0.56276874318800807</v>
      </c>
      <c r="S23" s="4">
        <v>0.34233233011465547</v>
      </c>
      <c r="T23" s="4">
        <v>0.12583475616141426</v>
      </c>
      <c r="U23" s="4">
        <v>0.38813838410387291</v>
      </c>
      <c r="V23" s="4">
        <v>0.87949771829506229</v>
      </c>
      <c r="W23" s="4">
        <v>1.0605426952590806</v>
      </c>
      <c r="X23" s="4">
        <v>0.95702949046783314</v>
      </c>
      <c r="Y23" s="4">
        <v>0.70877582078468715</v>
      </c>
      <c r="Z23" s="4">
        <v>0.68680166210342941</v>
      </c>
      <c r="AA23" s="4">
        <v>1.032042242602484</v>
      </c>
      <c r="AB23" s="4">
        <v>1.091206375001373</v>
      </c>
      <c r="AC23" s="4">
        <v>1.0669959199827104</v>
      </c>
      <c r="AD23" s="4">
        <v>1.1471173419060079</v>
      </c>
      <c r="AE23" s="4">
        <v>1.0999544292702845</v>
      </c>
      <c r="AF23" s="4">
        <v>1.1734954972641103</v>
      </c>
      <c r="AG23" s="4">
        <v>1.378701232443637</v>
      </c>
      <c r="AH23" s="4">
        <v>1.4454007957887574</v>
      </c>
      <c r="AI23" s="4">
        <v>1.1090268238998671</v>
      </c>
      <c r="AJ23" s="4">
        <v>1.4119569433227976</v>
      </c>
    </row>
    <row r="25" spans="1:36">
      <c r="B25" s="2"/>
    </row>
    <row r="26" spans="1:36">
      <c r="B26" s="2" t="s">
        <v>76</v>
      </c>
    </row>
    <row r="28" spans="1:36">
      <c r="A28" s="18"/>
      <c r="B28" s="19" t="s">
        <v>67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</row>
    <row r="29" spans="1:36">
      <c r="A29" s="18"/>
      <c r="B29" s="20" t="s">
        <v>77</v>
      </c>
      <c r="C29" s="18">
        <v>2019</v>
      </c>
      <c r="D29" s="18">
        <f>C29+1</f>
        <v>2020</v>
      </c>
      <c r="E29" s="18">
        <f t="shared" ref="E29:AH29" si="12">D29+1</f>
        <v>2021</v>
      </c>
      <c r="F29" s="18">
        <f t="shared" si="12"/>
        <v>2022</v>
      </c>
      <c r="G29" s="18">
        <f t="shared" si="12"/>
        <v>2023</v>
      </c>
      <c r="H29" s="18">
        <f t="shared" si="12"/>
        <v>2024</v>
      </c>
      <c r="I29" s="18">
        <f t="shared" si="12"/>
        <v>2025</v>
      </c>
      <c r="J29" s="18">
        <f t="shared" si="12"/>
        <v>2026</v>
      </c>
      <c r="K29" s="18">
        <f t="shared" si="12"/>
        <v>2027</v>
      </c>
      <c r="L29" s="18">
        <f t="shared" si="12"/>
        <v>2028</v>
      </c>
      <c r="M29" s="18">
        <f t="shared" si="12"/>
        <v>2029</v>
      </c>
      <c r="N29" s="18">
        <f t="shared" si="12"/>
        <v>2030</v>
      </c>
      <c r="O29" s="18">
        <f t="shared" si="12"/>
        <v>2031</v>
      </c>
      <c r="P29" s="18">
        <f t="shared" si="12"/>
        <v>2032</v>
      </c>
      <c r="Q29" s="18">
        <f t="shared" si="12"/>
        <v>2033</v>
      </c>
      <c r="R29" s="18">
        <f t="shared" si="12"/>
        <v>2034</v>
      </c>
      <c r="S29" s="18">
        <f t="shared" si="12"/>
        <v>2035</v>
      </c>
      <c r="T29" s="18">
        <f t="shared" si="12"/>
        <v>2036</v>
      </c>
      <c r="U29" s="18">
        <f t="shared" si="12"/>
        <v>2037</v>
      </c>
      <c r="V29" s="18">
        <f t="shared" si="12"/>
        <v>2038</v>
      </c>
      <c r="W29" s="18">
        <f t="shared" si="12"/>
        <v>2039</v>
      </c>
      <c r="X29" s="18">
        <f t="shared" si="12"/>
        <v>2040</v>
      </c>
      <c r="Y29" s="18">
        <f t="shared" si="12"/>
        <v>2041</v>
      </c>
      <c r="Z29" s="18">
        <f t="shared" si="12"/>
        <v>2042</v>
      </c>
      <c r="AA29" s="18">
        <f t="shared" si="12"/>
        <v>2043</v>
      </c>
      <c r="AB29" s="18">
        <f t="shared" si="12"/>
        <v>2044</v>
      </c>
      <c r="AC29" s="18">
        <f t="shared" si="12"/>
        <v>2045</v>
      </c>
      <c r="AD29" s="18">
        <f t="shared" si="12"/>
        <v>2046</v>
      </c>
      <c r="AE29" s="18">
        <f t="shared" si="12"/>
        <v>2047</v>
      </c>
      <c r="AF29" s="18">
        <f t="shared" si="12"/>
        <v>2048</v>
      </c>
      <c r="AG29" s="18">
        <f t="shared" si="12"/>
        <v>2049</v>
      </c>
      <c r="AH29" s="18">
        <f t="shared" si="12"/>
        <v>2050</v>
      </c>
      <c r="AI29" s="18">
        <f t="shared" ref="AI29" si="13">AH29+1</f>
        <v>2051</v>
      </c>
      <c r="AJ29" s="18">
        <f t="shared" ref="AJ29" si="14">AI29+1</f>
        <v>2052</v>
      </c>
    </row>
    <row r="30" spans="1:36">
      <c r="A30" s="18"/>
      <c r="B30" s="21" t="str">
        <f t="shared" ref="B30:B36" si="15">B17</f>
        <v>Melbourne</v>
      </c>
      <c r="C30" s="22">
        <v>0</v>
      </c>
      <c r="D30" s="22">
        <v>10.130057446365525</v>
      </c>
      <c r="E30" s="22">
        <v>10.390993089853531</v>
      </c>
      <c r="F30" s="22">
        <v>11.448384024958997</v>
      </c>
      <c r="G30" s="22">
        <v>12.433076525374327</v>
      </c>
      <c r="H30" s="22">
        <v>11.828087149375879</v>
      </c>
      <c r="I30" s="22">
        <v>10.87229892509999</v>
      </c>
      <c r="J30" s="22">
        <v>10.547248972358322</v>
      </c>
      <c r="K30" s="22">
        <v>10.788852459647135</v>
      </c>
      <c r="L30" s="22">
        <v>11.197341978032364</v>
      </c>
      <c r="M30" s="22">
        <v>11.353345577850231</v>
      </c>
      <c r="N30" s="22">
        <v>11.402018960038772</v>
      </c>
      <c r="O30" s="22">
        <v>11.399485492054991</v>
      </c>
      <c r="P30" s="22">
        <v>11.441794480504138</v>
      </c>
      <c r="Q30" s="22">
        <v>11.513509558345417</v>
      </c>
      <c r="R30" s="22">
        <v>11.486118172706522</v>
      </c>
      <c r="S30" s="22">
        <v>11.331131245680266</v>
      </c>
      <c r="T30" s="22">
        <v>11.268223261762989</v>
      </c>
      <c r="U30" s="22">
        <v>11.376277331986339</v>
      </c>
      <c r="V30" s="22">
        <v>11.53042864857699</v>
      </c>
      <c r="W30" s="22">
        <v>11.614192782613703</v>
      </c>
      <c r="X30" s="22">
        <v>11.602253961792744</v>
      </c>
      <c r="Y30" s="22">
        <v>11.622167015247335</v>
      </c>
      <c r="Z30" s="22">
        <v>11.730977387777713</v>
      </c>
      <c r="AA30" s="22">
        <v>11.893122358832825</v>
      </c>
      <c r="AB30" s="22">
        <v>12.063747884385897</v>
      </c>
      <c r="AC30" s="22">
        <v>12.176077594391028</v>
      </c>
      <c r="AD30" s="22">
        <v>12.237800420417194</v>
      </c>
      <c r="AE30" s="22">
        <v>12.283669650261189</v>
      </c>
      <c r="AF30" s="22">
        <v>12.341575827891655</v>
      </c>
      <c r="AG30" s="22">
        <v>12.402776214386696</v>
      </c>
      <c r="AH30" s="22">
        <v>12.574732184412285</v>
      </c>
      <c r="AI30" s="22">
        <v>12.851941921960714</v>
      </c>
      <c r="AJ30" s="22">
        <v>12.955671073634457</v>
      </c>
    </row>
    <row r="31" spans="1:36">
      <c r="A31" s="18"/>
      <c r="B31" s="21" t="str">
        <f t="shared" si="15"/>
        <v>Sydney</v>
      </c>
      <c r="C31" s="22">
        <v>0</v>
      </c>
      <c r="D31" s="22">
        <v>11.260694423121322</v>
      </c>
      <c r="E31" s="22">
        <v>11.405057487751801</v>
      </c>
      <c r="F31" s="22">
        <v>12.039629036076505</v>
      </c>
      <c r="G31" s="22">
        <v>12.588298691468395</v>
      </c>
      <c r="H31" s="22">
        <v>12.079836568437347</v>
      </c>
      <c r="I31" s="22">
        <v>11.362905946296468</v>
      </c>
      <c r="J31" s="22">
        <v>11.048617829616145</v>
      </c>
      <c r="K31" s="22">
        <v>11.088998748530788</v>
      </c>
      <c r="L31" s="22">
        <v>11.241037289583117</v>
      </c>
      <c r="M31" s="22">
        <v>11.317780761091313</v>
      </c>
      <c r="N31" s="22">
        <v>11.441853070874267</v>
      </c>
      <c r="O31" s="22">
        <v>11.490394522887049</v>
      </c>
      <c r="P31" s="22">
        <v>11.443933508542628</v>
      </c>
      <c r="Q31" s="22">
        <v>11.281476244934584</v>
      </c>
      <c r="R31" s="22">
        <v>10.913337312091191</v>
      </c>
      <c r="S31" s="22">
        <v>10.532149144326912</v>
      </c>
      <c r="T31" s="22">
        <v>10.390911922358939</v>
      </c>
      <c r="U31" s="22">
        <v>10.364397313615157</v>
      </c>
      <c r="V31" s="22">
        <v>10.385082673618349</v>
      </c>
      <c r="W31" s="22">
        <v>10.407360731405745</v>
      </c>
      <c r="X31" s="22">
        <v>10.345749825502644</v>
      </c>
      <c r="Y31" s="22">
        <v>10.26106517687759</v>
      </c>
      <c r="Z31" s="22">
        <v>10.202835832024924</v>
      </c>
      <c r="AA31" s="22">
        <v>10.209928026998348</v>
      </c>
      <c r="AB31" s="22">
        <v>10.280591694127175</v>
      </c>
      <c r="AC31" s="22">
        <v>10.371484102284057</v>
      </c>
      <c r="AD31" s="22">
        <v>10.363777380975908</v>
      </c>
      <c r="AE31" s="22">
        <v>10.293143559349874</v>
      </c>
      <c r="AF31" s="22">
        <v>10.276305847438721</v>
      </c>
      <c r="AG31" s="22">
        <v>10.228404868610625</v>
      </c>
      <c r="AH31" s="22">
        <v>10.235224035150152</v>
      </c>
      <c r="AI31" s="22">
        <v>10.354214535955226</v>
      </c>
      <c r="AJ31" s="22">
        <v>10.389108697757891</v>
      </c>
    </row>
    <row r="32" spans="1:36">
      <c r="A32" s="18"/>
      <c r="B32" s="21" t="str">
        <f t="shared" si="15"/>
        <v>Adelaide</v>
      </c>
      <c r="C32" s="22">
        <v>0</v>
      </c>
      <c r="D32" s="22">
        <v>10.829777046038952</v>
      </c>
      <c r="E32" s="22">
        <v>10.931892863662103</v>
      </c>
      <c r="F32" s="22">
        <v>11.115140381118474</v>
      </c>
      <c r="G32" s="22">
        <v>11.134234401830398</v>
      </c>
      <c r="H32" s="22">
        <v>10.809554949056544</v>
      </c>
      <c r="I32" s="22">
        <v>10.458979439447091</v>
      </c>
      <c r="J32" s="22">
        <v>10.242899556244627</v>
      </c>
      <c r="K32" s="22">
        <v>10.264747387410781</v>
      </c>
      <c r="L32" s="22">
        <v>10.320842346280585</v>
      </c>
      <c r="M32" s="22">
        <v>10.298551687685359</v>
      </c>
      <c r="N32" s="22">
        <v>10.426903676172168</v>
      </c>
      <c r="O32" s="22">
        <v>10.569906922758271</v>
      </c>
      <c r="P32" s="22">
        <v>10.595038217203419</v>
      </c>
      <c r="Q32" s="22">
        <v>10.521166337944253</v>
      </c>
      <c r="R32" s="22">
        <v>10.293562885024883</v>
      </c>
      <c r="S32" s="22">
        <v>10.004569370470801</v>
      </c>
      <c r="T32" s="22">
        <v>9.9117131524356399</v>
      </c>
      <c r="U32" s="22">
        <v>10.030937939374954</v>
      </c>
      <c r="V32" s="22">
        <v>10.191520068249016</v>
      </c>
      <c r="W32" s="22">
        <v>10.284900331444149</v>
      </c>
      <c r="X32" s="22">
        <v>10.292938548307919</v>
      </c>
      <c r="Y32" s="22">
        <v>10.348504625503992</v>
      </c>
      <c r="Z32" s="22">
        <v>10.588008427003139</v>
      </c>
      <c r="AA32" s="22">
        <v>10.85347214908821</v>
      </c>
      <c r="AB32" s="22">
        <v>10.99804405790972</v>
      </c>
      <c r="AC32" s="22">
        <v>11.126614688886276</v>
      </c>
      <c r="AD32" s="22">
        <v>11.247766436644939</v>
      </c>
      <c r="AE32" s="22">
        <v>11.271521413244177</v>
      </c>
      <c r="AF32" s="22">
        <v>11.230999372016925</v>
      </c>
      <c r="AG32" s="22">
        <v>11.230969698530874</v>
      </c>
      <c r="AH32" s="22">
        <v>11.299390400481023</v>
      </c>
      <c r="AI32" s="22">
        <v>11.391598365736176</v>
      </c>
      <c r="AJ32" s="22">
        <v>11.475993804933088</v>
      </c>
    </row>
    <row r="33" spans="1:36">
      <c r="A33" s="18"/>
      <c r="B33" s="21" t="str">
        <f t="shared" si="15"/>
        <v>Brisbane</v>
      </c>
      <c r="C33" s="22">
        <v>0</v>
      </c>
      <c r="D33" s="22">
        <v>10.525069356007094</v>
      </c>
      <c r="E33" s="22">
        <v>10.660805926883421</v>
      </c>
      <c r="F33" s="22">
        <v>10.731294519372291</v>
      </c>
      <c r="G33" s="22">
        <v>10.66607403351737</v>
      </c>
      <c r="H33" s="22">
        <v>10.178708216408211</v>
      </c>
      <c r="I33" s="22">
        <v>9.5200018864995322</v>
      </c>
      <c r="J33" s="22">
        <v>9.0570515970048326</v>
      </c>
      <c r="K33" s="22">
        <v>8.9576837143344221</v>
      </c>
      <c r="L33" s="22">
        <v>9.0322918933120437</v>
      </c>
      <c r="M33" s="22">
        <v>9.0999148923197009</v>
      </c>
      <c r="N33" s="22">
        <v>9.2644984492965392</v>
      </c>
      <c r="O33" s="22">
        <v>9.3509588646073212</v>
      </c>
      <c r="P33" s="22">
        <v>9.3716640622217042</v>
      </c>
      <c r="Q33" s="22">
        <v>9.3575700405118631</v>
      </c>
      <c r="R33" s="22">
        <v>9.0663307514809865</v>
      </c>
      <c r="S33" s="22">
        <v>8.7365794955899201</v>
      </c>
      <c r="T33" s="22">
        <v>8.7917002531790196</v>
      </c>
      <c r="U33" s="22">
        <v>8.9013995837341966</v>
      </c>
      <c r="V33" s="22">
        <v>8.7682652487670119</v>
      </c>
      <c r="W33" s="22">
        <v>8.6208019193767953</v>
      </c>
      <c r="X33" s="22">
        <v>8.5231911391390192</v>
      </c>
      <c r="Y33" s="22">
        <v>8.5342808731502924</v>
      </c>
      <c r="Z33" s="22">
        <v>8.7183119847962054</v>
      </c>
      <c r="AA33" s="22">
        <v>8.8718827335364736</v>
      </c>
      <c r="AB33" s="22">
        <v>8.8428633821781464</v>
      </c>
      <c r="AC33" s="22">
        <v>8.7161216930188896</v>
      </c>
      <c r="AD33" s="22">
        <v>8.6902836625672943</v>
      </c>
      <c r="AE33" s="22">
        <v>8.8495182302603954</v>
      </c>
      <c r="AF33" s="22">
        <v>9.0324401838669992</v>
      </c>
      <c r="AG33" s="22">
        <v>9.1006863849965551</v>
      </c>
      <c r="AH33" s="22">
        <v>9.0817133049630492</v>
      </c>
      <c r="AI33" s="22">
        <v>9.0406979237521803</v>
      </c>
      <c r="AJ33" s="22">
        <v>9.0726917497780839</v>
      </c>
    </row>
    <row r="34" spans="1:36">
      <c r="A34" s="18"/>
      <c r="B34" s="21" t="str">
        <f t="shared" si="15"/>
        <v>Canberra</v>
      </c>
      <c r="C34" s="22">
        <v>0</v>
      </c>
      <c r="D34" s="22">
        <v>11.260694423121322</v>
      </c>
      <c r="E34" s="22">
        <v>11.405057487751801</v>
      </c>
      <c r="F34" s="22">
        <v>12.039629036076505</v>
      </c>
      <c r="G34" s="22">
        <v>12.588298691468395</v>
      </c>
      <c r="H34" s="22">
        <v>12.079836568437347</v>
      </c>
      <c r="I34" s="22">
        <v>11.362905946296468</v>
      </c>
      <c r="J34" s="22">
        <v>11.048617829616145</v>
      </c>
      <c r="K34" s="22">
        <v>11.088998748530788</v>
      </c>
      <c r="L34" s="22">
        <v>11.241037289583117</v>
      </c>
      <c r="M34" s="22">
        <v>11.317780761091313</v>
      </c>
      <c r="N34" s="22">
        <v>11.441853070874267</v>
      </c>
      <c r="O34" s="22">
        <v>11.490394522887049</v>
      </c>
      <c r="P34" s="22">
        <v>11.443933508542628</v>
      </c>
      <c r="Q34" s="22">
        <v>11.281476244934584</v>
      </c>
      <c r="R34" s="22">
        <v>10.913337312091191</v>
      </c>
      <c r="S34" s="22">
        <v>10.532149144326912</v>
      </c>
      <c r="T34" s="22">
        <v>10.390911922358939</v>
      </c>
      <c r="U34" s="22">
        <v>10.364397313615157</v>
      </c>
      <c r="V34" s="22">
        <v>10.385082673618349</v>
      </c>
      <c r="W34" s="22">
        <v>10.407360731405745</v>
      </c>
      <c r="X34" s="22">
        <v>10.345749825502644</v>
      </c>
      <c r="Y34" s="22">
        <v>10.26106517687759</v>
      </c>
      <c r="Z34" s="22">
        <v>10.202835832024924</v>
      </c>
      <c r="AA34" s="22">
        <v>10.209928026998348</v>
      </c>
      <c r="AB34" s="22">
        <v>10.280591694127175</v>
      </c>
      <c r="AC34" s="22">
        <v>10.371484102284057</v>
      </c>
      <c r="AD34" s="22">
        <v>10.363777380975908</v>
      </c>
      <c r="AE34" s="22">
        <v>10.293143559349874</v>
      </c>
      <c r="AF34" s="22">
        <v>10.276305847438721</v>
      </c>
      <c r="AG34" s="22">
        <v>10.228404868610625</v>
      </c>
      <c r="AH34" s="22">
        <v>10.235224035150152</v>
      </c>
      <c r="AI34" s="22">
        <v>10.354214535955226</v>
      </c>
      <c r="AJ34" s="22">
        <v>10.389108697757891</v>
      </c>
    </row>
    <row r="35" spans="1:36">
      <c r="A35" s="18"/>
      <c r="B35" s="21" t="str">
        <f t="shared" si="15"/>
        <v>Hobart</v>
      </c>
      <c r="C35" s="22">
        <v>0</v>
      </c>
      <c r="D35" s="22">
        <v>11.998410387541995</v>
      </c>
      <c r="E35" s="22">
        <v>12.344167115456274</v>
      </c>
      <c r="F35" s="22">
        <v>13.330407676616137</v>
      </c>
      <c r="G35" s="22">
        <v>14.365199759785838</v>
      </c>
      <c r="H35" s="22">
        <v>13.920206778874986</v>
      </c>
      <c r="I35" s="22">
        <v>13.098233315620341</v>
      </c>
      <c r="J35" s="22">
        <v>12.87043776343975</v>
      </c>
      <c r="K35" s="22">
        <v>13.198207802824529</v>
      </c>
      <c r="L35" s="22">
        <v>13.704178811379656</v>
      </c>
      <c r="M35" s="22">
        <v>13.840134278862134</v>
      </c>
      <c r="N35" s="22">
        <v>13.865658662042961</v>
      </c>
      <c r="O35" s="22">
        <v>13.975244499360711</v>
      </c>
      <c r="P35" s="22">
        <v>14.058017834148728</v>
      </c>
      <c r="Q35" s="22">
        <v>14.040955471280762</v>
      </c>
      <c r="R35" s="22">
        <v>13.966316038809508</v>
      </c>
      <c r="S35" s="22">
        <v>13.828666471007104</v>
      </c>
      <c r="T35" s="22">
        <v>13.837480652335762</v>
      </c>
      <c r="U35" s="22">
        <v>14.12078257053032</v>
      </c>
      <c r="V35" s="22">
        <v>14.425693054977138</v>
      </c>
      <c r="W35" s="22">
        <v>14.569734163761154</v>
      </c>
      <c r="X35" s="22">
        <v>14.557795342940196</v>
      </c>
      <c r="Y35" s="22">
        <v>14.632275831766849</v>
      </c>
      <c r="Z35" s="22">
        <v>14.964430338649898</v>
      </c>
      <c r="AA35" s="22">
        <v>15.428679303034361</v>
      </c>
      <c r="AB35" s="22">
        <v>15.617579334307244</v>
      </c>
      <c r="AC35" s="22">
        <v>15.712587901332704</v>
      </c>
      <c r="AD35" s="22">
        <v>15.904098139595536</v>
      </c>
      <c r="AE35" s="22">
        <v>16.07874302971841</v>
      </c>
      <c r="AF35" s="22">
        <v>16.182543118552932</v>
      </c>
      <c r="AG35" s="22">
        <v>16.287091498823294</v>
      </c>
      <c r="AH35" s="22">
        <v>16.542561376736639</v>
      </c>
      <c r="AI35" s="22">
        <v>16.906955075995587</v>
      </c>
      <c r="AJ35" s="22">
        <v>17.101785601422296</v>
      </c>
    </row>
    <row r="36" spans="1:36">
      <c r="A36" s="18"/>
      <c r="B36" s="21" t="str">
        <f t="shared" si="15"/>
        <v>Townsville</v>
      </c>
      <c r="C36" s="22">
        <v>0</v>
      </c>
      <c r="D36" s="22">
        <v>8.2769004653646512</v>
      </c>
      <c r="E36" s="22">
        <v>8.3109783177354846</v>
      </c>
      <c r="F36" s="22">
        <v>7.8875238777495582</v>
      </c>
      <c r="G36" s="22">
        <v>3.958038664167292</v>
      </c>
      <c r="H36" s="22">
        <v>0.32929297278285552</v>
      </c>
      <c r="I36" s="22">
        <v>-9.8607934922523999</v>
      </c>
      <c r="J36" s="22">
        <v>-20.769470115445458</v>
      </c>
      <c r="K36" s="22">
        <v>-15.207409830755982</v>
      </c>
      <c r="L36" s="22">
        <v>-8.6245527264782069</v>
      </c>
      <c r="M36" s="22">
        <v>-17.90632106788982</v>
      </c>
      <c r="N36" s="22">
        <v>-27.18808940930143</v>
      </c>
      <c r="O36" s="22">
        <v>-16.430251080512829</v>
      </c>
      <c r="P36" s="22">
        <v>-5.6724127517242247</v>
      </c>
      <c r="Q36" s="22">
        <v>-14.992609845625347</v>
      </c>
      <c r="R36" s="22">
        <v>-24.312806939526471</v>
      </c>
      <c r="S36" s="22">
        <v>-12.156403469763235</v>
      </c>
      <c r="T36" s="22">
        <v>0</v>
      </c>
      <c r="U36" s="22">
        <v>2.7001314837926351</v>
      </c>
      <c r="V36" s="22">
        <v>5.269767374455034</v>
      </c>
      <c r="W36" s="22">
        <v>2.6847193719090852</v>
      </c>
      <c r="X36" s="22">
        <v>0.75945214575069153</v>
      </c>
      <c r="Y36" s="22">
        <v>1.0431582546310876</v>
      </c>
      <c r="Z36" s="22">
        <v>2.623858588242967</v>
      </c>
      <c r="AA36" s="22">
        <v>5.4014906431186009</v>
      </c>
      <c r="AB36" s="22">
        <v>5.5633863406036488</v>
      </c>
      <c r="AC36" s="22">
        <v>5.2277114472000674</v>
      </c>
      <c r="AD36" s="22">
        <v>6.2353316861882329</v>
      </c>
      <c r="AE36" s="22">
        <v>6.0601602518740343</v>
      </c>
      <c r="AF36" s="22">
        <v>4.8451109360512703</v>
      </c>
      <c r="AG36" s="22">
        <v>5.298035560340308</v>
      </c>
      <c r="AH36" s="22">
        <v>4.8757456056867117</v>
      </c>
      <c r="AI36" s="22">
        <v>3.0839163348792837</v>
      </c>
      <c r="AJ36" s="22">
        <v>3.9872412842473537</v>
      </c>
    </row>
    <row r="37" spans="1:36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</row>
    <row r="38" spans="1:36">
      <c r="A38" s="23"/>
      <c r="B38" s="24" t="s">
        <v>78</v>
      </c>
      <c r="C38" s="23">
        <f>C29</f>
        <v>2019</v>
      </c>
      <c r="D38" s="23">
        <f t="shared" ref="D38:AH38" si="16">D29</f>
        <v>2020</v>
      </c>
      <c r="E38" s="23">
        <f t="shared" si="16"/>
        <v>2021</v>
      </c>
      <c r="F38" s="23">
        <f t="shared" si="16"/>
        <v>2022</v>
      </c>
      <c r="G38" s="23">
        <f t="shared" si="16"/>
        <v>2023</v>
      </c>
      <c r="H38" s="23">
        <f t="shared" si="16"/>
        <v>2024</v>
      </c>
      <c r="I38" s="23">
        <f t="shared" si="16"/>
        <v>2025</v>
      </c>
      <c r="J38" s="23">
        <f t="shared" si="16"/>
        <v>2026</v>
      </c>
      <c r="K38" s="23">
        <f t="shared" si="16"/>
        <v>2027</v>
      </c>
      <c r="L38" s="23">
        <f t="shared" si="16"/>
        <v>2028</v>
      </c>
      <c r="M38" s="23">
        <f t="shared" si="16"/>
        <v>2029</v>
      </c>
      <c r="N38" s="23">
        <f t="shared" si="16"/>
        <v>2030</v>
      </c>
      <c r="O38" s="23">
        <f t="shared" si="16"/>
        <v>2031</v>
      </c>
      <c r="P38" s="23">
        <f t="shared" si="16"/>
        <v>2032</v>
      </c>
      <c r="Q38" s="23">
        <f t="shared" si="16"/>
        <v>2033</v>
      </c>
      <c r="R38" s="23">
        <f t="shared" si="16"/>
        <v>2034</v>
      </c>
      <c r="S38" s="23">
        <f t="shared" si="16"/>
        <v>2035</v>
      </c>
      <c r="T38" s="23">
        <f t="shared" si="16"/>
        <v>2036</v>
      </c>
      <c r="U38" s="23">
        <f t="shared" si="16"/>
        <v>2037</v>
      </c>
      <c r="V38" s="23">
        <f t="shared" si="16"/>
        <v>2038</v>
      </c>
      <c r="W38" s="23">
        <f t="shared" si="16"/>
        <v>2039</v>
      </c>
      <c r="X38" s="23">
        <f t="shared" si="16"/>
        <v>2040</v>
      </c>
      <c r="Y38" s="23">
        <f t="shared" si="16"/>
        <v>2041</v>
      </c>
      <c r="Z38" s="23">
        <f t="shared" si="16"/>
        <v>2042</v>
      </c>
      <c r="AA38" s="23">
        <f t="shared" si="16"/>
        <v>2043</v>
      </c>
      <c r="AB38" s="23">
        <f t="shared" si="16"/>
        <v>2044</v>
      </c>
      <c r="AC38" s="23">
        <f t="shared" si="16"/>
        <v>2045</v>
      </c>
      <c r="AD38" s="23">
        <f t="shared" si="16"/>
        <v>2046</v>
      </c>
      <c r="AE38" s="23">
        <f t="shared" si="16"/>
        <v>2047</v>
      </c>
      <c r="AF38" s="23">
        <f t="shared" si="16"/>
        <v>2048</v>
      </c>
      <c r="AG38" s="23">
        <f t="shared" si="16"/>
        <v>2049</v>
      </c>
      <c r="AH38" s="23">
        <f t="shared" si="16"/>
        <v>2050</v>
      </c>
      <c r="AI38" s="23">
        <f t="shared" ref="AI38:AJ38" si="17">AI29</f>
        <v>2051</v>
      </c>
      <c r="AJ38" s="23">
        <f t="shared" si="17"/>
        <v>2052</v>
      </c>
    </row>
    <row r="39" spans="1:36">
      <c r="A39" s="23"/>
      <c r="B39" s="26" t="str">
        <f>B30</f>
        <v>Melbourne</v>
      </c>
      <c r="C39" s="25">
        <v>0</v>
      </c>
      <c r="D39" s="25">
        <f>D7+(D17-'R&amp;C Load Factor Adjustments'!$G41)*'R&amp;C Load Factor Adjustments'!$H41+'R&amp;C Load Factor Adjustments'!$G41+'R&amp;C Load Factor Adjustments'!$F41</f>
        <v>11.261391964097587</v>
      </c>
      <c r="E39" s="25">
        <f>E7+(E17-'R&amp;C Load Factor Adjustments'!$G41)*'R&amp;C Load Factor Adjustments'!$H41+'R&amp;C Load Factor Adjustments'!$G41+'R&amp;C Load Factor Adjustments'!$F41</f>
        <v>11.512734027494753</v>
      </c>
      <c r="F39" s="25">
        <f>F7+(F17-'R&amp;C Load Factor Adjustments'!$G41)*'R&amp;C Load Factor Adjustments'!$H41+'R&amp;C Load Factor Adjustments'!$G41+'R&amp;C Load Factor Adjustments'!$F41</f>
        <v>12.607316144753511</v>
      </c>
      <c r="G39" s="25">
        <f>G7+(G17-'R&amp;C Load Factor Adjustments'!$G41)*'R&amp;C Load Factor Adjustments'!$H41+'R&amp;C Load Factor Adjustments'!$G41+'R&amp;C Load Factor Adjustments'!$F41</f>
        <v>13.650547170527995</v>
      </c>
      <c r="H39" s="25">
        <f>H7+(H17-'R&amp;C Load Factor Adjustments'!$G41)*'R&amp;C Load Factor Adjustments'!$H41+'R&amp;C Load Factor Adjustments'!$G41+'R&amp;C Load Factor Adjustments'!$F41</f>
        <v>13.075705392837349</v>
      </c>
      <c r="I39" s="25">
        <f>I7+(I17-'R&amp;C Load Factor Adjustments'!$G41)*'R&amp;C Load Factor Adjustments'!$H41+'R&amp;C Load Factor Adjustments'!$G41+'R&amp;C Load Factor Adjustments'!$F41</f>
        <v>12.211161872161076</v>
      </c>
      <c r="J39" s="25">
        <f>J7+(J17-'R&amp;C Load Factor Adjustments'!$G41)*'R&amp;C Load Factor Adjustments'!$H41+'R&amp;C Load Factor Adjustments'!$G41+'R&amp;C Load Factor Adjustments'!$F41</f>
        <v>12.012758966784988</v>
      </c>
      <c r="K39" s="25">
        <f>K7+(K17-'R&amp;C Load Factor Adjustments'!$G41)*'R&amp;C Load Factor Adjustments'!$H41+'R&amp;C Load Factor Adjustments'!$G41+'R&amp;C Load Factor Adjustments'!$F41</f>
        <v>12.338098856366894</v>
      </c>
      <c r="L39" s="25">
        <f>L7+(L17-'R&amp;C Load Factor Adjustments'!$G41)*'R&amp;C Load Factor Adjustments'!$H41+'R&amp;C Load Factor Adjustments'!$G41+'R&amp;C Load Factor Adjustments'!$F41</f>
        <v>12.822318669807991</v>
      </c>
      <c r="M39" s="25">
        <f>M7+(M17-'R&amp;C Load Factor Adjustments'!$G41)*'R&amp;C Load Factor Adjustments'!$H41+'R&amp;C Load Factor Adjustments'!$G41+'R&amp;C Load Factor Adjustments'!$F41</f>
        <v>13.023428746415757</v>
      </c>
      <c r="N39" s="25">
        <f>N7+(N17-'R&amp;C Load Factor Adjustments'!$G41)*'R&amp;C Load Factor Adjustments'!$H41+'R&amp;C Load Factor Adjustments'!$G41+'R&amp;C Load Factor Adjustments'!$F41</f>
        <v>13.095037280457337</v>
      </c>
      <c r="O39" s="25">
        <f>O7+(O17-'R&amp;C Load Factor Adjustments'!$G41)*'R&amp;C Load Factor Adjustments'!$H41+'R&amp;C Load Factor Adjustments'!$G41+'R&amp;C Load Factor Adjustments'!$F41</f>
        <v>13.104371744246292</v>
      </c>
      <c r="P39" s="25">
        <f>P7+(P17-'R&amp;C Load Factor Adjustments'!$G41)*'R&amp;C Load Factor Adjustments'!$H41+'R&amp;C Load Factor Adjustments'!$G41+'R&amp;C Load Factor Adjustments'!$F41</f>
        <v>13.140874045586695</v>
      </c>
      <c r="Q39" s="25">
        <f>Q7+(Q17-'R&amp;C Load Factor Adjustments'!$G41)*'R&amp;C Load Factor Adjustments'!$H41+'R&amp;C Load Factor Adjustments'!$G41+'R&amp;C Load Factor Adjustments'!$F41</f>
        <v>13.276939902586347</v>
      </c>
      <c r="R39" s="25">
        <f>R7+(R17-'R&amp;C Load Factor Adjustments'!$G41)*'R&amp;C Load Factor Adjustments'!$H41+'R&amp;C Load Factor Adjustments'!$G41+'R&amp;C Load Factor Adjustments'!$F41</f>
        <v>13.512118473040481</v>
      </c>
      <c r="S39" s="25">
        <f>S7+(S17-'R&amp;C Load Factor Adjustments'!$G41)*'R&amp;C Load Factor Adjustments'!$H41+'R&amp;C Load Factor Adjustments'!$G41+'R&amp;C Load Factor Adjustments'!$F41</f>
        <v>13.696851022326452</v>
      </c>
      <c r="T39" s="25">
        <f>T7+(T17-'R&amp;C Load Factor Adjustments'!$G41)*'R&amp;C Load Factor Adjustments'!$H41+'R&amp;C Load Factor Adjustments'!$G41+'R&amp;C Load Factor Adjustments'!$F41</f>
        <v>13.858829572673843</v>
      </c>
      <c r="U39" s="25">
        <f>U7+(U17-'R&amp;C Load Factor Adjustments'!$G41)*'R&amp;C Load Factor Adjustments'!$H41+'R&amp;C Load Factor Adjustments'!$G41+'R&amp;C Load Factor Adjustments'!$F41</f>
        <v>14.193471613998408</v>
      </c>
      <c r="V39" s="25">
        <f>V7+(V17-'R&amp;C Load Factor Adjustments'!$G41)*'R&amp;C Load Factor Adjustments'!$H41+'R&amp;C Load Factor Adjustments'!$G41+'R&amp;C Load Factor Adjustments'!$F41</f>
        <v>14.594585316840625</v>
      </c>
      <c r="W39" s="25">
        <f>W7+(W17-'R&amp;C Load Factor Adjustments'!$G41)*'R&amp;C Load Factor Adjustments'!$H41+'R&amp;C Load Factor Adjustments'!$G41+'R&amp;C Load Factor Adjustments'!$F41</f>
        <v>14.765887116680792</v>
      </c>
      <c r="X39" s="25">
        <f>X7+(X17-'R&amp;C Load Factor Adjustments'!$G41)*'R&amp;C Load Factor Adjustments'!$H41+'R&amp;C Load Factor Adjustments'!$G41+'R&amp;C Load Factor Adjustments'!$F41</f>
        <v>14.652364355294718</v>
      </c>
      <c r="Y39" s="25">
        <f>Y7+(Y17-'R&amp;C Load Factor Adjustments'!$G41)*'R&amp;C Load Factor Adjustments'!$H41+'R&amp;C Load Factor Adjustments'!$G41+'R&amp;C Load Factor Adjustments'!$F41</f>
        <v>14.777178833474071</v>
      </c>
      <c r="Z39" s="25">
        <f>Z7+(Z17-'R&amp;C Load Factor Adjustments'!$G41)*'R&amp;C Load Factor Adjustments'!$H41+'R&amp;C Load Factor Adjustments'!$G41+'R&amp;C Load Factor Adjustments'!$F41</f>
        <v>15.323059859763532</v>
      </c>
      <c r="AA39" s="25">
        <f>AA7+(AA17-'R&amp;C Load Factor Adjustments'!$G41)*'R&amp;C Load Factor Adjustments'!$H41+'R&amp;C Load Factor Adjustments'!$G41+'R&amp;C Load Factor Adjustments'!$F41</f>
        <v>15.730731946420889</v>
      </c>
      <c r="AB39" s="25">
        <f>AB7+(AB17-'R&amp;C Load Factor Adjustments'!$G41)*'R&amp;C Load Factor Adjustments'!$H41+'R&amp;C Load Factor Adjustments'!$G41+'R&amp;C Load Factor Adjustments'!$F41</f>
        <v>15.905866763034394</v>
      </c>
      <c r="AC39" s="25">
        <f>AC7+(AC17-'R&amp;C Load Factor Adjustments'!$G41)*'R&amp;C Load Factor Adjustments'!$H41+'R&amp;C Load Factor Adjustments'!$G41+'R&amp;C Load Factor Adjustments'!$F41</f>
        <v>16.091208984166936</v>
      </c>
      <c r="AD39" s="25">
        <f>AD7+(AD17-'R&amp;C Load Factor Adjustments'!$G41)*'R&amp;C Load Factor Adjustments'!$H41+'R&amp;C Load Factor Adjustments'!$G41+'R&amp;C Load Factor Adjustments'!$F41</f>
        <v>16.260664992148378</v>
      </c>
      <c r="AE39" s="25">
        <f>AE7+(AE17-'R&amp;C Load Factor Adjustments'!$G41)*'R&amp;C Load Factor Adjustments'!$H41+'R&amp;C Load Factor Adjustments'!$G41+'R&amp;C Load Factor Adjustments'!$F41</f>
        <v>16.364201858427027</v>
      </c>
      <c r="AF39" s="25">
        <f>AF7+(AF17-'R&amp;C Load Factor Adjustments'!$G41)*'R&amp;C Load Factor Adjustments'!$H41+'R&amp;C Load Factor Adjustments'!$G41+'R&amp;C Load Factor Adjustments'!$F41</f>
        <v>16.464617981094719</v>
      </c>
      <c r="AG39" s="25">
        <f>AG7+(AG17-'R&amp;C Load Factor Adjustments'!$G41)*'R&amp;C Load Factor Adjustments'!$H41+'R&amp;C Load Factor Adjustments'!$G41+'R&amp;C Load Factor Adjustments'!$F41</f>
        <v>16.546619346556508</v>
      </c>
      <c r="AH39" s="25">
        <f>AH7+(AH17-'R&amp;C Load Factor Adjustments'!$G41)*'R&amp;C Load Factor Adjustments'!$H41+'R&amp;C Load Factor Adjustments'!$G41+'R&amp;C Load Factor Adjustments'!$F41</f>
        <v>16.700337539739188</v>
      </c>
      <c r="AI39" s="25">
        <f>AI7+(AI17-'R&amp;C Load Factor Adjustments'!$G41)*'R&amp;C Load Factor Adjustments'!$H41+'R&amp;C Load Factor Adjustments'!$G41+'R&amp;C Load Factor Adjustments'!$F41</f>
        <v>16.699090328112614</v>
      </c>
      <c r="AJ39" s="25">
        <f>AJ7+(AJ17-'R&amp;C Load Factor Adjustments'!$G41)*'R&amp;C Load Factor Adjustments'!$H41+'R&amp;C Load Factor Adjustments'!$G41+'R&amp;C Load Factor Adjustments'!$F41</f>
        <v>16.827035413036462</v>
      </c>
    </row>
    <row r="40" spans="1:36">
      <c r="A40" s="23"/>
      <c r="B40" s="26" t="str">
        <f t="shared" ref="B40:B45" si="18">B31</f>
        <v>Sydney</v>
      </c>
      <c r="C40" s="25">
        <v>0</v>
      </c>
      <c r="D40" s="25">
        <f>D8+(D18-'R&amp;C Load Factor Adjustments'!$G42)*'R&amp;C Load Factor Adjustments'!$H42+'R&amp;C Load Factor Adjustments'!$G42+'R&amp;C Load Factor Adjustments'!$F42</f>
        <v>12.802664331118935</v>
      </c>
      <c r="E40" s="25">
        <f>E8+(E18-'R&amp;C Load Factor Adjustments'!$G42)*'R&amp;C Load Factor Adjustments'!$H42+'R&amp;C Load Factor Adjustments'!$G42+'R&amp;C Load Factor Adjustments'!$F42</f>
        <v>12.972374325080581</v>
      </c>
      <c r="F40" s="25">
        <f>F8+(F18-'R&amp;C Load Factor Adjustments'!$G42)*'R&amp;C Load Factor Adjustments'!$H42+'R&amp;C Load Factor Adjustments'!$G42+'R&amp;C Load Factor Adjustments'!$F42</f>
        <v>13.700576551814331</v>
      </c>
      <c r="G40" s="25">
        <f>G8+(G18-'R&amp;C Load Factor Adjustments'!$G42)*'R&amp;C Load Factor Adjustments'!$H42+'R&amp;C Load Factor Adjustments'!$G42+'R&amp;C Load Factor Adjustments'!$F42</f>
        <v>14.368020817787256</v>
      </c>
      <c r="H40" s="25">
        <f>H8+(H18-'R&amp;C Load Factor Adjustments'!$G42)*'R&amp;C Load Factor Adjustments'!$H42+'R&amp;C Load Factor Adjustments'!$G42+'R&amp;C Load Factor Adjustments'!$F42</f>
        <v>13.937570730052792</v>
      </c>
      <c r="I40" s="25">
        <f>I8+(I18-'R&amp;C Load Factor Adjustments'!$G42)*'R&amp;C Load Factor Adjustments'!$H42+'R&amp;C Load Factor Adjustments'!$G42+'R&amp;C Load Factor Adjustments'!$F42</f>
        <v>13.271157472565458</v>
      </c>
      <c r="J40" s="25">
        <f>J8+(J18-'R&amp;C Load Factor Adjustments'!$G42)*'R&amp;C Load Factor Adjustments'!$H42+'R&amp;C Load Factor Adjustments'!$G42+'R&amp;C Load Factor Adjustments'!$F42</f>
        <v>13.001777408356775</v>
      </c>
      <c r="K40" s="25">
        <f>K8+(K18-'R&amp;C Load Factor Adjustments'!$G42)*'R&amp;C Load Factor Adjustments'!$H42+'R&amp;C Load Factor Adjustments'!$G42+'R&amp;C Load Factor Adjustments'!$F42</f>
        <v>13.103489706725458</v>
      </c>
      <c r="L40" s="25">
        <f>L8+(L18-'R&amp;C Load Factor Adjustments'!$G42)*'R&amp;C Load Factor Adjustments'!$H42+'R&amp;C Load Factor Adjustments'!$G42+'R&amp;C Load Factor Adjustments'!$F42</f>
        <v>13.28408602624692</v>
      </c>
      <c r="M40" s="25">
        <f>M8+(M18-'R&amp;C Load Factor Adjustments'!$G42)*'R&amp;C Load Factor Adjustments'!$H42+'R&amp;C Load Factor Adjustments'!$G42+'R&amp;C Load Factor Adjustments'!$F42</f>
        <v>13.338748919144335</v>
      </c>
      <c r="N40" s="25">
        <f>N8+(N18-'R&amp;C Load Factor Adjustments'!$G42)*'R&amp;C Load Factor Adjustments'!$H42+'R&amp;C Load Factor Adjustments'!$G42+'R&amp;C Load Factor Adjustments'!$F42</f>
        <v>13.451130895831376</v>
      </c>
      <c r="O40" s="25">
        <f>O8+(O18-'R&amp;C Load Factor Adjustments'!$G42)*'R&amp;C Load Factor Adjustments'!$H42+'R&amp;C Load Factor Adjustments'!$G42+'R&amp;C Load Factor Adjustments'!$F42</f>
        <v>13.482398457896947</v>
      </c>
      <c r="P40" s="25">
        <f>P8+(P18-'R&amp;C Load Factor Adjustments'!$G42)*'R&amp;C Load Factor Adjustments'!$H42+'R&amp;C Load Factor Adjustments'!$G42+'R&amp;C Load Factor Adjustments'!$F42</f>
        <v>13.407302630351753</v>
      </c>
      <c r="Q40" s="25">
        <f>Q8+(Q18-'R&amp;C Load Factor Adjustments'!$G42)*'R&amp;C Load Factor Adjustments'!$H42+'R&amp;C Load Factor Adjustments'!$G42+'R&amp;C Load Factor Adjustments'!$F42</f>
        <v>13.243911602899578</v>
      </c>
      <c r="R40" s="25">
        <f>R8+(R18-'R&amp;C Load Factor Adjustments'!$G42)*'R&amp;C Load Factor Adjustments'!$H42+'R&amp;C Load Factor Adjustments'!$G42+'R&amp;C Load Factor Adjustments'!$F42</f>
        <v>12.897623593217112</v>
      </c>
      <c r="S40" s="25">
        <f>S8+(S18-'R&amp;C Load Factor Adjustments'!$G42)*'R&amp;C Load Factor Adjustments'!$H42+'R&amp;C Load Factor Adjustments'!$G42+'R&amp;C Load Factor Adjustments'!$F42</f>
        <v>12.540972536238709</v>
      </c>
      <c r="T40" s="25">
        <f>T8+(T18-'R&amp;C Load Factor Adjustments'!$G42)*'R&amp;C Load Factor Adjustments'!$H42+'R&amp;C Load Factor Adjustments'!$G42+'R&amp;C Load Factor Adjustments'!$F42</f>
        <v>12.437532082868303</v>
      </c>
      <c r="U40" s="25">
        <f>U8+(U18-'R&amp;C Load Factor Adjustments'!$G42)*'R&amp;C Load Factor Adjustments'!$H42+'R&amp;C Load Factor Adjustments'!$G42+'R&amp;C Load Factor Adjustments'!$F42</f>
        <v>12.453832869014748</v>
      </c>
      <c r="V40" s="25">
        <f>V8+(V18-'R&amp;C Load Factor Adjustments'!$G42)*'R&amp;C Load Factor Adjustments'!$H42+'R&amp;C Load Factor Adjustments'!$G42+'R&amp;C Load Factor Adjustments'!$F42</f>
        <v>12.482620858230325</v>
      </c>
      <c r="W40" s="25">
        <f>W8+(W18-'R&amp;C Load Factor Adjustments'!$G42)*'R&amp;C Load Factor Adjustments'!$H42+'R&amp;C Load Factor Adjustments'!$G42+'R&amp;C Load Factor Adjustments'!$F42</f>
        <v>12.493887477091219</v>
      </c>
      <c r="X40" s="25">
        <f>X8+(X18-'R&amp;C Load Factor Adjustments'!$G42)*'R&amp;C Load Factor Adjustments'!$H42+'R&amp;C Load Factor Adjustments'!$G42+'R&amp;C Load Factor Adjustments'!$F42</f>
        <v>12.439377509042096</v>
      </c>
      <c r="Y40" s="25">
        <f>Y8+(Y18-'R&amp;C Load Factor Adjustments'!$G42)*'R&amp;C Load Factor Adjustments'!$H42+'R&amp;C Load Factor Adjustments'!$G42+'R&amp;C Load Factor Adjustments'!$F42</f>
        <v>12.359303839635606</v>
      </c>
      <c r="Z40" s="25">
        <f>Z8+(Z18-'R&amp;C Load Factor Adjustments'!$G42)*'R&amp;C Load Factor Adjustments'!$H42+'R&amp;C Load Factor Adjustments'!$G42+'R&amp;C Load Factor Adjustments'!$F42</f>
        <v>12.293662664256024</v>
      </c>
      <c r="AA40" s="25">
        <f>AA8+(AA18-'R&amp;C Load Factor Adjustments'!$G42)*'R&amp;C Load Factor Adjustments'!$H42+'R&amp;C Load Factor Adjustments'!$G42+'R&amp;C Load Factor Adjustments'!$F42</f>
        <v>12.29521714578806</v>
      </c>
      <c r="AB40" s="25">
        <f>AB8+(AB18-'R&amp;C Load Factor Adjustments'!$G42)*'R&amp;C Load Factor Adjustments'!$H42+'R&amp;C Load Factor Adjustments'!$G42+'R&amp;C Load Factor Adjustments'!$F42</f>
        <v>12.357077060478092</v>
      </c>
      <c r="AC40" s="25">
        <f>AC8+(AC18-'R&amp;C Load Factor Adjustments'!$G42)*'R&amp;C Load Factor Adjustments'!$H42+'R&amp;C Load Factor Adjustments'!$G42+'R&amp;C Load Factor Adjustments'!$F42</f>
        <v>12.440409224126636</v>
      </c>
      <c r="AD40" s="25">
        <f>AD8+(AD18-'R&amp;C Load Factor Adjustments'!$G42)*'R&amp;C Load Factor Adjustments'!$H42+'R&amp;C Load Factor Adjustments'!$G42+'R&amp;C Load Factor Adjustments'!$F42</f>
        <v>12.43259162774134</v>
      </c>
      <c r="AE40" s="25">
        <f>AE8+(AE18-'R&amp;C Load Factor Adjustments'!$G42)*'R&amp;C Load Factor Adjustments'!$H42+'R&amp;C Load Factor Adjustments'!$G42+'R&amp;C Load Factor Adjustments'!$F42</f>
        <v>12.364836027791126</v>
      </c>
      <c r="AF40" s="25">
        <f>AF8+(AF18-'R&amp;C Load Factor Adjustments'!$G42)*'R&amp;C Load Factor Adjustments'!$H42+'R&amp;C Load Factor Adjustments'!$G42+'R&amp;C Load Factor Adjustments'!$F42</f>
        <v>12.351197220058145</v>
      </c>
      <c r="AG40" s="25">
        <f>AG8+(AG18-'R&amp;C Load Factor Adjustments'!$G42)*'R&amp;C Load Factor Adjustments'!$H42+'R&amp;C Load Factor Adjustments'!$G42+'R&amp;C Load Factor Adjustments'!$F42</f>
        <v>12.303777428264111</v>
      </c>
      <c r="AH40" s="25">
        <f>AH8+(AH18-'R&amp;C Load Factor Adjustments'!$G42)*'R&amp;C Load Factor Adjustments'!$H42+'R&amp;C Load Factor Adjustments'!$G42+'R&amp;C Load Factor Adjustments'!$F42</f>
        <v>12.308864090286495</v>
      </c>
      <c r="AI40" s="25">
        <f>AI8+(AI18-'R&amp;C Load Factor Adjustments'!$G42)*'R&amp;C Load Factor Adjustments'!$H42+'R&amp;C Load Factor Adjustments'!$G42+'R&amp;C Load Factor Adjustments'!$F42</f>
        <v>12.438027553368601</v>
      </c>
      <c r="AJ40" s="25">
        <f>AJ8+(AJ18-'R&amp;C Load Factor Adjustments'!$G42)*'R&amp;C Load Factor Adjustments'!$H42+'R&amp;C Load Factor Adjustments'!$G42+'R&amp;C Load Factor Adjustments'!$F42</f>
        <v>12.47241687313519</v>
      </c>
    </row>
    <row r="41" spans="1:36">
      <c r="A41" s="23"/>
      <c r="B41" s="26" t="str">
        <f t="shared" si="18"/>
        <v>Adelaide</v>
      </c>
      <c r="C41" s="25">
        <v>0</v>
      </c>
      <c r="D41" s="25">
        <f>D9+(D19-'R&amp;C Load Factor Adjustments'!$G43)*'R&amp;C Load Factor Adjustments'!$H43+'R&amp;C Load Factor Adjustments'!$G43+'R&amp;C Load Factor Adjustments'!$F43</f>
        <v>13.571774829947572</v>
      </c>
      <c r="E41" s="25">
        <f>E9+(E19-'R&amp;C Load Factor Adjustments'!$G43)*'R&amp;C Load Factor Adjustments'!$H43+'R&amp;C Load Factor Adjustments'!$G43+'R&amp;C Load Factor Adjustments'!$F43</f>
        <v>13.762315621550105</v>
      </c>
      <c r="F41" s="25">
        <f>F9+(F19-'R&amp;C Load Factor Adjustments'!$G43)*'R&amp;C Load Factor Adjustments'!$H43+'R&amp;C Load Factor Adjustments'!$G43+'R&amp;C Load Factor Adjustments'!$F43</f>
        <v>14.126195769097976</v>
      </c>
      <c r="G41" s="25">
        <f>G9+(G19-'R&amp;C Load Factor Adjustments'!$G43)*'R&amp;C Load Factor Adjustments'!$H43+'R&amp;C Load Factor Adjustments'!$G43+'R&amp;C Load Factor Adjustments'!$F43</f>
        <v>14.285898200822484</v>
      </c>
      <c r="H41" s="25">
        <f>H9+(H19-'R&amp;C Load Factor Adjustments'!$G43)*'R&amp;C Load Factor Adjustments'!$H43+'R&amp;C Load Factor Adjustments'!$G43+'R&amp;C Load Factor Adjustments'!$F43</f>
        <v>14.034133537817162</v>
      </c>
      <c r="I41" s="25">
        <f>I9+(I19-'R&amp;C Load Factor Adjustments'!$G43)*'R&amp;C Load Factor Adjustments'!$H43+'R&amp;C Load Factor Adjustments'!$G43+'R&amp;C Load Factor Adjustments'!$F43</f>
        <v>13.751984420824616</v>
      </c>
      <c r="J41" s="25">
        <f>J9+(J19-'R&amp;C Load Factor Adjustments'!$G43)*'R&amp;C Load Factor Adjustments'!$H43+'R&amp;C Load Factor Adjustments'!$G43+'R&amp;C Load Factor Adjustments'!$F43</f>
        <v>13.576329129408791</v>
      </c>
      <c r="K41" s="25">
        <f>K9+(K19-'R&amp;C Load Factor Adjustments'!$G43)*'R&amp;C Load Factor Adjustments'!$H43+'R&amp;C Load Factor Adjustments'!$G43+'R&amp;C Load Factor Adjustments'!$F43</f>
        <v>13.616081605704093</v>
      </c>
      <c r="L41" s="25">
        <f>L9+(L19-'R&amp;C Load Factor Adjustments'!$G43)*'R&amp;C Load Factor Adjustments'!$H43+'R&amp;C Load Factor Adjustments'!$G43+'R&amp;C Load Factor Adjustments'!$F43</f>
        <v>13.649684318749244</v>
      </c>
      <c r="M41" s="25">
        <f>M9+(M19-'R&amp;C Load Factor Adjustments'!$G43)*'R&amp;C Load Factor Adjustments'!$H43+'R&amp;C Load Factor Adjustments'!$G43+'R&amp;C Load Factor Adjustments'!$F43</f>
        <v>13.552119229755867</v>
      </c>
      <c r="N41" s="25">
        <f>N9+(N19-'R&amp;C Load Factor Adjustments'!$G43)*'R&amp;C Load Factor Adjustments'!$H43+'R&amp;C Load Factor Adjustments'!$G43+'R&amp;C Load Factor Adjustments'!$F43</f>
        <v>13.616855074167955</v>
      </c>
      <c r="O41" s="25">
        <f>O9+(O19-'R&amp;C Load Factor Adjustments'!$G43)*'R&amp;C Load Factor Adjustments'!$H43+'R&amp;C Load Factor Adjustments'!$G43+'R&amp;C Load Factor Adjustments'!$F43</f>
        <v>13.704338852734036</v>
      </c>
      <c r="P41" s="25">
        <f>P9+(P19-'R&amp;C Load Factor Adjustments'!$G43)*'R&amp;C Load Factor Adjustments'!$H43+'R&amp;C Load Factor Adjustments'!$G43+'R&amp;C Load Factor Adjustments'!$F43</f>
        <v>13.661761502099051</v>
      </c>
      <c r="Q41" s="25">
        <f>Q9+(Q19-'R&amp;C Load Factor Adjustments'!$G43)*'R&amp;C Load Factor Adjustments'!$H43+'R&amp;C Load Factor Adjustments'!$G43+'R&amp;C Load Factor Adjustments'!$F43</f>
        <v>13.588580224934329</v>
      </c>
      <c r="R41" s="25">
        <f>R9+(R19-'R&amp;C Load Factor Adjustments'!$G43)*'R&amp;C Load Factor Adjustments'!$H43+'R&amp;C Load Factor Adjustments'!$G43+'R&amp;C Load Factor Adjustments'!$F43</f>
        <v>13.442376775581018</v>
      </c>
      <c r="S41" s="25">
        <f>S9+(S19-'R&amp;C Load Factor Adjustments'!$G43)*'R&amp;C Load Factor Adjustments'!$H43+'R&amp;C Load Factor Adjustments'!$G43+'R&amp;C Load Factor Adjustments'!$F43</f>
        <v>13.267136302884442</v>
      </c>
      <c r="T41" s="25">
        <f>T9+(T19-'R&amp;C Load Factor Adjustments'!$G43)*'R&amp;C Load Factor Adjustments'!$H43+'R&amp;C Load Factor Adjustments'!$G43+'R&amp;C Load Factor Adjustments'!$F43</f>
        <v>13.349063112189405</v>
      </c>
      <c r="U41" s="25">
        <f>U9+(U19-'R&amp;C Load Factor Adjustments'!$G43)*'R&amp;C Load Factor Adjustments'!$H43+'R&amp;C Load Factor Adjustments'!$G43+'R&amp;C Load Factor Adjustments'!$F43</f>
        <v>13.682535882015252</v>
      </c>
      <c r="V41" s="25">
        <f>V9+(V19-'R&amp;C Load Factor Adjustments'!$G43)*'R&amp;C Load Factor Adjustments'!$H43+'R&amp;C Load Factor Adjustments'!$G43+'R&amp;C Load Factor Adjustments'!$F43</f>
        <v>13.968536736680445</v>
      </c>
      <c r="W41" s="25">
        <f>W9+(W19-'R&amp;C Load Factor Adjustments'!$G43)*'R&amp;C Load Factor Adjustments'!$H43+'R&amp;C Load Factor Adjustments'!$G43+'R&amp;C Load Factor Adjustments'!$F43</f>
        <v>14.080433510043541</v>
      </c>
      <c r="X41" s="25">
        <f>X9+(X19-'R&amp;C Load Factor Adjustments'!$G43)*'R&amp;C Load Factor Adjustments'!$H43+'R&amp;C Load Factor Adjustments'!$G43+'R&amp;C Load Factor Adjustments'!$F43</f>
        <v>14.172197664242088</v>
      </c>
      <c r="Y41" s="25">
        <f>Y9+(Y19-'R&amp;C Load Factor Adjustments'!$G43)*'R&amp;C Load Factor Adjustments'!$H43+'R&amp;C Load Factor Adjustments'!$G43+'R&amp;C Load Factor Adjustments'!$F43</f>
        <v>14.394317734616958</v>
      </c>
      <c r="Z41" s="25">
        <f>Z9+(Z19-'R&amp;C Load Factor Adjustments'!$G43)*'R&amp;C Load Factor Adjustments'!$H43+'R&amp;C Load Factor Adjustments'!$G43+'R&amp;C Load Factor Adjustments'!$F43</f>
        <v>14.80663981524814</v>
      </c>
      <c r="AA41" s="25">
        <f>AA9+(AA19-'R&amp;C Load Factor Adjustments'!$G43)*'R&amp;C Load Factor Adjustments'!$H43+'R&amp;C Load Factor Adjustments'!$G43+'R&amp;C Load Factor Adjustments'!$F43</f>
        <v>15.234332644073117</v>
      </c>
      <c r="AB41" s="25">
        <f>AB9+(AB19-'R&amp;C Load Factor Adjustments'!$G43)*'R&amp;C Load Factor Adjustments'!$H43+'R&amp;C Load Factor Adjustments'!$G43+'R&amp;C Load Factor Adjustments'!$F43</f>
        <v>15.36734471009142</v>
      </c>
      <c r="AC41" s="25">
        <f>AC9+(AC19-'R&amp;C Load Factor Adjustments'!$G43)*'R&amp;C Load Factor Adjustments'!$H43+'R&amp;C Load Factor Adjustments'!$G43+'R&amp;C Load Factor Adjustments'!$F43</f>
        <v>15.373654064650843</v>
      </c>
      <c r="AD41" s="25">
        <f>AD9+(AD19-'R&amp;C Load Factor Adjustments'!$G43)*'R&amp;C Load Factor Adjustments'!$H43+'R&amp;C Load Factor Adjustments'!$G43+'R&amp;C Load Factor Adjustments'!$F43</f>
        <v>15.534783698631095</v>
      </c>
      <c r="AE41" s="25">
        <f>AE9+(AE19-'R&amp;C Load Factor Adjustments'!$G43)*'R&amp;C Load Factor Adjustments'!$H43+'R&amp;C Load Factor Adjustments'!$G43+'R&amp;C Load Factor Adjustments'!$F43</f>
        <v>15.593474554723972</v>
      </c>
      <c r="AF41" s="25">
        <f>AF9+(AF19-'R&amp;C Load Factor Adjustments'!$G43)*'R&amp;C Load Factor Adjustments'!$H43+'R&amp;C Load Factor Adjustments'!$G43+'R&amp;C Load Factor Adjustments'!$F43</f>
        <v>15.441644435683532</v>
      </c>
      <c r="AG41" s="25">
        <f>AG9+(AG19-'R&amp;C Load Factor Adjustments'!$G43)*'R&amp;C Load Factor Adjustments'!$H43+'R&amp;C Load Factor Adjustments'!$G43+'R&amp;C Load Factor Adjustments'!$F43</f>
        <v>15.416496290028707</v>
      </c>
      <c r="AH41" s="25">
        <f>AH9+(AH19-'R&amp;C Load Factor Adjustments'!$G43)*'R&amp;C Load Factor Adjustments'!$H43+'R&amp;C Load Factor Adjustments'!$G43+'R&amp;C Load Factor Adjustments'!$F43</f>
        <v>15.541539432174673</v>
      </c>
      <c r="AI41" s="25">
        <f>AI9+(AI19-'R&amp;C Load Factor Adjustments'!$G43)*'R&amp;C Load Factor Adjustments'!$H43+'R&amp;C Load Factor Adjustments'!$G43+'R&amp;C Load Factor Adjustments'!$F43</f>
        <v>15.537603929306666</v>
      </c>
      <c r="AJ41" s="25">
        <f>AJ9+(AJ19-'R&amp;C Load Factor Adjustments'!$G43)*'R&amp;C Load Factor Adjustments'!$H43+'R&amp;C Load Factor Adjustments'!$G43+'R&amp;C Load Factor Adjustments'!$F43</f>
        <v>15.66383933270912</v>
      </c>
    </row>
    <row r="42" spans="1:36">
      <c r="A42" s="23"/>
      <c r="B42" s="26" t="str">
        <f t="shared" si="18"/>
        <v>Brisbane</v>
      </c>
      <c r="C42" s="25">
        <v>0</v>
      </c>
      <c r="D42" s="25">
        <f>D10+(D20-'R&amp;C Load Factor Adjustments'!$G44)*'R&amp;C Load Factor Adjustments'!$H44+'R&amp;C Load Factor Adjustments'!$G44+'R&amp;C Load Factor Adjustments'!$F44</f>
        <v>11.793418644601235</v>
      </c>
      <c r="E42" s="25">
        <f>E10+(E20-'R&amp;C Load Factor Adjustments'!$G44)*'R&amp;C Load Factor Adjustments'!$H44+'R&amp;C Load Factor Adjustments'!$G44+'R&amp;C Load Factor Adjustments'!$F44</f>
        <v>12.022946790026142</v>
      </c>
      <c r="F42" s="25">
        <f>F10+(F20-'R&amp;C Load Factor Adjustments'!$G44)*'R&amp;C Load Factor Adjustments'!$H44+'R&amp;C Load Factor Adjustments'!$G44+'R&amp;C Load Factor Adjustments'!$F44</f>
        <v>12.082818993562501</v>
      </c>
      <c r="G42" s="25">
        <f>G10+(G20-'R&amp;C Load Factor Adjustments'!$G44)*'R&amp;C Load Factor Adjustments'!$H44+'R&amp;C Load Factor Adjustments'!$G44+'R&amp;C Load Factor Adjustments'!$F44</f>
        <v>11.938451605732656</v>
      </c>
      <c r="H42" s="25">
        <f>H10+(H20-'R&amp;C Load Factor Adjustments'!$G44)*'R&amp;C Load Factor Adjustments'!$H44+'R&amp;C Load Factor Adjustments'!$G44+'R&amp;C Load Factor Adjustments'!$F44</f>
        <v>11.388231193314503</v>
      </c>
      <c r="I42" s="25">
        <f>I10+(I20-'R&amp;C Load Factor Adjustments'!$G44)*'R&amp;C Load Factor Adjustments'!$H44+'R&amp;C Load Factor Adjustments'!$G44+'R&amp;C Load Factor Adjustments'!$F44</f>
        <v>10.71376168658376</v>
      </c>
      <c r="J42" s="25">
        <f>J10+(J20-'R&amp;C Load Factor Adjustments'!$G44)*'R&amp;C Load Factor Adjustments'!$H44+'R&amp;C Load Factor Adjustments'!$G44+'R&amp;C Load Factor Adjustments'!$F44</f>
        <v>10.282169646517813</v>
      </c>
      <c r="K42" s="25">
        <f>K10+(K20-'R&amp;C Load Factor Adjustments'!$G44)*'R&amp;C Load Factor Adjustments'!$H44+'R&amp;C Load Factor Adjustments'!$G44+'R&amp;C Load Factor Adjustments'!$F44</f>
        <v>10.204292014927269</v>
      </c>
      <c r="L42" s="25">
        <f>L10+(L20-'R&amp;C Load Factor Adjustments'!$G44)*'R&amp;C Load Factor Adjustments'!$H44+'R&amp;C Load Factor Adjustments'!$G44+'R&amp;C Load Factor Adjustments'!$F44</f>
        <v>10.282325449933722</v>
      </c>
      <c r="M42" s="25">
        <f>M10+(M20-'R&amp;C Load Factor Adjustments'!$G44)*'R&amp;C Load Factor Adjustments'!$H44+'R&amp;C Load Factor Adjustments'!$G44+'R&amp;C Load Factor Adjustments'!$F44</f>
        <v>10.343494919945371</v>
      </c>
      <c r="N42" s="25">
        <f>N10+(N20-'R&amp;C Load Factor Adjustments'!$G44)*'R&amp;C Load Factor Adjustments'!$H44+'R&amp;C Load Factor Adjustments'!$G44+'R&amp;C Load Factor Adjustments'!$F44</f>
        <v>10.494672762974368</v>
      </c>
      <c r="O42" s="25">
        <f>O10+(O20-'R&amp;C Load Factor Adjustments'!$G44)*'R&amp;C Load Factor Adjustments'!$H44+'R&amp;C Load Factor Adjustments'!$G44+'R&amp;C Load Factor Adjustments'!$F44</f>
        <v>10.566246701897313</v>
      </c>
      <c r="P42" s="25">
        <f>P10+(P20-'R&amp;C Load Factor Adjustments'!$G44)*'R&amp;C Load Factor Adjustments'!$H44+'R&amp;C Load Factor Adjustments'!$G44+'R&amp;C Load Factor Adjustments'!$F44</f>
        <v>10.573132612941484</v>
      </c>
      <c r="Q42" s="25">
        <f>Q10+(Q20-'R&amp;C Load Factor Adjustments'!$G44)*'R&amp;C Load Factor Adjustments'!$H44+'R&amp;C Load Factor Adjustments'!$G44+'R&amp;C Load Factor Adjustments'!$F44</f>
        <v>10.550471921045153</v>
      </c>
      <c r="R42" s="25">
        <f>R10+(R20-'R&amp;C Load Factor Adjustments'!$G44)*'R&amp;C Load Factor Adjustments'!$H44+'R&amp;C Load Factor Adjustments'!$G44+'R&amp;C Load Factor Adjustments'!$F44</f>
        <v>10.263772139507587</v>
      </c>
      <c r="S42" s="25">
        <f>S10+(S20-'R&amp;C Load Factor Adjustments'!$G44)*'R&amp;C Load Factor Adjustments'!$H44+'R&amp;C Load Factor Adjustments'!$G44+'R&amp;C Load Factor Adjustments'!$F44</f>
        <v>9.9560372908339474</v>
      </c>
      <c r="T42" s="25">
        <f>T10+(T20-'R&amp;C Load Factor Adjustments'!$G44)*'R&amp;C Load Factor Adjustments'!$H44+'R&amp;C Load Factor Adjustments'!$G44+'R&amp;C Load Factor Adjustments'!$F44</f>
        <v>10.045689508384587</v>
      </c>
      <c r="U42" s="25">
        <f>U10+(U20-'R&amp;C Load Factor Adjustments'!$G44)*'R&amp;C Load Factor Adjustments'!$H44+'R&amp;C Load Factor Adjustments'!$G44+'R&amp;C Load Factor Adjustments'!$F44</f>
        <v>10.188638291910204</v>
      </c>
      <c r="V42" s="25">
        <f>V10+(V20-'R&amp;C Load Factor Adjustments'!$G44)*'R&amp;C Load Factor Adjustments'!$H44+'R&amp;C Load Factor Adjustments'!$G44+'R&amp;C Load Factor Adjustments'!$F44</f>
        <v>10.073444128769777</v>
      </c>
      <c r="W42" s="25">
        <f>W10+(W20-'R&amp;C Load Factor Adjustments'!$G44)*'R&amp;C Load Factor Adjustments'!$H44+'R&amp;C Load Factor Adjustments'!$G44+'R&amp;C Load Factor Adjustments'!$F44</f>
        <v>9.9335404228111717</v>
      </c>
      <c r="X42" s="25">
        <f>X10+(X20-'R&amp;C Load Factor Adjustments'!$G44)*'R&amp;C Load Factor Adjustments'!$H44+'R&amp;C Load Factor Adjustments'!$G44+'R&amp;C Load Factor Adjustments'!$F44</f>
        <v>9.8475043279028895</v>
      </c>
      <c r="Y42" s="25">
        <f>Y10+(Y20-'R&amp;C Load Factor Adjustments'!$G44)*'R&amp;C Load Factor Adjustments'!$H44+'R&amp;C Load Factor Adjustments'!$G44+'R&amp;C Load Factor Adjustments'!$F44</f>
        <v>9.8884149741227105</v>
      </c>
      <c r="Z42" s="25">
        <f>Z10+(Z20-'R&amp;C Load Factor Adjustments'!$G44)*'R&amp;C Load Factor Adjustments'!$H44+'R&amp;C Load Factor Adjustments'!$G44+'R&amp;C Load Factor Adjustments'!$F44</f>
        <v>10.138109436740919</v>
      </c>
      <c r="AA42" s="25">
        <f>AA10+(AA20-'R&amp;C Load Factor Adjustments'!$G44)*'R&amp;C Load Factor Adjustments'!$H44+'R&amp;C Load Factor Adjustments'!$G44+'R&amp;C Load Factor Adjustments'!$F44</f>
        <v>10.359686395725905</v>
      </c>
      <c r="AB42" s="25">
        <f>AB10+(AB20-'R&amp;C Load Factor Adjustments'!$G44)*'R&amp;C Load Factor Adjustments'!$H44+'R&amp;C Load Factor Adjustments'!$G44+'R&amp;C Load Factor Adjustments'!$F44</f>
        <v>10.350347615109969</v>
      </c>
      <c r="AC42" s="25">
        <f>AC10+(AC20-'R&amp;C Load Factor Adjustments'!$G44)*'R&amp;C Load Factor Adjustments'!$H44+'R&amp;C Load Factor Adjustments'!$G44+'R&amp;C Load Factor Adjustments'!$F44</f>
        <v>10.210194271023717</v>
      </c>
      <c r="AD42" s="25">
        <f>AD10+(AD20-'R&amp;C Load Factor Adjustments'!$G44)*'R&amp;C Load Factor Adjustments'!$H44+'R&amp;C Load Factor Adjustments'!$G44+'R&amp;C Load Factor Adjustments'!$F44</f>
        <v>10.185674102686447</v>
      </c>
      <c r="AE42" s="25">
        <f>AE10+(AE20-'R&amp;C Load Factor Adjustments'!$G44)*'R&amp;C Load Factor Adjustments'!$H44+'R&amp;C Load Factor Adjustments'!$G44+'R&amp;C Load Factor Adjustments'!$F44</f>
        <v>10.362630141575039</v>
      </c>
      <c r="AF42" s="25">
        <f>AF10+(AF20-'R&amp;C Load Factor Adjustments'!$G44)*'R&amp;C Load Factor Adjustments'!$H44+'R&amp;C Load Factor Adjustments'!$G44+'R&amp;C Load Factor Adjustments'!$F44</f>
        <v>10.555346429414195</v>
      </c>
      <c r="AG42" s="25">
        <f>AG10+(AG20-'R&amp;C Load Factor Adjustments'!$G44)*'R&amp;C Load Factor Adjustments'!$H44+'R&amp;C Load Factor Adjustments'!$G44+'R&amp;C Load Factor Adjustments'!$F44</f>
        <v>10.640684763645105</v>
      </c>
      <c r="AH42" s="25">
        <f>AH10+(AH20-'R&amp;C Load Factor Adjustments'!$G44)*'R&amp;C Load Factor Adjustments'!$H44+'R&amp;C Load Factor Adjustments'!$G44+'R&amp;C Load Factor Adjustments'!$F44</f>
        <v>10.643054501822022</v>
      </c>
      <c r="AI42" s="25">
        <f>AI10+(AI20-'R&amp;C Load Factor Adjustments'!$G44)*'R&amp;C Load Factor Adjustments'!$H44+'R&amp;C Load Factor Adjustments'!$G44+'R&amp;C Load Factor Adjustments'!$F44</f>
        <v>10.613108282278755</v>
      </c>
      <c r="AJ42" s="25">
        <f>AJ10+(AJ20-'R&amp;C Load Factor Adjustments'!$G44)*'R&amp;C Load Factor Adjustments'!$H44+'R&amp;C Load Factor Adjustments'!$G44+'R&amp;C Load Factor Adjustments'!$F44</f>
        <v>10.635262952542694</v>
      </c>
    </row>
    <row r="43" spans="1:36">
      <c r="A43" s="23"/>
      <c r="B43" s="26" t="str">
        <f t="shared" si="18"/>
        <v>Canberra</v>
      </c>
      <c r="C43" s="25">
        <v>0</v>
      </c>
      <c r="D43" s="25">
        <f>D11+(D21-'R&amp;C Load Factor Adjustments'!$G45)*'R&amp;C Load Factor Adjustments'!$H45+'R&amp;C Load Factor Adjustments'!$G45+'R&amp;C Load Factor Adjustments'!$F45</f>
        <v>12.802664331118935</v>
      </c>
      <c r="E43" s="25">
        <f>E11+(E21-'R&amp;C Load Factor Adjustments'!$G45)*'R&amp;C Load Factor Adjustments'!$H45+'R&amp;C Load Factor Adjustments'!$G45+'R&amp;C Load Factor Adjustments'!$F45</f>
        <v>12.972374325080581</v>
      </c>
      <c r="F43" s="25">
        <f>F11+(F21-'R&amp;C Load Factor Adjustments'!$G45)*'R&amp;C Load Factor Adjustments'!$H45+'R&amp;C Load Factor Adjustments'!$G45+'R&amp;C Load Factor Adjustments'!$F45</f>
        <v>13.700576551814331</v>
      </c>
      <c r="G43" s="25">
        <f>G11+(G21-'R&amp;C Load Factor Adjustments'!$G45)*'R&amp;C Load Factor Adjustments'!$H45+'R&amp;C Load Factor Adjustments'!$G45+'R&amp;C Load Factor Adjustments'!$F45</f>
        <v>14.368020817787256</v>
      </c>
      <c r="H43" s="25">
        <f>H11+(H21-'R&amp;C Load Factor Adjustments'!$G45)*'R&amp;C Load Factor Adjustments'!$H45+'R&amp;C Load Factor Adjustments'!$G45+'R&amp;C Load Factor Adjustments'!$F45</f>
        <v>13.937570730052792</v>
      </c>
      <c r="I43" s="25">
        <f>I11+(I21-'R&amp;C Load Factor Adjustments'!$G45)*'R&amp;C Load Factor Adjustments'!$H45+'R&amp;C Load Factor Adjustments'!$G45+'R&amp;C Load Factor Adjustments'!$F45</f>
        <v>13.271157472565458</v>
      </c>
      <c r="J43" s="25">
        <f>J11+(J21-'R&amp;C Load Factor Adjustments'!$G45)*'R&amp;C Load Factor Adjustments'!$H45+'R&amp;C Load Factor Adjustments'!$G45+'R&amp;C Load Factor Adjustments'!$F45</f>
        <v>13.001777408356775</v>
      </c>
      <c r="K43" s="25">
        <f>K11+(K21-'R&amp;C Load Factor Adjustments'!$G45)*'R&amp;C Load Factor Adjustments'!$H45+'R&amp;C Load Factor Adjustments'!$G45+'R&amp;C Load Factor Adjustments'!$F45</f>
        <v>13.103489706725458</v>
      </c>
      <c r="L43" s="25">
        <f>L11+(L21-'R&amp;C Load Factor Adjustments'!$G45)*'R&amp;C Load Factor Adjustments'!$H45+'R&amp;C Load Factor Adjustments'!$G45+'R&amp;C Load Factor Adjustments'!$F45</f>
        <v>13.28408602624692</v>
      </c>
      <c r="M43" s="25">
        <f>M11+(M21-'R&amp;C Load Factor Adjustments'!$G45)*'R&amp;C Load Factor Adjustments'!$H45+'R&amp;C Load Factor Adjustments'!$G45+'R&amp;C Load Factor Adjustments'!$F45</f>
        <v>13.338748919144335</v>
      </c>
      <c r="N43" s="25">
        <f>N11+(N21-'R&amp;C Load Factor Adjustments'!$G45)*'R&amp;C Load Factor Adjustments'!$H45+'R&amp;C Load Factor Adjustments'!$G45+'R&amp;C Load Factor Adjustments'!$F45</f>
        <v>13.451130895831376</v>
      </c>
      <c r="O43" s="25">
        <f>O11+(O21-'R&amp;C Load Factor Adjustments'!$G45)*'R&amp;C Load Factor Adjustments'!$H45+'R&amp;C Load Factor Adjustments'!$G45+'R&amp;C Load Factor Adjustments'!$F45</f>
        <v>13.482398457896947</v>
      </c>
      <c r="P43" s="25">
        <f>P11+(P21-'R&amp;C Load Factor Adjustments'!$G45)*'R&amp;C Load Factor Adjustments'!$H45+'R&amp;C Load Factor Adjustments'!$G45+'R&amp;C Load Factor Adjustments'!$F45</f>
        <v>13.407302630351753</v>
      </c>
      <c r="Q43" s="25">
        <f>Q11+(Q21-'R&amp;C Load Factor Adjustments'!$G45)*'R&amp;C Load Factor Adjustments'!$H45+'R&amp;C Load Factor Adjustments'!$G45+'R&amp;C Load Factor Adjustments'!$F45</f>
        <v>13.243911602899578</v>
      </c>
      <c r="R43" s="25">
        <f>R11+(R21-'R&amp;C Load Factor Adjustments'!$G45)*'R&amp;C Load Factor Adjustments'!$H45+'R&amp;C Load Factor Adjustments'!$G45+'R&amp;C Load Factor Adjustments'!$F45</f>
        <v>12.897623593217112</v>
      </c>
      <c r="S43" s="25">
        <f>S11+(S21-'R&amp;C Load Factor Adjustments'!$G45)*'R&amp;C Load Factor Adjustments'!$H45+'R&amp;C Load Factor Adjustments'!$G45+'R&amp;C Load Factor Adjustments'!$F45</f>
        <v>12.540972536238709</v>
      </c>
      <c r="T43" s="25">
        <f>T11+(T21-'R&amp;C Load Factor Adjustments'!$G45)*'R&amp;C Load Factor Adjustments'!$H45+'R&amp;C Load Factor Adjustments'!$G45+'R&amp;C Load Factor Adjustments'!$F45</f>
        <v>12.437532082868303</v>
      </c>
      <c r="U43" s="25">
        <f>U11+(U21-'R&amp;C Load Factor Adjustments'!$G45)*'R&amp;C Load Factor Adjustments'!$H45+'R&amp;C Load Factor Adjustments'!$G45+'R&amp;C Load Factor Adjustments'!$F45</f>
        <v>12.453832869014748</v>
      </c>
      <c r="V43" s="25">
        <f>V11+(V21-'R&amp;C Load Factor Adjustments'!$G45)*'R&amp;C Load Factor Adjustments'!$H45+'R&amp;C Load Factor Adjustments'!$G45+'R&amp;C Load Factor Adjustments'!$F45</f>
        <v>12.482620858230325</v>
      </c>
      <c r="W43" s="25">
        <f>W11+(W21-'R&amp;C Load Factor Adjustments'!$G45)*'R&amp;C Load Factor Adjustments'!$H45+'R&amp;C Load Factor Adjustments'!$G45+'R&amp;C Load Factor Adjustments'!$F45</f>
        <v>12.493887477091219</v>
      </c>
      <c r="X43" s="25">
        <f>X11+(X21-'R&amp;C Load Factor Adjustments'!$G45)*'R&amp;C Load Factor Adjustments'!$H45+'R&amp;C Load Factor Adjustments'!$G45+'R&amp;C Load Factor Adjustments'!$F45</f>
        <v>12.439377509042096</v>
      </c>
      <c r="Y43" s="25">
        <f>Y11+(Y21-'R&amp;C Load Factor Adjustments'!$G45)*'R&amp;C Load Factor Adjustments'!$H45+'R&amp;C Load Factor Adjustments'!$G45+'R&amp;C Load Factor Adjustments'!$F45</f>
        <v>12.359303839635606</v>
      </c>
      <c r="Z43" s="25">
        <f>Z11+(Z21-'R&amp;C Load Factor Adjustments'!$G45)*'R&amp;C Load Factor Adjustments'!$H45+'R&amp;C Load Factor Adjustments'!$G45+'R&amp;C Load Factor Adjustments'!$F45</f>
        <v>12.293662664256024</v>
      </c>
      <c r="AA43" s="25">
        <f>AA11+(AA21-'R&amp;C Load Factor Adjustments'!$G45)*'R&amp;C Load Factor Adjustments'!$H45+'R&amp;C Load Factor Adjustments'!$G45+'R&amp;C Load Factor Adjustments'!$F45</f>
        <v>12.29521714578806</v>
      </c>
      <c r="AB43" s="25">
        <f>AB11+(AB21-'R&amp;C Load Factor Adjustments'!$G45)*'R&amp;C Load Factor Adjustments'!$H45+'R&amp;C Load Factor Adjustments'!$G45+'R&amp;C Load Factor Adjustments'!$F45</f>
        <v>12.357077060478092</v>
      </c>
      <c r="AC43" s="25">
        <f>AC11+(AC21-'R&amp;C Load Factor Adjustments'!$G45)*'R&amp;C Load Factor Adjustments'!$H45+'R&amp;C Load Factor Adjustments'!$G45+'R&amp;C Load Factor Adjustments'!$F45</f>
        <v>12.440409224126636</v>
      </c>
      <c r="AD43" s="25">
        <f>AD11+(AD21-'R&amp;C Load Factor Adjustments'!$G45)*'R&amp;C Load Factor Adjustments'!$H45+'R&amp;C Load Factor Adjustments'!$G45+'R&amp;C Load Factor Adjustments'!$F45</f>
        <v>12.43259162774134</v>
      </c>
      <c r="AE43" s="25">
        <f>AE11+(AE21-'R&amp;C Load Factor Adjustments'!$G45)*'R&amp;C Load Factor Adjustments'!$H45+'R&amp;C Load Factor Adjustments'!$G45+'R&amp;C Load Factor Adjustments'!$F45</f>
        <v>12.364836027791126</v>
      </c>
      <c r="AF43" s="25">
        <f>AF11+(AF21-'R&amp;C Load Factor Adjustments'!$G45)*'R&amp;C Load Factor Adjustments'!$H45+'R&amp;C Load Factor Adjustments'!$G45+'R&amp;C Load Factor Adjustments'!$F45</f>
        <v>12.351197220058145</v>
      </c>
      <c r="AG43" s="25">
        <f>AG11+(AG21-'R&amp;C Load Factor Adjustments'!$G45)*'R&amp;C Load Factor Adjustments'!$H45+'R&amp;C Load Factor Adjustments'!$G45+'R&amp;C Load Factor Adjustments'!$F45</f>
        <v>12.303777428264111</v>
      </c>
      <c r="AH43" s="25">
        <f>AH11+(AH21-'R&amp;C Load Factor Adjustments'!$G45)*'R&amp;C Load Factor Adjustments'!$H45+'R&amp;C Load Factor Adjustments'!$G45+'R&amp;C Load Factor Adjustments'!$F45</f>
        <v>12.308864090286495</v>
      </c>
      <c r="AI43" s="25">
        <f>AI11+(AI21-'R&amp;C Load Factor Adjustments'!$G45)*'R&amp;C Load Factor Adjustments'!$H45+'R&amp;C Load Factor Adjustments'!$G45+'R&amp;C Load Factor Adjustments'!$F45</f>
        <v>12.438027553368601</v>
      </c>
      <c r="AJ43" s="25">
        <f>AJ11+(AJ21-'R&amp;C Load Factor Adjustments'!$G45)*'R&amp;C Load Factor Adjustments'!$H45+'R&amp;C Load Factor Adjustments'!$G45+'R&amp;C Load Factor Adjustments'!$F45</f>
        <v>12.47241687313519</v>
      </c>
    </row>
    <row r="44" spans="1:36">
      <c r="A44" s="23"/>
      <c r="B44" s="26" t="str">
        <f t="shared" si="18"/>
        <v>Hobart</v>
      </c>
      <c r="C44" s="25">
        <v>0</v>
      </c>
      <c r="D44" s="25">
        <f>D12+(D22-'R&amp;C Load Factor Adjustments'!$G46)*'R&amp;C Load Factor Adjustments'!$H46+'R&amp;C Load Factor Adjustments'!$G46+'R&amp;C Load Factor Adjustments'!$F46</f>
        <v>14.618491558588204</v>
      </c>
      <c r="E44" s="25">
        <f>E12+(E22-'R&amp;C Load Factor Adjustments'!$G46)*'R&amp;C Load Factor Adjustments'!$H46+'R&amp;C Load Factor Adjustments'!$G46+'R&amp;C Load Factor Adjustments'!$F46</f>
        <v>15.001848769400073</v>
      </c>
      <c r="F44" s="25">
        <f>F12+(F22-'R&amp;C Load Factor Adjustments'!$G46)*'R&amp;C Load Factor Adjustments'!$H46+'R&amp;C Load Factor Adjustments'!$G46+'R&amp;C Load Factor Adjustments'!$F46</f>
        <v>15.971274752100836</v>
      </c>
      <c r="G44" s="25">
        <f>G12+(G22-'R&amp;C Load Factor Adjustments'!$G46)*'R&amp;C Load Factor Adjustments'!$H46+'R&amp;C Load Factor Adjustments'!$G46+'R&amp;C Load Factor Adjustments'!$F46</f>
        <v>17.06071707055807</v>
      </c>
      <c r="H44" s="25">
        <f>H12+(H22-'R&amp;C Load Factor Adjustments'!$G46)*'R&amp;C Load Factor Adjustments'!$H46+'R&amp;C Load Factor Adjustments'!$G46+'R&amp;C Load Factor Adjustments'!$F46</f>
        <v>16.711025796330638</v>
      </c>
      <c r="I44" s="25">
        <f>I12+(I22-'R&amp;C Load Factor Adjustments'!$G46)*'R&amp;C Load Factor Adjustments'!$H46+'R&amp;C Load Factor Adjustments'!$G46+'R&amp;C Load Factor Adjustments'!$F46</f>
        <v>16.002122843456746</v>
      </c>
      <c r="J44" s="25">
        <f>J12+(J22-'R&amp;C Load Factor Adjustments'!$G46)*'R&amp;C Load Factor Adjustments'!$H46+'R&amp;C Load Factor Adjustments'!$G46+'R&amp;C Load Factor Adjustments'!$F46</f>
        <v>15.88698961174849</v>
      </c>
      <c r="K44" s="25">
        <f>K12+(K22-'R&amp;C Load Factor Adjustments'!$G46)*'R&amp;C Load Factor Adjustments'!$H46+'R&amp;C Load Factor Adjustments'!$G46+'R&amp;C Load Factor Adjustments'!$F46</f>
        <v>16.30019125834621</v>
      </c>
      <c r="L44" s="25">
        <f>L12+(L22-'R&amp;C Load Factor Adjustments'!$G46)*'R&amp;C Load Factor Adjustments'!$H46+'R&amp;C Load Factor Adjustments'!$G46+'R&amp;C Load Factor Adjustments'!$F46</f>
        <v>16.893211002612794</v>
      </c>
      <c r="M44" s="25">
        <f>M12+(M22-'R&amp;C Load Factor Adjustments'!$G46)*'R&amp;C Load Factor Adjustments'!$H46+'R&amp;C Load Factor Adjustments'!$G46+'R&amp;C Load Factor Adjustments'!$F46</f>
        <v>17.041924979303246</v>
      </c>
      <c r="N44" s="25">
        <f>N12+(N22-'R&amp;C Load Factor Adjustments'!$G46)*'R&amp;C Load Factor Adjustments'!$H46+'R&amp;C Load Factor Adjustments'!$G46+'R&amp;C Load Factor Adjustments'!$F46</f>
        <v>17.067453338812633</v>
      </c>
      <c r="O44" s="25">
        <f>O12+(O22-'R&amp;C Load Factor Adjustments'!$G46)*'R&amp;C Load Factor Adjustments'!$H46+'R&amp;C Load Factor Adjustments'!$G46+'R&amp;C Load Factor Adjustments'!$F46</f>
        <v>17.239144880145567</v>
      </c>
      <c r="P44" s="25">
        <f>P12+(P22-'R&amp;C Load Factor Adjustments'!$G46)*'R&amp;C Load Factor Adjustments'!$H46+'R&amp;C Load Factor Adjustments'!$G46+'R&amp;C Load Factor Adjustments'!$F46</f>
        <v>17.339234219557277</v>
      </c>
      <c r="Q44" s="25">
        <f>Q12+(Q22-'R&amp;C Load Factor Adjustments'!$G46)*'R&amp;C Load Factor Adjustments'!$H46+'R&amp;C Load Factor Adjustments'!$G46+'R&amp;C Load Factor Adjustments'!$F46</f>
        <v>17.310259183358173</v>
      </c>
      <c r="R44" s="25">
        <f>R12+(R22-'R&amp;C Load Factor Adjustments'!$G46)*'R&amp;C Load Factor Adjustments'!$H46+'R&amp;C Load Factor Adjustments'!$G46+'R&amp;C Load Factor Adjustments'!$F46</f>
        <v>17.344646316291787</v>
      </c>
      <c r="S44" s="25">
        <f>S12+(S22-'R&amp;C Load Factor Adjustments'!$G46)*'R&amp;C Load Factor Adjustments'!$H46+'R&amp;C Load Factor Adjustments'!$G46+'R&amp;C Load Factor Adjustments'!$F46</f>
        <v>17.387326614123609</v>
      </c>
      <c r="T44" s="25">
        <f>T12+(T22-'R&amp;C Load Factor Adjustments'!$G46)*'R&amp;C Load Factor Adjustments'!$H46+'R&amp;C Load Factor Adjustments'!$G46+'R&amp;C Load Factor Adjustments'!$F46</f>
        <v>17.54566421733977</v>
      </c>
      <c r="U44" s="25">
        <f>U12+(U22-'R&amp;C Load Factor Adjustments'!$G46)*'R&amp;C Load Factor Adjustments'!$H46+'R&amp;C Load Factor Adjustments'!$G46+'R&amp;C Load Factor Adjustments'!$F46</f>
        <v>18.031157733098709</v>
      </c>
      <c r="V44" s="25">
        <f>V12+(V22-'R&amp;C Load Factor Adjustments'!$G46)*'R&amp;C Load Factor Adjustments'!$H46+'R&amp;C Load Factor Adjustments'!$G46+'R&amp;C Load Factor Adjustments'!$F46</f>
        <v>18.536299470684789</v>
      </c>
      <c r="W44" s="25">
        <f>W12+(W22-'R&amp;C Load Factor Adjustments'!$G46)*'R&amp;C Load Factor Adjustments'!$H46+'R&amp;C Load Factor Adjustments'!$G46+'R&amp;C Load Factor Adjustments'!$F46</f>
        <v>18.754736689844933</v>
      </c>
      <c r="X44" s="25">
        <f>X12+(X22-'R&amp;C Load Factor Adjustments'!$G46)*'R&amp;C Load Factor Adjustments'!$H46+'R&amp;C Load Factor Adjustments'!$G46+'R&amp;C Load Factor Adjustments'!$F46</f>
        <v>18.69146950949041</v>
      </c>
      <c r="Y44" s="25">
        <f>Y12+(Y22-'R&amp;C Load Factor Adjustments'!$G46)*'R&amp;C Load Factor Adjustments'!$H46+'R&amp;C Load Factor Adjustments'!$G46+'R&amp;C Load Factor Adjustments'!$F46</f>
        <v>18.846262386924181</v>
      </c>
      <c r="Z44" s="25">
        <f>Z12+(Z22-'R&amp;C Load Factor Adjustments'!$G46)*'R&amp;C Load Factor Adjustments'!$H46+'R&amp;C Load Factor Adjustments'!$G46+'R&amp;C Load Factor Adjustments'!$F46</f>
        <v>19.511030578219575</v>
      </c>
      <c r="AA44" s="25">
        <f>AA12+(AA22-'R&amp;C Load Factor Adjustments'!$G46)*'R&amp;C Load Factor Adjustments'!$H46+'R&amp;C Load Factor Adjustments'!$G46+'R&amp;C Load Factor Adjustments'!$F46</f>
        <v>20.250524704071367</v>
      </c>
      <c r="AB44" s="25">
        <f>AB12+(AB22-'R&amp;C Load Factor Adjustments'!$G46)*'R&amp;C Load Factor Adjustments'!$H46+'R&amp;C Load Factor Adjustments'!$G46+'R&amp;C Load Factor Adjustments'!$F46</f>
        <v>20.450848498952652</v>
      </c>
      <c r="AC44" s="25">
        <f>AC12+(AC22-'R&amp;C Load Factor Adjustments'!$G46)*'R&amp;C Load Factor Adjustments'!$H46+'R&amp;C Load Factor Adjustments'!$G46+'R&amp;C Load Factor Adjustments'!$F46</f>
        <v>20.574080640046446</v>
      </c>
      <c r="AD44" s="25">
        <f>AD12+(AD22-'R&amp;C Load Factor Adjustments'!$G46)*'R&amp;C Load Factor Adjustments'!$H46+'R&amp;C Load Factor Adjustments'!$G46+'R&amp;C Load Factor Adjustments'!$F46</f>
        <v>20.884977241700824</v>
      </c>
      <c r="AE44" s="25">
        <f>AE12+(AE22-'R&amp;C Load Factor Adjustments'!$G46)*'R&amp;C Load Factor Adjustments'!$H46+'R&amp;C Load Factor Adjustments'!$G46+'R&amp;C Load Factor Adjustments'!$F46</f>
        <v>21.153205041601225</v>
      </c>
      <c r="AF44" s="25">
        <f>AF12+(AF22-'R&amp;C Load Factor Adjustments'!$G46)*'R&amp;C Load Factor Adjustments'!$H46+'R&amp;C Load Factor Adjustments'!$G46+'R&amp;C Load Factor Adjustments'!$F46</f>
        <v>21.301451751004826</v>
      </c>
      <c r="AG44" s="25">
        <f>AG12+(AG22-'R&amp;C Load Factor Adjustments'!$G46)*'R&amp;C Load Factor Adjustments'!$H46+'R&amp;C Load Factor Adjustments'!$G46+'R&amp;C Load Factor Adjustments'!$F46</f>
        <v>21.43820355900278</v>
      </c>
      <c r="AH44" s="25">
        <f>AH12+(AH22-'R&amp;C Load Factor Adjustments'!$G46)*'R&amp;C Load Factor Adjustments'!$H46+'R&amp;C Load Factor Adjustments'!$G46+'R&amp;C Load Factor Adjustments'!$F46</f>
        <v>21.726252013418272</v>
      </c>
      <c r="AI44" s="25">
        <f>AI12+(AI22-'R&amp;C Load Factor Adjustments'!$G46)*'R&amp;C Load Factor Adjustments'!$H46+'R&amp;C Load Factor Adjustments'!$G46+'R&amp;C Load Factor Adjustments'!$F46</f>
        <v>21.993577323657959</v>
      </c>
      <c r="AJ44" s="25">
        <f>AJ12+(AJ22-'R&amp;C Load Factor Adjustments'!$G46)*'R&amp;C Load Factor Adjustments'!$H46+'R&amp;C Load Factor Adjustments'!$G46+'R&amp;C Load Factor Adjustments'!$F46</f>
        <v>22.246234524430022</v>
      </c>
    </row>
    <row r="45" spans="1:36">
      <c r="A45" s="23"/>
      <c r="B45" s="26" t="str">
        <f t="shared" si="18"/>
        <v>Townsville</v>
      </c>
      <c r="C45" s="25">
        <v>0</v>
      </c>
      <c r="D45" s="25">
        <f>D13+(D23-'R&amp;C Load Factor Adjustments'!$G47)*'R&amp;C Load Factor Adjustments'!$H47+'R&amp;C Load Factor Adjustments'!$G47+'R&amp;C Load Factor Adjustments'!$F47</f>
        <v>8.2769004653646512</v>
      </c>
      <c r="E45" s="25">
        <f>E13+(E23-'R&amp;C Load Factor Adjustments'!$G47)*'R&amp;C Load Factor Adjustments'!$H47+'R&amp;C Load Factor Adjustments'!$G47+'R&amp;C Load Factor Adjustments'!$F47</f>
        <v>8.3109783177354846</v>
      </c>
      <c r="F45" s="25">
        <f>F13+(F23-'R&amp;C Load Factor Adjustments'!$G47)*'R&amp;C Load Factor Adjustments'!$H47+'R&amp;C Load Factor Adjustments'!$G47+'R&amp;C Load Factor Adjustments'!$F47</f>
        <v>7.8875238777495582</v>
      </c>
      <c r="G45" s="25">
        <f>G13+(G23-'R&amp;C Load Factor Adjustments'!$G47)*'R&amp;C Load Factor Adjustments'!$H47+'R&amp;C Load Factor Adjustments'!$G47+'R&amp;C Load Factor Adjustments'!$F47</f>
        <v>3.958038664167292</v>
      </c>
      <c r="H45" s="25">
        <f>H13+(H23-'R&amp;C Load Factor Adjustments'!$G47)*'R&amp;C Load Factor Adjustments'!$H47+'R&amp;C Load Factor Adjustments'!$G47+'R&amp;C Load Factor Adjustments'!$F47</f>
        <v>0.32929297278285552</v>
      </c>
      <c r="I45" s="25">
        <f>I13+(I23-'R&amp;C Load Factor Adjustments'!$G47)*'R&amp;C Load Factor Adjustments'!$H47+'R&amp;C Load Factor Adjustments'!$G47+'R&amp;C Load Factor Adjustments'!$F47</f>
        <v>-9.8607934922523999</v>
      </c>
      <c r="J45" s="25">
        <f>J13+(J23-'R&amp;C Load Factor Adjustments'!$G47)*'R&amp;C Load Factor Adjustments'!$H47+'R&amp;C Load Factor Adjustments'!$G47+'R&amp;C Load Factor Adjustments'!$F47</f>
        <v>-20.769470115445458</v>
      </c>
      <c r="K45" s="25">
        <f>K13+(K23-'R&amp;C Load Factor Adjustments'!$G47)*'R&amp;C Load Factor Adjustments'!$H47+'R&amp;C Load Factor Adjustments'!$G47+'R&amp;C Load Factor Adjustments'!$F47</f>
        <v>-15.207409830755982</v>
      </c>
      <c r="L45" s="25">
        <f>L13+(L23-'R&amp;C Load Factor Adjustments'!$G47)*'R&amp;C Load Factor Adjustments'!$H47+'R&amp;C Load Factor Adjustments'!$G47+'R&amp;C Load Factor Adjustments'!$F47</f>
        <v>-8.6245527264782069</v>
      </c>
      <c r="M45" s="25">
        <f>M13+(M23-'R&amp;C Load Factor Adjustments'!$G47)*'R&amp;C Load Factor Adjustments'!$H47+'R&amp;C Load Factor Adjustments'!$G47+'R&amp;C Load Factor Adjustments'!$F47</f>
        <v>-17.90632106788982</v>
      </c>
      <c r="N45" s="25">
        <f>N13+(N23-'R&amp;C Load Factor Adjustments'!$G47)*'R&amp;C Load Factor Adjustments'!$H47+'R&amp;C Load Factor Adjustments'!$G47+'R&amp;C Load Factor Adjustments'!$F47</f>
        <v>-27.18808940930143</v>
      </c>
      <c r="O45" s="25">
        <f>O13+(O23-'R&amp;C Load Factor Adjustments'!$G47)*'R&amp;C Load Factor Adjustments'!$H47+'R&amp;C Load Factor Adjustments'!$G47+'R&amp;C Load Factor Adjustments'!$F47</f>
        <v>-16.430251080512829</v>
      </c>
      <c r="P45" s="25">
        <f>P13+(P23-'R&amp;C Load Factor Adjustments'!$G47)*'R&amp;C Load Factor Adjustments'!$H47+'R&amp;C Load Factor Adjustments'!$G47+'R&amp;C Load Factor Adjustments'!$F47</f>
        <v>-5.6724127517242247</v>
      </c>
      <c r="Q45" s="25">
        <f>Q13+(Q23-'R&amp;C Load Factor Adjustments'!$G47)*'R&amp;C Load Factor Adjustments'!$H47+'R&amp;C Load Factor Adjustments'!$G47+'R&amp;C Load Factor Adjustments'!$F47</f>
        <v>-14.992609845625347</v>
      </c>
      <c r="R45" s="25">
        <f>R13+(R23-'R&amp;C Load Factor Adjustments'!$G47)*'R&amp;C Load Factor Adjustments'!$H47+'R&amp;C Load Factor Adjustments'!$G47+'R&amp;C Load Factor Adjustments'!$F47</f>
        <v>-24.312806939526471</v>
      </c>
      <c r="S45" s="25">
        <f>S13+(S23-'R&amp;C Load Factor Adjustments'!$G47)*'R&amp;C Load Factor Adjustments'!$H47+'R&amp;C Load Factor Adjustments'!$G47+'R&amp;C Load Factor Adjustments'!$F47</f>
        <v>-12.156403469763237</v>
      </c>
      <c r="T45" s="25">
        <f>T13+(T23-'R&amp;C Load Factor Adjustments'!$G47)*'R&amp;C Load Factor Adjustments'!$H47+'R&amp;C Load Factor Adjustments'!$G47+'R&amp;C Load Factor Adjustments'!$F47</f>
        <v>0</v>
      </c>
      <c r="U45" s="25">
        <f>U13+(U23-'R&amp;C Load Factor Adjustments'!$G47)*'R&amp;C Load Factor Adjustments'!$H47+'R&amp;C Load Factor Adjustments'!$G47+'R&amp;C Load Factor Adjustments'!$F47</f>
        <v>2.7001314837926351</v>
      </c>
      <c r="V45" s="25">
        <f>V13+(V23-'R&amp;C Load Factor Adjustments'!$G47)*'R&amp;C Load Factor Adjustments'!$H47+'R&amp;C Load Factor Adjustments'!$G47+'R&amp;C Load Factor Adjustments'!$F47</f>
        <v>5.269767374455034</v>
      </c>
      <c r="W45" s="25">
        <f>W13+(W23-'R&amp;C Load Factor Adjustments'!$G47)*'R&amp;C Load Factor Adjustments'!$H47+'R&amp;C Load Factor Adjustments'!$G47+'R&amp;C Load Factor Adjustments'!$F47</f>
        <v>2.6847193719090852</v>
      </c>
      <c r="X45" s="25">
        <f>X13+(X23-'R&amp;C Load Factor Adjustments'!$G47)*'R&amp;C Load Factor Adjustments'!$H47+'R&amp;C Load Factor Adjustments'!$G47+'R&amp;C Load Factor Adjustments'!$F47</f>
        <v>0.75945214575069153</v>
      </c>
      <c r="Y45" s="25">
        <f>Y13+(Y23-'R&amp;C Load Factor Adjustments'!$G47)*'R&amp;C Load Factor Adjustments'!$H47+'R&amp;C Load Factor Adjustments'!$G47+'R&amp;C Load Factor Adjustments'!$F47</f>
        <v>1.0431582546310876</v>
      </c>
      <c r="Z45" s="25">
        <f>Z13+(Z23-'R&amp;C Load Factor Adjustments'!$G47)*'R&amp;C Load Factor Adjustments'!$H47+'R&amp;C Load Factor Adjustments'!$G47+'R&amp;C Load Factor Adjustments'!$F47</f>
        <v>2.623858588242967</v>
      </c>
      <c r="AA45" s="25">
        <f>AA13+(AA23-'R&amp;C Load Factor Adjustments'!$G47)*'R&amp;C Load Factor Adjustments'!$H47+'R&amp;C Load Factor Adjustments'!$G47+'R&amp;C Load Factor Adjustments'!$F47</f>
        <v>5.4014906431186009</v>
      </c>
      <c r="AB45" s="25">
        <f>AB13+(AB23-'R&amp;C Load Factor Adjustments'!$G47)*'R&amp;C Load Factor Adjustments'!$H47+'R&amp;C Load Factor Adjustments'!$G47+'R&amp;C Load Factor Adjustments'!$F47</f>
        <v>5.5633863406036488</v>
      </c>
      <c r="AC45" s="25">
        <f>AC13+(AC23-'R&amp;C Load Factor Adjustments'!$G47)*'R&amp;C Load Factor Adjustments'!$H47+'R&amp;C Load Factor Adjustments'!$G47+'R&amp;C Load Factor Adjustments'!$F47</f>
        <v>5.2277114472000683</v>
      </c>
      <c r="AD45" s="25">
        <f>AD13+(AD23-'R&amp;C Load Factor Adjustments'!$G47)*'R&amp;C Load Factor Adjustments'!$H47+'R&amp;C Load Factor Adjustments'!$G47+'R&amp;C Load Factor Adjustments'!$F47</f>
        <v>6.2353316861882329</v>
      </c>
      <c r="AE45" s="25">
        <f>AE13+(AE23-'R&amp;C Load Factor Adjustments'!$G47)*'R&amp;C Load Factor Adjustments'!$H47+'R&amp;C Load Factor Adjustments'!$G47+'R&amp;C Load Factor Adjustments'!$F47</f>
        <v>6.0601602518740343</v>
      </c>
      <c r="AF45" s="25">
        <f>AF13+(AF23-'R&amp;C Load Factor Adjustments'!$G47)*'R&amp;C Load Factor Adjustments'!$H47+'R&amp;C Load Factor Adjustments'!$G47+'R&amp;C Load Factor Adjustments'!$F47</f>
        <v>4.8451109360512703</v>
      </c>
      <c r="AG45" s="25">
        <f>AG13+(AG23-'R&amp;C Load Factor Adjustments'!$G47)*'R&amp;C Load Factor Adjustments'!$H47+'R&amp;C Load Factor Adjustments'!$G47+'R&amp;C Load Factor Adjustments'!$F47</f>
        <v>5.298035560340308</v>
      </c>
      <c r="AH45" s="25">
        <f>AH13+(AH23-'R&amp;C Load Factor Adjustments'!$G47)*'R&amp;C Load Factor Adjustments'!$H47+'R&amp;C Load Factor Adjustments'!$G47+'R&amp;C Load Factor Adjustments'!$F47</f>
        <v>4.8757456056867117</v>
      </c>
      <c r="AI45" s="25">
        <f>AI13+(AI23-'R&amp;C Load Factor Adjustments'!$G47)*'R&amp;C Load Factor Adjustments'!$H47+'R&amp;C Load Factor Adjustments'!$G47+'R&amp;C Load Factor Adjustments'!$F47</f>
        <v>3.0839163348792837</v>
      </c>
      <c r="AJ45" s="25">
        <f>AJ13+(AJ23-'R&amp;C Load Factor Adjustments'!$G47)*'R&amp;C Load Factor Adjustments'!$H47+'R&amp;C Load Factor Adjustments'!$G47+'R&amp;C Load Factor Adjustments'!$F47</f>
        <v>3.9872412842473537</v>
      </c>
    </row>
    <row r="46" spans="1:36">
      <c r="B46" s="1"/>
    </row>
    <row r="48" spans="1:36">
      <c r="B48" s="2" t="s">
        <v>79</v>
      </c>
      <c r="D48" s="3" t="s">
        <v>80</v>
      </c>
      <c r="I48" s="10">
        <f>'Oil Price Projections'!O62</f>
        <v>0</v>
      </c>
    </row>
    <row r="49" spans="1:36">
      <c r="C49">
        <f>C38</f>
        <v>2019</v>
      </c>
      <c r="D49">
        <f t="shared" ref="D49:AH49" si="19">D38</f>
        <v>2020</v>
      </c>
      <c r="E49">
        <f t="shared" si="19"/>
        <v>2021</v>
      </c>
      <c r="F49">
        <f t="shared" si="19"/>
        <v>2022</v>
      </c>
      <c r="G49">
        <f t="shared" si="19"/>
        <v>2023</v>
      </c>
      <c r="H49">
        <f t="shared" si="19"/>
        <v>2024</v>
      </c>
      <c r="I49">
        <f t="shared" si="19"/>
        <v>2025</v>
      </c>
      <c r="J49">
        <f t="shared" si="19"/>
        <v>2026</v>
      </c>
      <c r="K49">
        <f t="shared" si="19"/>
        <v>2027</v>
      </c>
      <c r="L49">
        <f t="shared" si="19"/>
        <v>2028</v>
      </c>
      <c r="M49">
        <f t="shared" si="19"/>
        <v>2029</v>
      </c>
      <c r="N49">
        <f t="shared" si="19"/>
        <v>2030</v>
      </c>
      <c r="O49">
        <f t="shared" si="19"/>
        <v>2031</v>
      </c>
      <c r="P49">
        <f t="shared" si="19"/>
        <v>2032</v>
      </c>
      <c r="Q49">
        <f t="shared" si="19"/>
        <v>2033</v>
      </c>
      <c r="R49">
        <f t="shared" si="19"/>
        <v>2034</v>
      </c>
      <c r="S49">
        <f t="shared" si="19"/>
        <v>2035</v>
      </c>
      <c r="T49">
        <f t="shared" si="19"/>
        <v>2036</v>
      </c>
      <c r="U49">
        <f t="shared" si="19"/>
        <v>2037</v>
      </c>
      <c r="V49">
        <f t="shared" si="19"/>
        <v>2038</v>
      </c>
      <c r="W49">
        <f t="shared" si="19"/>
        <v>2039</v>
      </c>
      <c r="X49">
        <f t="shared" si="19"/>
        <v>2040</v>
      </c>
      <c r="Y49">
        <f t="shared" si="19"/>
        <v>2041</v>
      </c>
      <c r="Z49">
        <f t="shared" si="19"/>
        <v>2042</v>
      </c>
      <c r="AA49">
        <f t="shared" si="19"/>
        <v>2043</v>
      </c>
      <c r="AB49">
        <f t="shared" si="19"/>
        <v>2044</v>
      </c>
      <c r="AC49">
        <f t="shared" si="19"/>
        <v>2045</v>
      </c>
      <c r="AD49">
        <f t="shared" si="19"/>
        <v>2046</v>
      </c>
      <c r="AE49">
        <f t="shared" si="19"/>
        <v>2047</v>
      </c>
      <c r="AF49">
        <f t="shared" si="19"/>
        <v>2048</v>
      </c>
      <c r="AG49">
        <f t="shared" si="19"/>
        <v>2049</v>
      </c>
      <c r="AH49">
        <f t="shared" si="19"/>
        <v>2050</v>
      </c>
      <c r="AI49">
        <f t="shared" ref="AI49:AJ49" si="20">AI38</f>
        <v>2051</v>
      </c>
      <c r="AJ49">
        <f t="shared" si="20"/>
        <v>2052</v>
      </c>
    </row>
    <row r="50" spans="1:36">
      <c r="A50" t="s">
        <v>81</v>
      </c>
      <c r="B50" s="1" t="s">
        <v>82</v>
      </c>
      <c r="C50" s="6">
        <v>64.37</v>
      </c>
      <c r="D50" s="6">
        <v>41.76</v>
      </c>
      <c r="E50" s="6">
        <v>71.599999999999994</v>
      </c>
      <c r="F50" s="6">
        <v>80.900000000000006</v>
      </c>
      <c r="G50" s="6">
        <v>69.528704775903805</v>
      </c>
      <c r="H50" s="6">
        <v>63.832590207176622</v>
      </c>
      <c r="I50" s="6">
        <v>60.971928968146912</v>
      </c>
      <c r="J50" s="6">
        <v>58.106835358465879</v>
      </c>
      <c r="K50" s="6">
        <v>58.078520293228507</v>
      </c>
      <c r="L50" s="6">
        <v>58.046871871875382</v>
      </c>
      <c r="M50" s="6">
        <v>58.012308462679187</v>
      </c>
      <c r="N50" s="6">
        <v>57.975182861560469</v>
      </c>
      <c r="O50" s="6">
        <v>57.935794353060672</v>
      </c>
      <c r="P50" s="6">
        <v>57.894398268842977</v>
      </c>
      <c r="Q50" s="6">
        <v>57.851213612849364</v>
      </c>
      <c r="R50" s="6">
        <v>57.806429184205058</v>
      </c>
      <c r="S50" s="6">
        <v>57.760208524606369</v>
      </c>
      <c r="T50" s="6">
        <v>57.713987865007681</v>
      </c>
      <c r="U50" s="6">
        <v>57.667767205408992</v>
      </c>
      <c r="V50" s="6">
        <v>57.621546545810304</v>
      </c>
      <c r="W50" s="6">
        <v>57.575325886211616</v>
      </c>
      <c r="X50" s="6">
        <v>57.529105226612927</v>
      </c>
      <c r="Y50" s="6">
        <v>57.482884567014239</v>
      </c>
      <c r="Z50" s="6">
        <v>57.43666390741555</v>
      </c>
      <c r="AA50" s="6">
        <v>57.390443247816862</v>
      </c>
      <c r="AB50" s="6">
        <v>57.344222588218173</v>
      </c>
      <c r="AC50" s="6">
        <v>57.298001928619485</v>
      </c>
      <c r="AD50" s="6">
        <v>57.251781269020796</v>
      </c>
      <c r="AE50" s="6">
        <v>57.205560609422108</v>
      </c>
      <c r="AF50" s="6">
        <v>57.159339949823419</v>
      </c>
      <c r="AG50" s="6">
        <v>57.113119290224731</v>
      </c>
      <c r="AH50" s="6">
        <v>57.066898630626042</v>
      </c>
      <c r="AI50" s="6">
        <v>57.020677971027354</v>
      </c>
      <c r="AJ50" s="6">
        <v>56.974457311428665</v>
      </c>
    </row>
    <row r="51" spans="1:36">
      <c r="A51" t="s">
        <v>83</v>
      </c>
      <c r="B51" s="1" t="s">
        <v>84</v>
      </c>
      <c r="C51" s="5">
        <v>1.3985539999999999</v>
      </c>
      <c r="D51" s="5">
        <f>SUMIF('Exch Rate Projections'!$C$4:$C$9,'2022 STEP CHANGE SCENARIO'!$B$3,'Exch Rate Projections'!D4:D9)</f>
        <v>1.4926649999999999</v>
      </c>
      <c r="E51" s="5">
        <f>SUMIF('Exch Rate Projections'!$C$4:$C$9,'2022 STEP CHANGE SCENARIO'!$B$3,'Exch Rate Projections'!E4:E9)</f>
        <v>1.3400417499999999</v>
      </c>
      <c r="F51" s="5">
        <f>SUMIF('Exch Rate Projections'!$C$4:$C$9,'2022 STEP CHANGE SCENARIO'!$B$3,'Exch Rate Projections'!F4:F9)</f>
        <v>1.3687147500000001</v>
      </c>
      <c r="G51" s="5">
        <f>SUMIF('Exch Rate Projections'!$C$4:$C$9,'2022 STEP CHANGE SCENARIO'!$B$3,'Exch Rate Projections'!G4:G9)</f>
        <v>1.3680177499999999</v>
      </c>
      <c r="H51" s="5">
        <f>SUMIF('Exch Rate Projections'!$C$4:$C$9,'2022 STEP CHANGE SCENARIO'!$B$3,'Exch Rate Projections'!H4:H9)</f>
        <v>1.31537975</v>
      </c>
      <c r="I51" s="5">
        <f>SUMIF('Exch Rate Projections'!$C$4:$C$9,'2022 STEP CHANGE SCENARIO'!$B$3,'Exch Rate Projections'!I4:I9)</f>
        <v>1.2880247499999999</v>
      </c>
      <c r="J51" s="5">
        <f>SUMIF('Exch Rate Projections'!$C$4:$C$9,'2022 STEP CHANGE SCENARIO'!$B$3,'Exch Rate Projections'!J4:J9)</f>
        <v>1.26052925</v>
      </c>
      <c r="K51" s="5">
        <f>SUMIF('Exch Rate Projections'!$C$4:$C$9,'2022 STEP CHANGE SCENARIO'!$B$3,'Exch Rate Projections'!K4:K9)</f>
        <v>1.245009</v>
      </c>
      <c r="L51" s="5">
        <f>SUMIF('Exch Rate Projections'!$C$4:$C$9,'2022 STEP CHANGE SCENARIO'!$B$3,'Exch Rate Projections'!L4:L9)</f>
        <v>1.2434395</v>
      </c>
      <c r="M51" s="5">
        <f>SUMIF('Exch Rate Projections'!$C$4:$C$9,'2022 STEP CHANGE SCENARIO'!$B$3,'Exch Rate Projections'!M4:M9)</f>
        <v>1.243376</v>
      </c>
      <c r="N51" s="5">
        <f>SUMIF('Exch Rate Projections'!$C$4:$C$9,'2022 STEP CHANGE SCENARIO'!$B$3,'Exch Rate Projections'!N4:N9)</f>
        <v>1.243382</v>
      </c>
      <c r="O51" s="5">
        <f>SUMIF('Exch Rate Projections'!$C$4:$C$9,'2022 STEP CHANGE SCENARIO'!$B$3,'Exch Rate Projections'!O4:O9)</f>
        <v>1.2433857500000001</v>
      </c>
      <c r="P51" s="5">
        <f>SUMIF('Exch Rate Projections'!$C$4:$C$9,'2022 STEP CHANGE SCENARIO'!$B$3,'Exch Rate Projections'!P4:P9)</f>
        <v>1.24338375</v>
      </c>
      <c r="Q51" s="5">
        <f>SUMIF('Exch Rate Projections'!$C$4:$C$9,'2022 STEP CHANGE SCENARIO'!$B$3,'Exch Rate Projections'!Q4:Q9)</f>
        <v>1.2433812500000001</v>
      </c>
      <c r="R51" s="5">
        <f>SUMIF('Exch Rate Projections'!$C$4:$C$9,'2022 STEP CHANGE SCENARIO'!$B$3,'Exch Rate Projections'!R4:R9)</f>
        <v>1.2433872500000001</v>
      </c>
      <c r="S51" s="5">
        <f>SUMIF('Exch Rate Projections'!$C$4:$C$9,'2022 STEP CHANGE SCENARIO'!$B$3,'Exch Rate Projections'!S4:S9)</f>
        <v>1.24337575</v>
      </c>
      <c r="T51" s="5">
        <f>SUMIF('Exch Rate Projections'!$C$4:$C$9,'2022 STEP CHANGE SCENARIO'!$B$3,'Exch Rate Projections'!T4:T9)</f>
        <v>1.2433860000000001</v>
      </c>
      <c r="U51" s="5">
        <f>SUMIF('Exch Rate Projections'!$C$4:$C$9,'2022 STEP CHANGE SCENARIO'!$B$3,'Exch Rate Projections'!U4:U9)</f>
        <v>1.24338175</v>
      </c>
      <c r="V51" s="5">
        <f>SUMIF('Exch Rate Projections'!$C$4:$C$9,'2022 STEP CHANGE SCENARIO'!$B$3,'Exch Rate Projections'!V4:V9)</f>
        <v>1.2433829999999999</v>
      </c>
      <c r="W51" s="5">
        <f>SUMIF('Exch Rate Projections'!$C$4:$C$9,'2022 STEP CHANGE SCENARIO'!$B$3,'Exch Rate Projections'!W4:W9)</f>
        <v>1.24338875</v>
      </c>
      <c r="X51" s="5">
        <f>SUMIF('Exch Rate Projections'!$C$4:$C$9,'2022 STEP CHANGE SCENARIO'!$B$3,'Exch Rate Projections'!X4:X9)</f>
        <v>1.2433857500000001</v>
      </c>
      <c r="Y51" s="5">
        <f>SUMIF('Exch Rate Projections'!$C$4:$C$9,'2022 STEP CHANGE SCENARIO'!$B$3,'Exch Rate Projections'!Y4:Y9)</f>
        <v>1.2433775</v>
      </c>
      <c r="Z51" s="5">
        <f>SUMIF('Exch Rate Projections'!$C$4:$C$9,'2022 STEP CHANGE SCENARIO'!$B$3,'Exch Rate Projections'!Z4:Z9)</f>
        <v>1.243382</v>
      </c>
      <c r="AA51" s="5">
        <f>SUMIF('Exch Rate Projections'!$C$4:$C$9,'2022 STEP CHANGE SCENARIO'!$B$3,'Exch Rate Projections'!AA4:AA9)</f>
        <v>1.2433805</v>
      </c>
      <c r="AB51" s="5">
        <f>SUMIF('Exch Rate Projections'!$C$4:$C$9,'2022 STEP CHANGE SCENARIO'!$B$3,'Exch Rate Projections'!AB4:AB9)</f>
        <v>1.2433829999999999</v>
      </c>
      <c r="AC51" s="5">
        <f>SUMIF('Exch Rate Projections'!$C$4:$C$9,'2022 STEP CHANGE SCENARIO'!$B$3,'Exch Rate Projections'!AC4:AC9)</f>
        <v>1.24338025</v>
      </c>
      <c r="AD51" s="5">
        <f>SUMIF('Exch Rate Projections'!$C$4:$C$9,'2022 STEP CHANGE SCENARIO'!$B$3,'Exch Rate Projections'!AD4:AD9)</f>
        <v>1.2433784999999999</v>
      </c>
      <c r="AE51" s="5">
        <f>SUMIF('Exch Rate Projections'!$C$4:$C$9,'2022 STEP CHANGE SCENARIO'!$B$3,'Exch Rate Projections'!AE4:AE9)</f>
        <v>1.2433717500000001</v>
      </c>
      <c r="AF51" s="5">
        <f>SUMIF('Exch Rate Projections'!$C$4:$C$9,'2022 STEP CHANGE SCENARIO'!$B$3,'Exch Rate Projections'!AF4:AF9)</f>
        <v>1.2433752499999999</v>
      </c>
      <c r="AG51" s="5">
        <f>SUMIF('Exch Rate Projections'!$C$4:$C$9,'2022 STEP CHANGE SCENARIO'!$B$3,'Exch Rate Projections'!AG4:AG9)</f>
        <v>1.24336775</v>
      </c>
      <c r="AH51" s="5">
        <f>SUMIF('Exch Rate Projections'!$C$4:$C$9,'2022 STEP CHANGE SCENARIO'!$B$3,'Exch Rate Projections'!AH4:AH9)</f>
        <v>1.24336925</v>
      </c>
      <c r="AI51" s="5">
        <f>SUMIF('Exch Rate Projections'!$C$4:$C$9,'2022 STEP CHANGE SCENARIO'!$B$3,'Exch Rate Projections'!AI4:AI9)</f>
        <v>1.2433652500000001</v>
      </c>
      <c r="AJ51" s="5">
        <f>SUMIF('Exch Rate Projections'!$C$4:$C$9,'2022 STEP CHANGE SCENARIO'!$B$3,'Exch Rate Projections'!AJ4:AJ9)</f>
        <v>1.2433639999999999</v>
      </c>
    </row>
    <row r="52" spans="1:36">
      <c r="A52" t="s">
        <v>85</v>
      </c>
      <c r="B52" s="1" t="s">
        <v>82</v>
      </c>
      <c r="C52" s="6">
        <f>C50*C51</f>
        <v>90.02492097999999</v>
      </c>
      <c r="D52" s="6">
        <f t="shared" ref="D52:AH52" si="21">D50*D51</f>
        <v>62.333690399999995</v>
      </c>
      <c r="E52" s="6">
        <f t="shared" si="21"/>
        <v>95.946989299999984</v>
      </c>
      <c r="F52" s="6">
        <f t="shared" si="21"/>
        <v>110.72902327500002</v>
      </c>
      <c r="G52" s="6">
        <f t="shared" si="21"/>
        <v>95.116502267946174</v>
      </c>
      <c r="H52" s="6">
        <f t="shared" si="21"/>
        <v>83.964096548568435</v>
      </c>
      <c r="I52" s="6">
        <f t="shared" si="21"/>
        <v>78.533353566215183</v>
      </c>
      <c r="J52" s="6">
        <f t="shared" si="21"/>
        <v>73.245365594280486</v>
      </c>
      <c r="K52" s="6">
        <f t="shared" si="21"/>
        <v>72.308280471752127</v>
      </c>
      <c r="L52" s="6">
        <f t="shared" si="21"/>
        <v>72.177773336928794</v>
      </c>
      <c r="M52" s="6">
        <f t="shared" si="21"/>
        <v>72.131112047092202</v>
      </c>
      <c r="N52" s="6">
        <f t="shared" si="21"/>
        <v>72.085298816772777</v>
      </c>
      <c r="O52" s="6">
        <f t="shared" si="21"/>
        <v>72.036541113526113</v>
      </c>
      <c r="P52" s="6">
        <f t="shared" si="21"/>
        <v>71.984954023507484</v>
      </c>
      <c r="Q52" s="6">
        <f t="shared" si="21"/>
        <v>71.931114295961663</v>
      </c>
      <c r="R52" s="6">
        <f t="shared" si="21"/>
        <v>71.875777015668476</v>
      </c>
      <c r="S52" s="6">
        <f t="shared" si="21"/>
        <v>71.817642594438837</v>
      </c>
      <c r="T52" s="6">
        <f t="shared" si="21"/>
        <v>71.760764515520449</v>
      </c>
      <c r="U52" s="6">
        <f t="shared" si="21"/>
        <v>71.703049306454034</v>
      </c>
      <c r="V52" s="6">
        <f t="shared" si="21"/>
        <v>71.645651408769254</v>
      </c>
      <c r="W52" s="6">
        <f t="shared" si="21"/>
        <v>71.588512484499304</v>
      </c>
      <c r="X52" s="6">
        <f t="shared" si="21"/>
        <v>71.530869649021042</v>
      </c>
      <c r="Y52" s="6">
        <f t="shared" si="21"/>
        <v>71.472925305722754</v>
      </c>
      <c r="Z52" s="6">
        <f t="shared" si="21"/>
        <v>71.415714042530155</v>
      </c>
      <c r="AA52" s="6">
        <f t="shared" si="21"/>
        <v>71.358158020692159</v>
      </c>
      <c r="AB52" s="6">
        <f t="shared" si="21"/>
        <v>71.300831514406468</v>
      </c>
      <c r="AC52" s="6">
        <f t="shared" si="21"/>
        <v>71.24320396250738</v>
      </c>
      <c r="AD52" s="6">
        <f t="shared" si="21"/>
        <v>71.185633916603166</v>
      </c>
      <c r="AE52" s="6">
        <f t="shared" si="21"/>
        <v>71.127778004668244</v>
      </c>
      <c r="AF52" s="6">
        <f t="shared" si="21"/>
        <v>71.070508599946677</v>
      </c>
      <c r="AG52" s="6">
        <f t="shared" si="21"/>
        <v>71.012610627368318</v>
      </c>
      <c r="AH52" s="6">
        <f t="shared" si="21"/>
        <v>70.955226950187523</v>
      </c>
      <c r="AI52" s="6">
        <f t="shared" ref="AI52:AJ52" si="22">AI50*AI51</f>
        <v>70.897529520615919</v>
      </c>
      <c r="AJ52" s="6">
        <f t="shared" si="22"/>
        <v>70.839989140567184</v>
      </c>
    </row>
    <row r="53" spans="1:36">
      <c r="B53" s="1" t="s">
        <v>86</v>
      </c>
      <c r="E53" s="4">
        <f>7.52*E52/86</f>
        <v>8.3897832504186027</v>
      </c>
    </row>
    <row r="54" spans="1:36">
      <c r="B54" s="1"/>
      <c r="E54" s="4"/>
    </row>
    <row r="55" spans="1:36">
      <c r="A55" s="36"/>
      <c r="B55" s="37" t="s">
        <v>87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</row>
    <row r="56" spans="1:36">
      <c r="A56" s="36"/>
      <c r="B56" s="38" t="s">
        <v>77</v>
      </c>
      <c r="C56" s="36">
        <f>C49</f>
        <v>2019</v>
      </c>
      <c r="D56" s="36">
        <f t="shared" ref="D56:AH56" si="23">D49</f>
        <v>2020</v>
      </c>
      <c r="E56" s="36">
        <f t="shared" si="23"/>
        <v>2021</v>
      </c>
      <c r="F56" s="36">
        <f t="shared" si="23"/>
        <v>2022</v>
      </c>
      <c r="G56" s="36">
        <f t="shared" si="23"/>
        <v>2023</v>
      </c>
      <c r="H56" s="36">
        <f t="shared" si="23"/>
        <v>2024</v>
      </c>
      <c r="I56" s="36">
        <f t="shared" si="23"/>
        <v>2025</v>
      </c>
      <c r="J56" s="36">
        <f t="shared" si="23"/>
        <v>2026</v>
      </c>
      <c r="K56" s="36">
        <f t="shared" si="23"/>
        <v>2027</v>
      </c>
      <c r="L56" s="36">
        <f t="shared" si="23"/>
        <v>2028</v>
      </c>
      <c r="M56" s="36">
        <f t="shared" si="23"/>
        <v>2029</v>
      </c>
      <c r="N56" s="36">
        <f t="shared" si="23"/>
        <v>2030</v>
      </c>
      <c r="O56" s="36">
        <f t="shared" si="23"/>
        <v>2031</v>
      </c>
      <c r="P56" s="36">
        <f t="shared" si="23"/>
        <v>2032</v>
      </c>
      <c r="Q56" s="36">
        <f t="shared" si="23"/>
        <v>2033</v>
      </c>
      <c r="R56" s="36">
        <f t="shared" si="23"/>
        <v>2034</v>
      </c>
      <c r="S56" s="36">
        <f t="shared" si="23"/>
        <v>2035</v>
      </c>
      <c r="T56" s="36">
        <f t="shared" si="23"/>
        <v>2036</v>
      </c>
      <c r="U56" s="36">
        <f t="shared" si="23"/>
        <v>2037</v>
      </c>
      <c r="V56" s="36">
        <f t="shared" si="23"/>
        <v>2038</v>
      </c>
      <c r="W56" s="36">
        <f t="shared" si="23"/>
        <v>2039</v>
      </c>
      <c r="X56" s="36">
        <f t="shared" si="23"/>
        <v>2040</v>
      </c>
      <c r="Y56" s="36">
        <f t="shared" si="23"/>
        <v>2041</v>
      </c>
      <c r="Z56" s="36">
        <f t="shared" si="23"/>
        <v>2042</v>
      </c>
      <c r="AA56" s="36">
        <f t="shared" si="23"/>
        <v>2043</v>
      </c>
      <c r="AB56" s="36">
        <f t="shared" si="23"/>
        <v>2044</v>
      </c>
      <c r="AC56" s="36">
        <f t="shared" si="23"/>
        <v>2045</v>
      </c>
      <c r="AD56" s="36">
        <f t="shared" si="23"/>
        <v>2046</v>
      </c>
      <c r="AE56" s="36">
        <f t="shared" si="23"/>
        <v>2047</v>
      </c>
      <c r="AF56" s="36">
        <f t="shared" si="23"/>
        <v>2048</v>
      </c>
      <c r="AG56" s="36">
        <f t="shared" si="23"/>
        <v>2049</v>
      </c>
      <c r="AH56" s="36">
        <f t="shared" si="23"/>
        <v>2050</v>
      </c>
      <c r="AI56" s="36">
        <f t="shared" ref="AI56:AJ56" si="24">AI49</f>
        <v>2051</v>
      </c>
      <c r="AJ56" s="36">
        <f t="shared" si="24"/>
        <v>2052</v>
      </c>
    </row>
    <row r="57" spans="1:36">
      <c r="A57" s="36"/>
      <c r="B57" s="39" t="str">
        <f t="shared" ref="B57:B63" si="25">B30</f>
        <v>Melbourne</v>
      </c>
      <c r="C57" s="40">
        <f t="shared" ref="C57:AH63" si="26">$E$53*C7/$E7*C$52/$E$52+C17</f>
        <v>0</v>
      </c>
      <c r="D57" s="40">
        <f t="shared" si="26"/>
        <v>5.7793081333587368</v>
      </c>
      <c r="E57" s="40">
        <f>$E$53*E7/$E7*E$52/$E$52+E17</f>
        <v>8.857471878584775</v>
      </c>
      <c r="F57" s="40">
        <f t="shared" si="26"/>
        <v>11.182668928360075</v>
      </c>
      <c r="G57" s="40">
        <f t="shared" si="26"/>
        <v>10.512071724853646</v>
      </c>
      <c r="H57" s="40">
        <f t="shared" si="26"/>
        <v>8.9060213299758377</v>
      </c>
      <c r="I57" s="40">
        <f t="shared" si="26"/>
        <v>7.7354392498647808</v>
      </c>
      <c r="J57" s="40">
        <f t="shared" si="26"/>
        <v>7.0964310005921751</v>
      </c>
      <c r="K57" s="40">
        <f t="shared" si="26"/>
        <v>7.2007133313596077</v>
      </c>
      <c r="L57" s="40">
        <f t="shared" si="26"/>
        <v>7.4770016878049104</v>
      </c>
      <c r="M57" s="40">
        <f t="shared" si="26"/>
        <v>7.5885656544554854</v>
      </c>
      <c r="N57" s="40">
        <f t="shared" si="26"/>
        <v>7.6237672702260024</v>
      </c>
      <c r="O57" s="40">
        <f t="shared" si="26"/>
        <v>7.6220896037264936</v>
      </c>
      <c r="P57" s="40">
        <f t="shared" si="26"/>
        <v>7.6420795512922242</v>
      </c>
      <c r="Q57" s="40">
        <f t="shared" si="26"/>
        <v>7.7064173785405057</v>
      </c>
      <c r="R57" s="40">
        <f t="shared" si="26"/>
        <v>7.7812862518472423</v>
      </c>
      <c r="S57" s="40">
        <f t="shared" si="26"/>
        <v>7.8040764758629919</v>
      </c>
      <c r="T57" s="40">
        <f t="shared" si="26"/>
        <v>7.8430377514209519</v>
      </c>
      <c r="U57" s="40">
        <f t="shared" si="26"/>
        <v>7.99087540977931</v>
      </c>
      <c r="V57" s="40">
        <f t="shared" si="26"/>
        <v>8.17555464511228</v>
      </c>
      <c r="W57" s="40">
        <f t="shared" si="26"/>
        <v>8.256471461583093</v>
      </c>
      <c r="X57" s="40">
        <f t="shared" si="26"/>
        <v>8.2063757251193437</v>
      </c>
      <c r="Y57" s="40">
        <f t="shared" si="26"/>
        <v>8.2534711262346327</v>
      </c>
      <c r="Z57" s="40">
        <f t="shared" si="26"/>
        <v>8.4810915725874132</v>
      </c>
      <c r="AA57" s="40">
        <f t="shared" si="26"/>
        <v>8.6707049120165625</v>
      </c>
      <c r="AB57" s="40">
        <f t="shared" si="26"/>
        <v>8.7752153469224794</v>
      </c>
      <c r="AC57" s="40">
        <f t="shared" si="26"/>
        <v>8.8687048674656506</v>
      </c>
      <c r="AD57" s="40">
        <f t="shared" si="26"/>
        <v>8.9434935733474479</v>
      </c>
      <c r="AE57" s="40">
        <f t="shared" si="26"/>
        <v>8.9894878196696197</v>
      </c>
      <c r="AF57" s="40">
        <f t="shared" si="26"/>
        <v>9.0373535784901158</v>
      </c>
      <c r="AG57" s="40">
        <f t="shared" si="26"/>
        <v>9.0790060875427159</v>
      </c>
      <c r="AH57" s="40">
        <f t="shared" si="26"/>
        <v>9.1751223371636499</v>
      </c>
      <c r="AI57" s="40">
        <f t="shared" ref="AI57:AJ57" si="27">$E$53*AI7/$E7*AI$52/$E$52+AI17</f>
        <v>9.2380928801362447</v>
      </c>
      <c r="AJ57" s="40">
        <f t="shared" si="27"/>
        <v>9.3071563402711313</v>
      </c>
    </row>
    <row r="58" spans="1:36">
      <c r="A58" s="36"/>
      <c r="B58" s="39" t="str">
        <f t="shared" si="25"/>
        <v>Sydney</v>
      </c>
      <c r="C58" s="40">
        <f t="shared" si="26"/>
        <v>0</v>
      </c>
      <c r="D58" s="40">
        <f t="shared" si="26"/>
        <v>7.2554773922567666</v>
      </c>
      <c r="E58" s="40">
        <f t="shared" si="26"/>
        <v>10.29761636751928</v>
      </c>
      <c r="F58" s="40">
        <f t="shared" si="26"/>
        <v>12.233733031287542</v>
      </c>
      <c r="G58" s="40">
        <f t="shared" si="26"/>
        <v>11.310281044793184</v>
      </c>
      <c r="H58" s="40">
        <f t="shared" si="26"/>
        <v>9.8939808458298302</v>
      </c>
      <c r="I58" s="40">
        <f t="shared" si="26"/>
        <v>8.9199840576359541</v>
      </c>
      <c r="J58" s="40">
        <f t="shared" si="26"/>
        <v>8.3057398802925277</v>
      </c>
      <c r="K58" s="40">
        <f t="shared" si="26"/>
        <v>8.2980578368910898</v>
      </c>
      <c r="L58" s="40">
        <f t="shared" si="26"/>
        <v>8.4068709429332564</v>
      </c>
      <c r="M58" s="40">
        <f t="shared" si="26"/>
        <v>8.4404203088320209</v>
      </c>
      <c r="N58" s="40">
        <f t="shared" si="26"/>
        <v>8.511844310202056</v>
      </c>
      <c r="O58" s="40">
        <f t="shared" si="26"/>
        <v>8.5293139755103891</v>
      </c>
      <c r="P58" s="40">
        <f t="shared" si="26"/>
        <v>8.476392597970257</v>
      </c>
      <c r="Q58" s="40">
        <f t="shared" si="26"/>
        <v>8.3638525404238813</v>
      </c>
      <c r="R58" s="40">
        <f t="shared" si="26"/>
        <v>8.1295684160548696</v>
      </c>
      <c r="S58" s="40">
        <f t="shared" si="26"/>
        <v>7.8885625430547472</v>
      </c>
      <c r="T58" s="40">
        <f t="shared" si="26"/>
        <v>7.8150001654567527</v>
      </c>
      <c r="U58" s="40">
        <f t="shared" si="26"/>
        <v>7.8205101613379817</v>
      </c>
      <c r="V58" s="40">
        <f t="shared" si="26"/>
        <v>7.8353259608955668</v>
      </c>
      <c r="W58" s="40">
        <f t="shared" si="26"/>
        <v>7.839090680723201</v>
      </c>
      <c r="X58" s="40">
        <f t="shared" si="26"/>
        <v>7.7990225834138087</v>
      </c>
      <c r="Y58" s="40">
        <f t="shared" si="26"/>
        <v>7.7422466908536061</v>
      </c>
      <c r="Z58" s="40">
        <f t="shared" si="26"/>
        <v>7.6953600367259973</v>
      </c>
      <c r="AA58" s="40">
        <f t="shared" si="26"/>
        <v>7.692608495044607</v>
      </c>
      <c r="AB58" s="40">
        <f t="shared" si="26"/>
        <v>7.7295012590827064</v>
      </c>
      <c r="AC58" s="40">
        <f t="shared" si="26"/>
        <v>7.7803456037317025</v>
      </c>
      <c r="AD58" s="40">
        <f t="shared" si="26"/>
        <v>7.7712315919888146</v>
      </c>
      <c r="AE58" s="40">
        <f t="shared" si="26"/>
        <v>7.7228138264839048</v>
      </c>
      <c r="AF58" s="40">
        <f t="shared" si="26"/>
        <v>7.7099245303560764</v>
      </c>
      <c r="AG58" s="40">
        <f t="shared" si="26"/>
        <v>7.6749576034661739</v>
      </c>
      <c r="AH58" s="40">
        <f t="shared" si="26"/>
        <v>7.674398771253351</v>
      </c>
      <c r="AI58" s="40">
        <f t="shared" ref="AI58:AJ58" si="28">$E$53*AI8/$E8*AI$52/$E$52+AI18</f>
        <v>7.7547144029193635</v>
      </c>
      <c r="AJ58" s="40">
        <f t="shared" si="28"/>
        <v>7.7731810212289618</v>
      </c>
    </row>
    <row r="59" spans="1:36">
      <c r="A59" s="36"/>
      <c r="B59" s="39" t="str">
        <f t="shared" si="25"/>
        <v>Adelaide</v>
      </c>
      <c r="C59" s="40">
        <f t="shared" si="26"/>
        <v>0</v>
      </c>
      <c r="D59" s="40">
        <f t="shared" si="26"/>
        <v>7.303121424624532</v>
      </c>
      <c r="E59" s="40">
        <f t="shared" si="26"/>
        <v>10.340615897271299</v>
      </c>
      <c r="F59" s="40">
        <f t="shared" si="26"/>
        <v>11.81600672121702</v>
      </c>
      <c r="G59" s="40">
        <f t="shared" si="26"/>
        <v>10.480187075350287</v>
      </c>
      <c r="H59" s="40">
        <f t="shared" si="26"/>
        <v>9.2679440773850583</v>
      </c>
      <c r="I59" s="40">
        <f t="shared" si="26"/>
        <v>8.5700771915332172</v>
      </c>
      <c r="J59" s="40">
        <f t="shared" si="26"/>
        <v>8.0149323373647618</v>
      </c>
      <c r="K59" s="40">
        <f t="shared" si="26"/>
        <v>7.9649893043405182</v>
      </c>
      <c r="L59" s="40">
        <f t="shared" si="26"/>
        <v>7.9875524953088028</v>
      </c>
      <c r="M59" s="40">
        <f t="shared" si="26"/>
        <v>7.9449217925012157</v>
      </c>
      <c r="N59" s="40">
        <f t="shared" si="26"/>
        <v>8.0116639090626567</v>
      </c>
      <c r="O59" s="40">
        <f t="shared" si="26"/>
        <v>8.0907961653526321</v>
      </c>
      <c r="P59" s="40">
        <f t="shared" si="26"/>
        <v>8.0830822590519826</v>
      </c>
      <c r="Q59" s="40">
        <f t="shared" si="26"/>
        <v>8.0271611795902693</v>
      </c>
      <c r="R59" s="40">
        <f t="shared" si="26"/>
        <v>7.8889267195429991</v>
      </c>
      <c r="S59" s="40">
        <f t="shared" si="26"/>
        <v>7.7180583617533181</v>
      </c>
      <c r="T59" s="40">
        <f t="shared" si="26"/>
        <v>7.7039871844384056</v>
      </c>
      <c r="U59" s="40">
        <f t="shared" si="26"/>
        <v>7.8506667372509629</v>
      </c>
      <c r="V59" s="40">
        <f t="shared" si="26"/>
        <v>7.9982706537718125</v>
      </c>
      <c r="W59" s="40">
        <f t="shared" si="26"/>
        <v>8.0651835058632759</v>
      </c>
      <c r="X59" s="40">
        <f t="shared" si="26"/>
        <v>8.0932200017219422</v>
      </c>
      <c r="Y59" s="40">
        <f t="shared" si="26"/>
        <v>8.1807121226738886</v>
      </c>
      <c r="Z59" s="40">
        <f t="shared" si="26"/>
        <v>8.3982774830329063</v>
      </c>
      <c r="AA59" s="40">
        <f t="shared" si="26"/>
        <v>8.6304122937056125</v>
      </c>
      <c r="AB59" s="40">
        <f t="shared" si="26"/>
        <v>8.7230168255052938</v>
      </c>
      <c r="AC59" s="40">
        <f t="shared" si="26"/>
        <v>8.7688973413048021</v>
      </c>
      <c r="AD59" s="40">
        <f t="shared" si="26"/>
        <v>8.8613691520330899</v>
      </c>
      <c r="AE59" s="40">
        <f t="shared" si="26"/>
        <v>8.8846615815203247</v>
      </c>
      <c r="AF59" s="40">
        <f t="shared" si="26"/>
        <v>8.8164762118898121</v>
      </c>
      <c r="AG59" s="40">
        <f t="shared" si="26"/>
        <v>8.8039395803683682</v>
      </c>
      <c r="AH59" s="40">
        <f t="shared" si="26"/>
        <v>8.8650999498624881</v>
      </c>
      <c r="AI59" s="40">
        <f t="shared" ref="AI59:AJ59" si="29">$E$53*AI9/$E9*AI$52/$E$52+AI19</f>
        <v>8.8932189626972615</v>
      </c>
      <c r="AJ59" s="40">
        <f t="shared" si="29"/>
        <v>8.9604703921549547</v>
      </c>
    </row>
    <row r="60" spans="1:36">
      <c r="A60" s="36"/>
      <c r="B60" s="39" t="str">
        <f t="shared" si="25"/>
        <v>Brisbane</v>
      </c>
      <c r="C60" s="40">
        <f t="shared" si="26"/>
        <v>0</v>
      </c>
      <c r="D60" s="40">
        <f t="shared" si="26"/>
        <v>6.6771201141726753</v>
      </c>
      <c r="E60" s="40">
        <f t="shared" si="26"/>
        <v>9.7636850533304944</v>
      </c>
      <c r="F60" s="40">
        <f t="shared" si="26"/>
        <v>11.130533481274496</v>
      </c>
      <c r="G60" s="40">
        <f t="shared" si="26"/>
        <v>9.6794079634952812</v>
      </c>
      <c r="H60" s="40">
        <f t="shared" si="26"/>
        <v>8.2789037191329946</v>
      </c>
      <c r="I60" s="40">
        <f t="shared" si="26"/>
        <v>7.3207974479454041</v>
      </c>
      <c r="J60" s="40">
        <f t="shared" si="26"/>
        <v>6.5982884143857685</v>
      </c>
      <c r="K60" s="40">
        <f t="shared" si="26"/>
        <v>6.4727173147881052</v>
      </c>
      <c r="L60" s="40">
        <f t="shared" si="26"/>
        <v>6.5157712240374712</v>
      </c>
      <c r="M60" s="40">
        <f t="shared" si="26"/>
        <v>6.5546297441176087</v>
      </c>
      <c r="N60" s="40">
        <f t="shared" si="26"/>
        <v>6.6553904224815037</v>
      </c>
      <c r="O60" s="40">
        <f t="shared" si="26"/>
        <v>6.7019377861530121</v>
      </c>
      <c r="P60" s="40">
        <f t="shared" si="26"/>
        <v>6.7041925975105707</v>
      </c>
      <c r="Q60" s="40">
        <f t="shared" si="26"/>
        <v>6.6856202528378645</v>
      </c>
      <c r="R60" s="40">
        <f t="shared" si="26"/>
        <v>6.4867726669087009</v>
      </c>
      <c r="S60" s="40">
        <f t="shared" si="26"/>
        <v>6.2718791687473843</v>
      </c>
      <c r="T60" s="40">
        <f t="shared" si="26"/>
        <v>6.3246129153651527</v>
      </c>
      <c r="U60" s="40">
        <f t="shared" si="26"/>
        <v>6.4134121946368055</v>
      </c>
      <c r="V60" s="40">
        <f t="shared" si="26"/>
        <v>6.3296620988886927</v>
      </c>
      <c r="W60" s="40">
        <f t="shared" si="26"/>
        <v>6.2305378015619484</v>
      </c>
      <c r="X60" s="40">
        <f t="shared" si="26"/>
        <v>6.1674186420306079</v>
      </c>
      <c r="Y60" s="40">
        <f t="shared" si="26"/>
        <v>6.1879838176848869</v>
      </c>
      <c r="Z60" s="40">
        <f t="shared" si="26"/>
        <v>6.3454456922555469</v>
      </c>
      <c r="AA60" s="40">
        <f t="shared" si="26"/>
        <v>6.4836864949142923</v>
      </c>
      <c r="AB60" s="40">
        <f t="shared" si="26"/>
        <v>6.4715765973610306</v>
      </c>
      <c r="AC60" s="40">
        <f t="shared" si="26"/>
        <v>6.374929932313214</v>
      </c>
      <c r="AD60" s="40">
        <f t="shared" si="26"/>
        <v>6.3545160913035641</v>
      </c>
      <c r="AE60" s="40">
        <f t="shared" si="26"/>
        <v>6.4675246633905799</v>
      </c>
      <c r="AF60" s="40">
        <f t="shared" si="26"/>
        <v>6.5917031468424589</v>
      </c>
      <c r="AG60" s="40">
        <f t="shared" si="26"/>
        <v>6.6432078708921756</v>
      </c>
      <c r="AH60" s="40">
        <f t="shared" si="26"/>
        <v>6.6389017168999036</v>
      </c>
      <c r="AI60" s="40">
        <f t="shared" ref="AI60:AJ60" si="30">$E$53*AI10/$E10*AI$52/$E$52+AI20</f>
        <v>6.6139532818285165</v>
      </c>
      <c r="AJ60" s="40">
        <f t="shared" si="30"/>
        <v>6.6256142987808504</v>
      </c>
    </row>
    <row r="61" spans="1:36">
      <c r="A61" s="36"/>
      <c r="B61" s="39" t="str">
        <f t="shared" si="25"/>
        <v>Canberra</v>
      </c>
      <c r="C61" s="40">
        <f t="shared" si="26"/>
        <v>0</v>
      </c>
      <c r="D61" s="40">
        <f t="shared" si="26"/>
        <v>7.2554773922567666</v>
      </c>
      <c r="E61" s="40">
        <f t="shared" si="26"/>
        <v>10.29761636751928</v>
      </c>
      <c r="F61" s="40">
        <f t="shared" si="26"/>
        <v>12.233733031287542</v>
      </c>
      <c r="G61" s="40">
        <f t="shared" si="26"/>
        <v>11.310281044793184</v>
      </c>
      <c r="H61" s="40">
        <f t="shared" si="26"/>
        <v>9.8939808458298302</v>
      </c>
      <c r="I61" s="40">
        <f t="shared" si="26"/>
        <v>8.9199840576359541</v>
      </c>
      <c r="J61" s="40">
        <f t="shared" si="26"/>
        <v>8.3057398802925277</v>
      </c>
      <c r="K61" s="40">
        <f t="shared" si="26"/>
        <v>8.2980578368910898</v>
      </c>
      <c r="L61" s="40">
        <f t="shared" si="26"/>
        <v>8.4068709429332564</v>
      </c>
      <c r="M61" s="40">
        <f t="shared" si="26"/>
        <v>8.4404203088320209</v>
      </c>
      <c r="N61" s="40">
        <f t="shared" si="26"/>
        <v>8.511844310202056</v>
      </c>
      <c r="O61" s="40">
        <f t="shared" si="26"/>
        <v>8.5293139755103891</v>
      </c>
      <c r="P61" s="40">
        <f t="shared" si="26"/>
        <v>8.476392597970257</v>
      </c>
      <c r="Q61" s="40">
        <f t="shared" si="26"/>
        <v>8.3638525404238813</v>
      </c>
      <c r="R61" s="40">
        <f t="shared" si="26"/>
        <v>8.1295684160548696</v>
      </c>
      <c r="S61" s="40">
        <f t="shared" si="26"/>
        <v>7.8885625430547472</v>
      </c>
      <c r="T61" s="40">
        <f t="shared" si="26"/>
        <v>7.8150001654567527</v>
      </c>
      <c r="U61" s="40">
        <f t="shared" si="26"/>
        <v>7.8205101613379817</v>
      </c>
      <c r="V61" s="40">
        <f t="shared" si="26"/>
        <v>7.8353259608955668</v>
      </c>
      <c r="W61" s="40">
        <f t="shared" si="26"/>
        <v>7.839090680723201</v>
      </c>
      <c r="X61" s="40">
        <f t="shared" si="26"/>
        <v>7.7990225834138087</v>
      </c>
      <c r="Y61" s="40">
        <f t="shared" si="26"/>
        <v>7.7422466908536061</v>
      </c>
      <c r="Z61" s="40">
        <f t="shared" si="26"/>
        <v>7.6953600367259973</v>
      </c>
      <c r="AA61" s="40">
        <f t="shared" si="26"/>
        <v>7.692608495044607</v>
      </c>
      <c r="AB61" s="40">
        <f t="shared" si="26"/>
        <v>7.7295012590827064</v>
      </c>
      <c r="AC61" s="40">
        <f t="shared" si="26"/>
        <v>7.7803456037317025</v>
      </c>
      <c r="AD61" s="40">
        <f t="shared" si="26"/>
        <v>7.7712315919888146</v>
      </c>
      <c r="AE61" s="40">
        <f t="shared" si="26"/>
        <v>7.7228138264839048</v>
      </c>
      <c r="AF61" s="40">
        <f t="shared" si="26"/>
        <v>7.7099245303560764</v>
      </c>
      <c r="AG61" s="40">
        <f t="shared" si="26"/>
        <v>7.6749576034661739</v>
      </c>
      <c r="AH61" s="40">
        <f t="shared" si="26"/>
        <v>7.674398771253351</v>
      </c>
      <c r="AI61" s="40">
        <f t="shared" ref="AI61:AJ61" si="31">$E$53*AI11/$E11*AI$52/$E$52+AI21</f>
        <v>7.7547144029193635</v>
      </c>
      <c r="AJ61" s="40">
        <f t="shared" si="31"/>
        <v>7.7731810212289618</v>
      </c>
    </row>
    <row r="62" spans="1:36">
      <c r="A62" s="36"/>
      <c r="B62" s="39" t="str">
        <f t="shared" si="25"/>
        <v>Hobart</v>
      </c>
      <c r="C62" s="40">
        <f t="shared" si="26"/>
        <v>0</v>
      </c>
      <c r="D62" s="40">
        <f t="shared" si="26"/>
        <v>7.6493234147069629</v>
      </c>
      <c r="E62" s="40">
        <f t="shared" si="26"/>
        <v>10.812367737595896</v>
      </c>
      <c r="F62" s="40">
        <f t="shared" si="26"/>
        <v>13.06658558527702</v>
      </c>
      <c r="G62" s="40">
        <f t="shared" si="26"/>
        <v>12.446196751883829</v>
      </c>
      <c r="H62" s="40">
        <f t="shared" si="26"/>
        <v>11.000062830060081</v>
      </c>
      <c r="I62" s="40">
        <f t="shared" si="26"/>
        <v>9.9632009523594522</v>
      </c>
      <c r="J62" s="40">
        <f t="shared" si="26"/>
        <v>9.42143583841173</v>
      </c>
      <c r="K62" s="40">
        <f t="shared" si="26"/>
        <v>9.6119326005525387</v>
      </c>
      <c r="L62" s="40">
        <f t="shared" si="26"/>
        <v>9.9857708269016996</v>
      </c>
      <c r="M62" s="40">
        <f t="shared" si="26"/>
        <v>10.077292582419915</v>
      </c>
      <c r="N62" s="40">
        <f t="shared" si="26"/>
        <v>10.089340728775412</v>
      </c>
      <c r="O62" s="40">
        <f t="shared" si="26"/>
        <v>10.199817016674331</v>
      </c>
      <c r="P62" s="40">
        <f t="shared" si="26"/>
        <v>10.260289871102215</v>
      </c>
      <c r="Q62" s="40">
        <f t="shared" si="26"/>
        <v>10.235822583928648</v>
      </c>
      <c r="R62" s="40">
        <f t="shared" si="26"/>
        <v>10.263396174442107</v>
      </c>
      <c r="S62" s="40">
        <f t="shared" si="26"/>
        <v>10.303474864000467</v>
      </c>
      <c r="T62" s="40">
        <f t="shared" si="26"/>
        <v>10.414149969283123</v>
      </c>
      <c r="U62" s="40">
        <f t="shared" si="26"/>
        <v>10.737279407638953</v>
      </c>
      <c r="V62" s="40">
        <f t="shared" si="26"/>
        <v>11.072756756612677</v>
      </c>
      <c r="W62" s="40">
        <f t="shared" si="26"/>
        <v>11.21397013513652</v>
      </c>
      <c r="X62" s="40">
        <f t="shared" si="26"/>
        <v>11.163884843971402</v>
      </c>
      <c r="Y62" s="40">
        <f t="shared" si="26"/>
        <v>11.265556589678891</v>
      </c>
      <c r="Z62" s="40">
        <f t="shared" si="26"/>
        <v>11.716558324523724</v>
      </c>
      <c r="AA62" s="40">
        <f t="shared" si="26"/>
        <v>12.208365781537079</v>
      </c>
      <c r="AB62" s="40">
        <f t="shared" si="26"/>
        <v>12.331175629788184</v>
      </c>
      <c r="AC62" s="40">
        <f t="shared" si="26"/>
        <v>12.407343336377739</v>
      </c>
      <c r="AD62" s="40">
        <f t="shared" si="26"/>
        <v>12.611957754836567</v>
      </c>
      <c r="AE62" s="40">
        <f t="shared" si="26"/>
        <v>12.786769536742842</v>
      </c>
      <c r="AF62" s="40">
        <f t="shared" si="26"/>
        <v>12.880546863479992</v>
      </c>
      <c r="AG62" s="40">
        <f t="shared" si="26"/>
        <v>12.965566972102621</v>
      </c>
      <c r="AH62" s="40">
        <f t="shared" si="26"/>
        <v>13.145246322897082</v>
      </c>
      <c r="AI62" s="40">
        <f t="shared" ref="AI62:AJ62" si="32">$E$53*AI12/$E12*AI$52/$E$52+AI22</f>
        <v>13.295491203180916</v>
      </c>
      <c r="AJ62" s="40">
        <f t="shared" si="32"/>
        <v>13.45569575865818</v>
      </c>
    </row>
    <row r="63" spans="1:36">
      <c r="A63" s="36"/>
      <c r="B63" s="39" t="str">
        <f t="shared" si="25"/>
        <v>Townsville</v>
      </c>
      <c r="C63" s="40">
        <f t="shared" si="26"/>
        <v>0</v>
      </c>
      <c r="D63" s="40">
        <f t="shared" si="26"/>
        <v>6.5904724918202255</v>
      </c>
      <c r="E63" s="40">
        <f t="shared" si="26"/>
        <v>9.5632624301534133</v>
      </c>
      <c r="F63" s="40">
        <f t="shared" si="26"/>
        <v>10.256765798709825</v>
      </c>
      <c r="G63" s="40">
        <f t="shared" si="26"/>
        <v>4.4110102566804192</v>
      </c>
      <c r="H63" s="40">
        <f t="shared" si="26"/>
        <v>0.30474293992314483</v>
      </c>
      <c r="I63" s="40">
        <f t="shared" si="26"/>
        <v>-9.4414650219436602</v>
      </c>
      <c r="J63" s="40">
        <f t="shared" si="26"/>
        <v>-18.545240478535288</v>
      </c>
      <c r="K63" s="40">
        <f t="shared" si="26"/>
        <v>-13.398732173648185</v>
      </c>
      <c r="L63" s="40">
        <f t="shared" si="26"/>
        <v>-7.5466130692198146</v>
      </c>
      <c r="M63" s="40">
        <f t="shared" si="26"/>
        <v>-15.750229687888382</v>
      </c>
      <c r="N63" s="40">
        <f t="shared" si="26"/>
        <v>-23.9436650031544</v>
      </c>
      <c r="O63" s="40">
        <f t="shared" si="26"/>
        <v>-14.426809516628976</v>
      </c>
      <c r="P63" s="40">
        <f t="shared" si="26"/>
        <v>-4.9225612769130933</v>
      </c>
      <c r="Q63" s="40">
        <f t="shared" si="26"/>
        <v>-13.138444478381588</v>
      </c>
      <c r="R63" s="40">
        <f t="shared" si="26"/>
        <v>-21.341512822777627</v>
      </c>
      <c r="S63" s="40">
        <f t="shared" si="26"/>
        <v>-10.65457471052045</v>
      </c>
      <c r="T63" s="40">
        <f t="shared" si="26"/>
        <v>1.5207793341651621E-2</v>
      </c>
      <c r="U63" s="40">
        <f t="shared" si="26"/>
        <v>2.4190801897257672</v>
      </c>
      <c r="V63" s="40">
        <f t="shared" si="26"/>
        <v>4.7329887468004133</v>
      </c>
      <c r="W63" s="40">
        <f t="shared" si="26"/>
        <v>2.4850016137524777</v>
      </c>
      <c r="X63" s="40">
        <f t="shared" si="26"/>
        <v>0.78388687636703713</v>
      </c>
      <c r="Y63" s="40">
        <f t="shared" si="26"/>
        <v>1.0015672318601965</v>
      </c>
      <c r="Z63" s="40">
        <f t="shared" si="26"/>
        <v>2.3815666653474712</v>
      </c>
      <c r="AA63" s="40">
        <f t="shared" si="26"/>
        <v>4.8518681207669907</v>
      </c>
      <c r="AB63" s="40">
        <f t="shared" si="26"/>
        <v>4.9977006027078579</v>
      </c>
      <c r="AC63" s="40">
        <f t="shared" si="26"/>
        <v>4.6984853678293401</v>
      </c>
      <c r="AD63" s="40">
        <f t="shared" si="26"/>
        <v>5.5845428479323536</v>
      </c>
      <c r="AE63" s="40">
        <f t="shared" si="26"/>
        <v>5.4222280876384836</v>
      </c>
      <c r="AF63" s="40">
        <f t="shared" si="26"/>
        <v>4.3703283619322768</v>
      </c>
      <c r="AG63" s="40">
        <f t="shared" si="26"/>
        <v>4.7884400262562066</v>
      </c>
      <c r="AH63" s="40">
        <f t="shared" si="26"/>
        <v>4.4273173806837107</v>
      </c>
      <c r="AI63" s="40">
        <f t="shared" ref="AI63:AJ63" si="33">$E$53*AI13/$E13*AI$52/$E$52+AI23</f>
        <v>2.8243550175109724</v>
      </c>
      <c r="AJ63" s="40">
        <f t="shared" si="33"/>
        <v>3.6469541959059408</v>
      </c>
    </row>
    <row r="64" spans="1:36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</row>
    <row r="65" spans="1:36">
      <c r="A65" s="41"/>
      <c r="B65" s="43" t="s">
        <v>78</v>
      </c>
      <c r="C65" s="44">
        <f>C56</f>
        <v>2019</v>
      </c>
      <c r="D65" s="44">
        <f t="shared" ref="D65:AH65" si="34">D56</f>
        <v>2020</v>
      </c>
      <c r="E65" s="44">
        <f t="shared" si="34"/>
        <v>2021</v>
      </c>
      <c r="F65" s="44">
        <f t="shared" si="34"/>
        <v>2022</v>
      </c>
      <c r="G65" s="44">
        <f t="shared" si="34"/>
        <v>2023</v>
      </c>
      <c r="H65" s="44">
        <f t="shared" si="34"/>
        <v>2024</v>
      </c>
      <c r="I65" s="44">
        <f t="shared" si="34"/>
        <v>2025</v>
      </c>
      <c r="J65" s="44">
        <f t="shared" si="34"/>
        <v>2026</v>
      </c>
      <c r="K65" s="44">
        <f t="shared" si="34"/>
        <v>2027</v>
      </c>
      <c r="L65" s="44">
        <f t="shared" si="34"/>
        <v>2028</v>
      </c>
      <c r="M65" s="44">
        <f t="shared" si="34"/>
        <v>2029</v>
      </c>
      <c r="N65" s="44">
        <f t="shared" si="34"/>
        <v>2030</v>
      </c>
      <c r="O65" s="44">
        <f t="shared" si="34"/>
        <v>2031</v>
      </c>
      <c r="P65" s="44">
        <f t="shared" si="34"/>
        <v>2032</v>
      </c>
      <c r="Q65" s="44">
        <f t="shared" si="34"/>
        <v>2033</v>
      </c>
      <c r="R65" s="44">
        <f t="shared" si="34"/>
        <v>2034</v>
      </c>
      <c r="S65" s="44">
        <f t="shared" si="34"/>
        <v>2035</v>
      </c>
      <c r="T65" s="44">
        <f t="shared" si="34"/>
        <v>2036</v>
      </c>
      <c r="U65" s="44">
        <f t="shared" si="34"/>
        <v>2037</v>
      </c>
      <c r="V65" s="44">
        <f t="shared" si="34"/>
        <v>2038</v>
      </c>
      <c r="W65" s="44">
        <f t="shared" si="34"/>
        <v>2039</v>
      </c>
      <c r="X65" s="44">
        <f t="shared" si="34"/>
        <v>2040</v>
      </c>
      <c r="Y65" s="44">
        <f t="shared" si="34"/>
        <v>2041</v>
      </c>
      <c r="Z65" s="44">
        <f t="shared" si="34"/>
        <v>2042</v>
      </c>
      <c r="AA65" s="44">
        <f t="shared" si="34"/>
        <v>2043</v>
      </c>
      <c r="AB65" s="44">
        <f t="shared" si="34"/>
        <v>2044</v>
      </c>
      <c r="AC65" s="44">
        <f t="shared" si="34"/>
        <v>2045</v>
      </c>
      <c r="AD65" s="44">
        <f t="shared" si="34"/>
        <v>2046</v>
      </c>
      <c r="AE65" s="44">
        <f t="shared" si="34"/>
        <v>2047</v>
      </c>
      <c r="AF65" s="44">
        <f t="shared" si="34"/>
        <v>2048</v>
      </c>
      <c r="AG65" s="44">
        <f t="shared" si="34"/>
        <v>2049</v>
      </c>
      <c r="AH65" s="44">
        <f t="shared" si="34"/>
        <v>2050</v>
      </c>
      <c r="AI65" s="44">
        <f t="shared" ref="AI65:AJ65" si="35">AI56</f>
        <v>2051</v>
      </c>
      <c r="AJ65" s="44">
        <f t="shared" si="35"/>
        <v>2052</v>
      </c>
    </row>
    <row r="66" spans="1:36">
      <c r="A66" s="41"/>
      <c r="B66" s="42" t="str">
        <f>B57</f>
        <v>Melbourne</v>
      </c>
      <c r="C66" s="45">
        <f>$E$53*C7/$E7*C$52/$E$52+('2022 STEP CHANGE SCENARIO'!C17-'R&amp;C Load Factor Adjustments'!$G41)*'R&amp;C Load Factor Adjustments'!$H41+'R&amp;C Load Factor Adjustments'!$G41+'R&amp;C Load Factor Adjustments'!$F41</f>
        <v>0.65893972756607821</v>
      </c>
      <c r="D66" s="45">
        <f>$E$53*D7/$E7*D$52/$E$52+('2022 STEP CHANGE SCENARIO'!D17-'R&amp;C Load Factor Adjustments'!$G41)*'R&amp;C Load Factor Adjustments'!$H41+'R&amp;C Load Factor Adjustments'!$G41+'R&amp;C Load Factor Adjustments'!$F41</f>
        <v>6.9106426510907983</v>
      </c>
      <c r="E66" s="45">
        <f>$E$53*E7/$E7*E$52/$E$52+('2022 STEP CHANGE SCENARIO'!E17-'R&amp;C Load Factor Adjustments'!$G41)*'R&amp;C Load Factor Adjustments'!$H41+'R&amp;C Load Factor Adjustments'!$G41+'R&amp;C Load Factor Adjustments'!$F41</f>
        <v>9.9792128162259974</v>
      </c>
      <c r="F66" s="45">
        <f>$E$53*F7/$E7*F$52/$E$52+('2022 STEP CHANGE SCENARIO'!F17-'R&amp;C Load Factor Adjustments'!$G41)*'R&amp;C Load Factor Adjustments'!$H41+'R&amp;C Load Factor Adjustments'!$G41+'R&amp;C Load Factor Adjustments'!$F41</f>
        <v>12.341601048154589</v>
      </c>
      <c r="G66" s="45">
        <f>$E$53*G7/$E7*G$52/$E$52+('2022 STEP CHANGE SCENARIO'!G17-'R&amp;C Load Factor Adjustments'!$G41)*'R&amp;C Load Factor Adjustments'!$H41+'R&amp;C Load Factor Adjustments'!$G41+'R&amp;C Load Factor Adjustments'!$F41</f>
        <v>11.729542370007314</v>
      </c>
      <c r="H66" s="45">
        <f>$E$53*H7/$E7*H$52/$E$52+('2022 STEP CHANGE SCENARIO'!H17-'R&amp;C Load Factor Adjustments'!$G41)*'R&amp;C Load Factor Adjustments'!$H41+'R&amp;C Load Factor Adjustments'!$G41+'R&amp;C Load Factor Adjustments'!$F41</f>
        <v>10.153639573437308</v>
      </c>
      <c r="I66" s="45">
        <f>$E$53*I7/$E7*I$52/$E$52+('2022 STEP CHANGE SCENARIO'!I17-'R&amp;C Load Factor Adjustments'!$G41)*'R&amp;C Load Factor Adjustments'!$H41+'R&amp;C Load Factor Adjustments'!$G41+'R&amp;C Load Factor Adjustments'!$F41</f>
        <v>9.074302196925867</v>
      </c>
      <c r="J66" s="45">
        <f>$E$53*J7/$E7*J$52/$E$52+('2022 STEP CHANGE SCENARIO'!J17-'R&amp;C Load Factor Adjustments'!$G41)*'R&amp;C Load Factor Adjustments'!$H41+'R&amp;C Load Factor Adjustments'!$G41+'R&amp;C Load Factor Adjustments'!$F41</f>
        <v>8.5619409950188405</v>
      </c>
      <c r="K66" s="45">
        <f>$E$53*K7/$E7*K$52/$E$52+('2022 STEP CHANGE SCENARIO'!K17-'R&amp;C Load Factor Adjustments'!$G41)*'R&amp;C Load Factor Adjustments'!$H41+'R&amp;C Load Factor Adjustments'!$G41+'R&amp;C Load Factor Adjustments'!$F41</f>
        <v>8.7499597280793679</v>
      </c>
      <c r="L66" s="45">
        <f>$E$53*L7/$E7*L$52/$E$52+('2022 STEP CHANGE SCENARIO'!L17-'R&amp;C Load Factor Adjustments'!$G41)*'R&amp;C Load Factor Adjustments'!$H41+'R&amp;C Load Factor Adjustments'!$G41+'R&amp;C Load Factor Adjustments'!$F41</f>
        <v>9.1019783795805385</v>
      </c>
      <c r="M66" s="45">
        <f>$E$53*M7/$E7*M$52/$E$52+('2022 STEP CHANGE SCENARIO'!M17-'R&amp;C Load Factor Adjustments'!$G41)*'R&amp;C Load Factor Adjustments'!$H41+'R&amp;C Load Factor Adjustments'!$G41+'R&amp;C Load Factor Adjustments'!$F41</f>
        <v>9.2586488230210122</v>
      </c>
      <c r="N66" s="45">
        <f>$E$53*N7/$E7*N$52/$E$52+('2022 STEP CHANGE SCENARIO'!N17-'R&amp;C Load Factor Adjustments'!$G41)*'R&amp;C Load Factor Adjustments'!$H41+'R&amp;C Load Factor Adjustments'!$G41+'R&amp;C Load Factor Adjustments'!$F41</f>
        <v>9.3167855906445673</v>
      </c>
      <c r="O66" s="45">
        <f>$E$53*O7/$E7*O$52/$E$52+('2022 STEP CHANGE SCENARIO'!O17-'R&amp;C Load Factor Adjustments'!$G41)*'R&amp;C Load Factor Adjustments'!$H41+'R&amp;C Load Factor Adjustments'!$G41+'R&amp;C Load Factor Adjustments'!$F41</f>
        <v>9.3269758559177962</v>
      </c>
      <c r="P66" s="45">
        <f>$E$53*P7/$E7*P$52/$E$52+('2022 STEP CHANGE SCENARIO'!P17-'R&amp;C Load Factor Adjustments'!$G41)*'R&amp;C Load Factor Adjustments'!$H41+'R&amp;C Load Factor Adjustments'!$G41+'R&amp;C Load Factor Adjustments'!$F41</f>
        <v>9.3411591163747829</v>
      </c>
      <c r="Q66" s="45">
        <f>$E$53*Q7/$E7*Q$52/$E$52+('2022 STEP CHANGE SCENARIO'!Q17-'R&amp;C Load Factor Adjustments'!$G41)*'R&amp;C Load Factor Adjustments'!$H41+'R&amp;C Load Factor Adjustments'!$G41+'R&amp;C Load Factor Adjustments'!$F41</f>
        <v>9.4698477227814362</v>
      </c>
      <c r="R66" s="45">
        <f>$E$53*R7/$E7*R$52/$E$52+('2022 STEP CHANGE SCENARIO'!R17-'R&amp;C Load Factor Adjustments'!$G41)*'R&amp;C Load Factor Adjustments'!$H41+'R&amp;C Load Factor Adjustments'!$G41+'R&amp;C Load Factor Adjustments'!$F41</f>
        <v>9.8072865521811998</v>
      </c>
      <c r="S66" s="45">
        <f>$E$53*S7/$E7*S$52/$E$52+('2022 STEP CHANGE SCENARIO'!S17-'R&amp;C Load Factor Adjustments'!$G41)*'R&amp;C Load Factor Adjustments'!$H41+'R&amp;C Load Factor Adjustments'!$G41+'R&amp;C Load Factor Adjustments'!$F41</f>
        <v>10.16979625250918</v>
      </c>
      <c r="T66" s="45">
        <f>$E$53*T7/$E7*T$52/$E$52+('2022 STEP CHANGE SCENARIO'!T17-'R&amp;C Load Factor Adjustments'!$G41)*'R&amp;C Load Factor Adjustments'!$H41+'R&amp;C Load Factor Adjustments'!$G41+'R&amp;C Load Factor Adjustments'!$F41</f>
        <v>10.433644062331805</v>
      </c>
      <c r="U66" s="45">
        <f>$E$53*U7/$E7*U$52/$E$52+('2022 STEP CHANGE SCENARIO'!U17-'R&amp;C Load Factor Adjustments'!$G41)*'R&amp;C Load Factor Adjustments'!$H41+'R&amp;C Load Factor Adjustments'!$G41+'R&amp;C Load Factor Adjustments'!$F41</f>
        <v>10.808069691791378</v>
      </c>
      <c r="V66" s="45">
        <f>$E$53*V7/$E7*V$52/$E$52+('2022 STEP CHANGE SCENARIO'!V17-'R&amp;C Load Factor Adjustments'!$G41)*'R&amp;C Load Factor Adjustments'!$H41+'R&amp;C Load Factor Adjustments'!$G41+'R&amp;C Load Factor Adjustments'!$F41</f>
        <v>11.239711313375913</v>
      </c>
      <c r="W66" s="45">
        <f>$E$53*W7/$E7*W$52/$E$52+('2022 STEP CHANGE SCENARIO'!W17-'R&amp;C Load Factor Adjustments'!$G41)*'R&amp;C Load Factor Adjustments'!$H41+'R&amp;C Load Factor Adjustments'!$G41+'R&amp;C Load Factor Adjustments'!$F41</f>
        <v>11.408165795650183</v>
      </c>
      <c r="X66" s="45">
        <f>$E$53*X7/$E7*X$52/$E$52+('2022 STEP CHANGE SCENARIO'!X17-'R&amp;C Load Factor Adjustments'!$G41)*'R&amp;C Load Factor Adjustments'!$H41+'R&amp;C Load Factor Adjustments'!$G41+'R&amp;C Load Factor Adjustments'!$F41</f>
        <v>11.256486118621318</v>
      </c>
      <c r="Y66" s="45">
        <f>$E$53*Y7/$E7*Y$52/$E$52+('2022 STEP CHANGE SCENARIO'!Y17-'R&amp;C Load Factor Adjustments'!$G41)*'R&amp;C Load Factor Adjustments'!$H41+'R&amp;C Load Factor Adjustments'!$G41+'R&amp;C Load Factor Adjustments'!$F41</f>
        <v>11.408482944461369</v>
      </c>
      <c r="Z66" s="45">
        <f>$E$53*Z7/$E7*Z$52/$E$52+('2022 STEP CHANGE SCENARIO'!Z17-'R&amp;C Load Factor Adjustments'!$G41)*'R&amp;C Load Factor Adjustments'!$H41+'R&amp;C Load Factor Adjustments'!$G41+'R&amp;C Load Factor Adjustments'!$F41</f>
        <v>12.073174044573232</v>
      </c>
      <c r="AA66" s="45">
        <f>$E$53*AA7/$E7*AA$52/$E$52+('2022 STEP CHANGE SCENARIO'!AA17-'R&amp;C Load Factor Adjustments'!$G41)*'R&amp;C Load Factor Adjustments'!$H41+'R&amp;C Load Factor Adjustments'!$G41+'R&amp;C Load Factor Adjustments'!$F41</f>
        <v>12.508314499604626</v>
      </c>
      <c r="AB66" s="45">
        <f>$E$53*AB7/$E7*AB$52/$E$52+('2022 STEP CHANGE SCENARIO'!AB17-'R&amp;C Load Factor Adjustments'!$G41)*'R&amp;C Load Factor Adjustments'!$H41+'R&amp;C Load Factor Adjustments'!$G41+'R&amp;C Load Factor Adjustments'!$F41</f>
        <v>12.617334225570978</v>
      </c>
      <c r="AC66" s="45">
        <f>$E$53*AC7/$E7*AC$52/$E$52+('2022 STEP CHANGE SCENARIO'!AC17-'R&amp;C Load Factor Adjustments'!$G41)*'R&amp;C Load Factor Adjustments'!$H41+'R&amp;C Load Factor Adjustments'!$G41+'R&amp;C Load Factor Adjustments'!$F41</f>
        <v>12.78383625724156</v>
      </c>
      <c r="AD66" s="45">
        <f>$E$53*AD7/$E7*AD$52/$E$52+('2022 STEP CHANGE SCENARIO'!AD17-'R&amp;C Load Factor Adjustments'!$G41)*'R&amp;C Load Factor Adjustments'!$H41+'R&amp;C Load Factor Adjustments'!$G41+'R&amp;C Load Factor Adjustments'!$F41</f>
        <v>12.96635814507863</v>
      </c>
      <c r="AE66" s="45">
        <f>$E$53*AE7/$E7*AE$52/$E$52+('2022 STEP CHANGE SCENARIO'!AE17-'R&amp;C Load Factor Adjustments'!$G41)*'R&amp;C Load Factor Adjustments'!$H41+'R&amp;C Load Factor Adjustments'!$G41+'R&amp;C Load Factor Adjustments'!$F41</f>
        <v>13.070020027835458</v>
      </c>
      <c r="AF66" s="45">
        <f>$E$53*AF7/$E7*AF$52/$E$52+('2022 STEP CHANGE SCENARIO'!AF17-'R&amp;C Load Factor Adjustments'!$G41)*'R&amp;C Load Factor Adjustments'!$H41+'R&amp;C Load Factor Adjustments'!$G41+'R&amp;C Load Factor Adjustments'!$F41</f>
        <v>13.16039573169318</v>
      </c>
      <c r="AG66" s="45">
        <f>$E$53*AG7/$E7*AG$52/$E$52+('2022 STEP CHANGE SCENARIO'!AG17-'R&amp;C Load Factor Adjustments'!$G41)*'R&amp;C Load Factor Adjustments'!$H41+'R&amp;C Load Factor Adjustments'!$G41+'R&amp;C Load Factor Adjustments'!$F41</f>
        <v>13.222849219712527</v>
      </c>
      <c r="AH66" s="45">
        <f>$E$53*AH7/$E7*AH$52/$E$52+('2022 STEP CHANGE SCENARIO'!AH17-'R&amp;C Load Factor Adjustments'!$G41)*'R&amp;C Load Factor Adjustments'!$H41+'R&amp;C Load Factor Adjustments'!$G41+'R&amp;C Load Factor Adjustments'!$F41</f>
        <v>13.300727692490552</v>
      </c>
      <c r="AI66" s="45">
        <f>$E$53*AI7/$E7*AI$52/$E$52+('2022 STEP CHANGE SCENARIO'!AI17-'R&amp;C Load Factor Adjustments'!$G41)*'R&amp;C Load Factor Adjustments'!$H41+'R&amp;C Load Factor Adjustments'!$G41+'R&amp;C Load Factor Adjustments'!$F41</f>
        <v>13.085241286288149</v>
      </c>
      <c r="AJ66" s="45">
        <f>$E$53*AJ7/$E7*AJ$52/$E$52+('2022 STEP CHANGE SCENARIO'!AJ17-'R&amp;C Load Factor Adjustments'!$G41)*'R&amp;C Load Factor Adjustments'!$H41+'R&amp;C Load Factor Adjustments'!$G41+'R&amp;C Load Factor Adjustments'!$F41</f>
        <v>13.178520679673136</v>
      </c>
    </row>
    <row r="67" spans="1:36">
      <c r="A67" s="41"/>
      <c r="B67" s="42" t="str">
        <f t="shared" ref="B67:B72" si="36">B58</f>
        <v>Sydney</v>
      </c>
      <c r="C67" s="45">
        <f>$E$53*C8/$E8*C$52/$E$52+('2022 STEP CHANGE SCENARIO'!C18-'R&amp;C Load Factor Adjustments'!$G42)*'R&amp;C Load Factor Adjustments'!$H42+'R&amp;C Load Factor Adjustments'!$G42+'R&amp;C Load Factor Adjustments'!$F42</f>
        <v>0.54107990406652562</v>
      </c>
      <c r="D67" s="45">
        <f>$E$53*D8/$E8*D$52/$E$52+('2022 STEP CHANGE SCENARIO'!D18-'R&amp;C Load Factor Adjustments'!$G42)*'R&amp;C Load Factor Adjustments'!$H42+'R&amp;C Load Factor Adjustments'!$G42+'R&amp;C Load Factor Adjustments'!$F42</f>
        <v>8.7974473002543796</v>
      </c>
      <c r="E67" s="45">
        <f>$E$53*E8/$E8*E$52/$E$52+('2022 STEP CHANGE SCENARIO'!E18-'R&amp;C Load Factor Adjustments'!$G42)*'R&amp;C Load Factor Adjustments'!$H42+'R&amp;C Load Factor Adjustments'!$G42+'R&amp;C Load Factor Adjustments'!$F42</f>
        <v>11.864933204848061</v>
      </c>
      <c r="F67" s="45">
        <f>$E$53*F8/$E8*F$52/$E$52+('2022 STEP CHANGE SCENARIO'!F18-'R&amp;C Load Factor Adjustments'!$G42)*'R&amp;C Load Factor Adjustments'!$H42+'R&amp;C Load Factor Adjustments'!$G42+'R&amp;C Load Factor Adjustments'!$F42</f>
        <v>13.894680547025366</v>
      </c>
      <c r="G67" s="45">
        <f>$E$53*G8/$E8*G$52/$E$52+('2022 STEP CHANGE SCENARIO'!G18-'R&amp;C Load Factor Adjustments'!$G42)*'R&amp;C Load Factor Adjustments'!$H42+'R&amp;C Load Factor Adjustments'!$G42+'R&amp;C Load Factor Adjustments'!$F42</f>
        <v>13.090003171112045</v>
      </c>
      <c r="H67" s="45">
        <f>$E$53*H8/$E8*H$52/$E$52+('2022 STEP CHANGE SCENARIO'!H18-'R&amp;C Load Factor Adjustments'!$G42)*'R&amp;C Load Factor Adjustments'!$H42+'R&amp;C Load Factor Adjustments'!$G42+'R&amp;C Load Factor Adjustments'!$F42</f>
        <v>11.751715007445275</v>
      </c>
      <c r="I67" s="45">
        <f>$E$53*I8/$E8*I$52/$E$52+('2022 STEP CHANGE SCENARIO'!I18-'R&amp;C Load Factor Adjustments'!$G42)*'R&amp;C Load Factor Adjustments'!$H42+'R&amp;C Load Factor Adjustments'!$G42+'R&amp;C Load Factor Adjustments'!$F42</f>
        <v>10.828235583904942</v>
      </c>
      <c r="J67" s="45">
        <f>$E$53*J8/$E8*J$52/$E$52+('2022 STEP CHANGE SCENARIO'!J18-'R&amp;C Load Factor Adjustments'!$G42)*'R&amp;C Load Factor Adjustments'!$H42+'R&amp;C Load Factor Adjustments'!$G42+'R&amp;C Load Factor Adjustments'!$F42</f>
        <v>10.258899459033158</v>
      </c>
      <c r="K67" s="45">
        <f>$E$53*K8/$E8*K$52/$E$52+('2022 STEP CHANGE SCENARIO'!K18-'R&amp;C Load Factor Adjustments'!$G42)*'R&amp;C Load Factor Adjustments'!$H42+'R&amp;C Load Factor Adjustments'!$G42+'R&amp;C Load Factor Adjustments'!$F42</f>
        <v>10.312548795085759</v>
      </c>
      <c r="L67" s="45">
        <f>$E$53*L8/$E8*L$52/$E$52+('2022 STEP CHANGE SCENARIO'!L18-'R&amp;C Load Factor Adjustments'!$G42)*'R&amp;C Load Factor Adjustments'!$H42+'R&amp;C Load Factor Adjustments'!$G42+'R&amp;C Load Factor Adjustments'!$F42</f>
        <v>10.449919679597059</v>
      </c>
      <c r="M67" s="45">
        <f>$E$53*M8/$E8*M$52/$E$52+('2022 STEP CHANGE SCENARIO'!M18-'R&amp;C Load Factor Adjustments'!$G42)*'R&amp;C Load Factor Adjustments'!$H42+'R&amp;C Load Factor Adjustments'!$G42+'R&amp;C Load Factor Adjustments'!$F42</f>
        <v>10.461388466885042</v>
      </c>
      <c r="N67" s="45">
        <f>$E$53*N8/$E8*N$52/$E$52+('2022 STEP CHANGE SCENARIO'!N18-'R&amp;C Load Factor Adjustments'!$G42)*'R&amp;C Load Factor Adjustments'!$H42+'R&amp;C Load Factor Adjustments'!$G42+'R&amp;C Load Factor Adjustments'!$F42</f>
        <v>10.521122135159166</v>
      </c>
      <c r="O67" s="45">
        <f>$E$53*O8/$E8*O$52/$E$52+('2022 STEP CHANGE SCENARIO'!O18-'R&amp;C Load Factor Adjustments'!$G42)*'R&amp;C Load Factor Adjustments'!$H42+'R&amp;C Load Factor Adjustments'!$G42+'R&amp;C Load Factor Adjustments'!$F42</f>
        <v>10.521317910520287</v>
      </c>
      <c r="P67" s="45">
        <f>$E$53*P8/$E8*P$52/$E$52+('2022 STEP CHANGE SCENARIO'!P18-'R&amp;C Load Factor Adjustments'!$G42)*'R&amp;C Load Factor Adjustments'!$H42+'R&amp;C Load Factor Adjustments'!$G42+'R&amp;C Load Factor Adjustments'!$F42</f>
        <v>10.439761719779382</v>
      </c>
      <c r="Q67" s="45">
        <f>$E$53*Q8/$E8*Q$52/$E$52+('2022 STEP CHANGE SCENARIO'!Q18-'R&amp;C Load Factor Adjustments'!$G42)*'R&amp;C Load Factor Adjustments'!$H42+'R&amp;C Load Factor Adjustments'!$G42+'R&amp;C Load Factor Adjustments'!$F42</f>
        <v>10.326287898388875</v>
      </c>
      <c r="R67" s="45">
        <f>$E$53*R8/$E8*R$52/$E$52+('2022 STEP CHANGE SCENARIO'!R18-'R&amp;C Load Factor Adjustments'!$G42)*'R&amp;C Load Factor Adjustments'!$H42+'R&amp;C Load Factor Adjustments'!$G42+'R&amp;C Load Factor Adjustments'!$F42</f>
        <v>10.113854697180789</v>
      </c>
      <c r="S67" s="45">
        <f>$E$53*S8/$E8*S$52/$E$52+('2022 STEP CHANGE SCENARIO'!S18-'R&amp;C Load Factor Adjustments'!$G42)*'R&amp;C Load Factor Adjustments'!$H42+'R&amp;C Load Factor Adjustments'!$G42+'R&amp;C Load Factor Adjustments'!$F42</f>
        <v>9.897385934966545</v>
      </c>
      <c r="T67" s="45">
        <f>$E$53*T8/$E8*T$52/$E$52+('2022 STEP CHANGE SCENARIO'!T18-'R&amp;C Load Factor Adjustments'!$G42)*'R&amp;C Load Factor Adjustments'!$H42+'R&amp;C Load Factor Adjustments'!$G42+'R&amp;C Load Factor Adjustments'!$F42</f>
        <v>9.8616203259661184</v>
      </c>
      <c r="U67" s="45">
        <f>$E$53*U8/$E8*U$52/$E$52+('2022 STEP CHANGE SCENARIO'!U18-'R&amp;C Load Factor Adjustments'!$G42)*'R&amp;C Load Factor Adjustments'!$H42+'R&amp;C Load Factor Adjustments'!$G42+'R&amp;C Load Factor Adjustments'!$F42</f>
        <v>9.9099457167375729</v>
      </c>
      <c r="V67" s="45">
        <f>$E$53*V8/$E8*V$52/$E$52+('2022 STEP CHANGE SCENARIO'!V18-'R&amp;C Load Factor Adjustments'!$G42)*'R&amp;C Load Factor Adjustments'!$H42+'R&amp;C Load Factor Adjustments'!$G42+'R&amp;C Load Factor Adjustments'!$F42</f>
        <v>9.9328641455075406</v>
      </c>
      <c r="W67" s="45">
        <f>$E$53*W8/$E8*W$52/$E$52+('2022 STEP CHANGE SCENARIO'!W18-'R&amp;C Load Factor Adjustments'!$G42)*'R&amp;C Load Factor Adjustments'!$H42+'R&amp;C Load Factor Adjustments'!$G42+'R&amp;C Load Factor Adjustments'!$F42</f>
        <v>9.9256174264086763</v>
      </c>
      <c r="X67" s="45">
        <f>$E$53*X8/$E8*X$52/$E$52+('2022 STEP CHANGE SCENARIO'!X18-'R&amp;C Load Factor Adjustments'!$G42)*'R&amp;C Load Factor Adjustments'!$H42+'R&amp;C Load Factor Adjustments'!$G42+'R&amp;C Load Factor Adjustments'!$F42</f>
        <v>9.892650266953261</v>
      </c>
      <c r="Y67" s="45">
        <f>$E$53*Y8/$E8*Y$52/$E$52+('2022 STEP CHANGE SCENARIO'!Y18-'R&amp;C Load Factor Adjustments'!$G42)*'R&amp;C Load Factor Adjustments'!$H42+'R&amp;C Load Factor Adjustments'!$G42+'R&amp;C Load Factor Adjustments'!$F42</f>
        <v>9.840485353611621</v>
      </c>
      <c r="Z67" s="45">
        <f>$E$53*Z8/$E8*Z$52/$E$52+('2022 STEP CHANGE SCENARIO'!Z18-'R&amp;C Load Factor Adjustments'!$G42)*'R&amp;C Load Factor Adjustments'!$H42+'R&amp;C Load Factor Adjustments'!$G42+'R&amp;C Load Factor Adjustments'!$F42</f>
        <v>9.7861868689570954</v>
      </c>
      <c r="AA67" s="45">
        <f>$E$53*AA8/$E8*AA$52/$E$52+('2022 STEP CHANGE SCENARIO'!AA18-'R&amp;C Load Factor Adjustments'!$G42)*'R&amp;C Load Factor Adjustments'!$H42+'R&amp;C Load Factor Adjustments'!$G42+'R&amp;C Load Factor Adjustments'!$F42</f>
        <v>9.7778976138343179</v>
      </c>
      <c r="AB67" s="45">
        <f>$E$53*AB8/$E8*AB$52/$E$52+('2022 STEP CHANGE SCENARIO'!AB18-'R&amp;C Load Factor Adjustments'!$G42)*'R&amp;C Load Factor Adjustments'!$H42+'R&amp;C Load Factor Adjustments'!$G42+'R&amp;C Load Factor Adjustments'!$F42</f>
        <v>9.8059866254336239</v>
      </c>
      <c r="AC67" s="45">
        <f>$E$53*AC8/$E8*AC$52/$E$52+('2022 STEP CHANGE SCENARIO'!AC18-'R&amp;C Load Factor Adjustments'!$G42)*'R&amp;C Load Factor Adjustments'!$H42+'R&amp;C Load Factor Adjustments'!$G42+'R&amp;C Load Factor Adjustments'!$F42</f>
        <v>9.8492707255742804</v>
      </c>
      <c r="AD67" s="45">
        <f>$E$53*AD8/$E8*AD$52/$E$52+('2022 STEP CHANGE SCENARIO'!AD18-'R&amp;C Load Factor Adjustments'!$G42)*'R&amp;C Load Factor Adjustments'!$H42+'R&amp;C Load Factor Adjustments'!$G42+'R&amp;C Load Factor Adjustments'!$F42</f>
        <v>9.8400458387542464</v>
      </c>
      <c r="AE67" s="45">
        <f>$E$53*AE8/$E8*AE$52/$E$52+('2022 STEP CHANGE SCENARIO'!AE18-'R&amp;C Load Factor Adjustments'!$G42)*'R&amp;C Load Factor Adjustments'!$H42+'R&amp;C Load Factor Adjustments'!$G42+'R&amp;C Load Factor Adjustments'!$F42</f>
        <v>9.7945062949251565</v>
      </c>
      <c r="AF67" s="45">
        <f>$E$53*AF8/$E8*AF$52/$E$52+('2022 STEP CHANGE SCENARIO'!AF18-'R&amp;C Load Factor Adjustments'!$G42)*'R&amp;C Load Factor Adjustments'!$H42+'R&amp;C Load Factor Adjustments'!$G42+'R&amp;C Load Factor Adjustments'!$F42</f>
        <v>9.7848159029755024</v>
      </c>
      <c r="AG67" s="45">
        <f>$E$53*AG8/$E8*AG$52/$E$52+('2022 STEP CHANGE SCENARIO'!AG18-'R&amp;C Load Factor Adjustments'!$G42)*'R&amp;C Load Factor Adjustments'!$H42+'R&amp;C Load Factor Adjustments'!$G42+'R&amp;C Load Factor Adjustments'!$F42</f>
        <v>9.7503301631196582</v>
      </c>
      <c r="AH67" s="45">
        <f>$E$53*AH8/$E8*AH$52/$E$52+('2022 STEP CHANGE SCENARIO'!AH18-'R&amp;C Load Factor Adjustments'!$G42)*'R&amp;C Load Factor Adjustments'!$H42+'R&amp;C Load Factor Adjustments'!$G42+'R&amp;C Load Factor Adjustments'!$F42</f>
        <v>9.7480388263896938</v>
      </c>
      <c r="AI67" s="45">
        <f>$E$53*AI8/$E8*AI$52/$E$52+('2022 STEP CHANGE SCENARIO'!AI18-'R&amp;C Load Factor Adjustments'!$G42)*'R&amp;C Load Factor Adjustments'!$H42+'R&amp;C Load Factor Adjustments'!$G42+'R&amp;C Load Factor Adjustments'!$F42</f>
        <v>9.8385274203327384</v>
      </c>
      <c r="AJ67" s="45">
        <f>$E$53*AJ8/$E8*AJ$52/$E$52+('2022 STEP CHANGE SCENARIO'!AJ18-'R&amp;C Load Factor Adjustments'!$G42)*'R&amp;C Load Factor Adjustments'!$H42+'R&amp;C Load Factor Adjustments'!$G42+'R&amp;C Load Factor Adjustments'!$F42</f>
        <v>9.85648919660626</v>
      </c>
    </row>
    <row r="68" spans="1:36">
      <c r="A68" s="41"/>
      <c r="B68" s="42" t="str">
        <f t="shared" si="36"/>
        <v>Adelaide</v>
      </c>
      <c r="C68" s="45">
        <f>$E$53*C9/$E9*C$52/$E$52+('2022 STEP CHANGE SCENARIO'!C19-'R&amp;C Load Factor Adjustments'!$G43)*'R&amp;C Load Factor Adjustments'!$H43+'R&amp;C Load Factor Adjustments'!$G43+'R&amp;C Load Factor Adjustments'!$F43</f>
        <v>0.9629275734522027</v>
      </c>
      <c r="D68" s="45">
        <f>$E$53*D9/$E9*D$52/$E$52+('2022 STEP CHANGE SCENARIO'!D19-'R&amp;C Load Factor Adjustments'!$G43)*'R&amp;C Load Factor Adjustments'!$H43+'R&amp;C Load Factor Adjustments'!$G43+'R&amp;C Load Factor Adjustments'!$F43</f>
        <v>10.045119208533151</v>
      </c>
      <c r="E68" s="45">
        <f>$E$53*E9/$E9*E$52/$E$52+('2022 STEP CHANGE SCENARIO'!E19-'R&amp;C Load Factor Adjustments'!$G43)*'R&amp;C Load Factor Adjustments'!$H43+'R&amp;C Load Factor Adjustments'!$G43+'R&amp;C Load Factor Adjustments'!$F43</f>
        <v>13.1710386551593</v>
      </c>
      <c r="F68" s="45">
        <f>$E$53*F9/$E9*F$52/$E$52+('2022 STEP CHANGE SCENARIO'!F19-'R&amp;C Load Factor Adjustments'!$G43)*'R&amp;C Load Factor Adjustments'!$H43+'R&amp;C Load Factor Adjustments'!$G43+'R&amp;C Load Factor Adjustments'!$F43</f>
        <v>14.827062109196522</v>
      </c>
      <c r="G68" s="45">
        <f>$E$53*G9/$E9*G$52/$E$52+('2022 STEP CHANGE SCENARIO'!G19-'R&amp;C Load Factor Adjustments'!$G43)*'R&amp;C Load Factor Adjustments'!$H43+'R&amp;C Load Factor Adjustments'!$G43+'R&amp;C Load Factor Adjustments'!$F43</f>
        <v>13.631850874342373</v>
      </c>
      <c r="H68" s="45">
        <f>$E$53*H9/$E9*H$52/$E$52+('2022 STEP CHANGE SCENARIO'!H19-'R&amp;C Load Factor Adjustments'!$G43)*'R&amp;C Load Factor Adjustments'!$H43+'R&amp;C Load Factor Adjustments'!$G43+'R&amp;C Load Factor Adjustments'!$F43</f>
        <v>12.492522666145675</v>
      </c>
      <c r="I68" s="45">
        <f>$E$53*I9/$E9*I$52/$E$52+('2022 STEP CHANGE SCENARIO'!I19-'R&amp;C Load Factor Adjustments'!$G43)*'R&amp;C Load Factor Adjustments'!$H43+'R&amp;C Load Factor Adjustments'!$G43+'R&amp;C Load Factor Adjustments'!$F43</f>
        <v>11.86308217291074</v>
      </c>
      <c r="J68" s="45">
        <f>$E$53*J9/$E9*J$52/$E$52+('2022 STEP CHANGE SCENARIO'!J19-'R&amp;C Load Factor Adjustments'!$G43)*'R&amp;C Load Factor Adjustments'!$H43+'R&amp;C Load Factor Adjustments'!$G43+'R&amp;C Load Factor Adjustments'!$F43</f>
        <v>11.348361910528926</v>
      </c>
      <c r="K68" s="45">
        <f>$E$53*K9/$E9*K$52/$E$52+('2022 STEP CHANGE SCENARIO'!K19-'R&amp;C Load Factor Adjustments'!$G43)*'R&amp;C Load Factor Adjustments'!$H43+'R&amp;C Load Factor Adjustments'!$G43+'R&amp;C Load Factor Adjustments'!$F43</f>
        <v>11.31632352263383</v>
      </c>
      <c r="L68" s="45">
        <f>$E$53*L9/$E9*L$52/$E$52+('2022 STEP CHANGE SCENARIO'!L19-'R&amp;C Load Factor Adjustments'!$G43)*'R&amp;C Load Factor Adjustments'!$H43+'R&amp;C Load Factor Adjustments'!$G43+'R&amp;C Load Factor Adjustments'!$F43</f>
        <v>11.31639446777746</v>
      </c>
      <c r="M68" s="45">
        <f>$E$53*M9/$E9*M$52/$E$52+('2022 STEP CHANGE SCENARIO'!M19-'R&amp;C Load Factor Adjustments'!$G43)*'R&amp;C Load Factor Adjustments'!$H43+'R&amp;C Load Factor Adjustments'!$G43+'R&amp;C Load Factor Adjustments'!$F43</f>
        <v>11.198489334571725</v>
      </c>
      <c r="N68" s="45">
        <f>$E$53*N9/$E9*N$52/$E$52+('2022 STEP CHANGE SCENARIO'!N19-'R&amp;C Load Factor Adjustments'!$G43)*'R&amp;C Load Factor Adjustments'!$H43+'R&amp;C Load Factor Adjustments'!$G43+'R&amp;C Load Factor Adjustments'!$F43</f>
        <v>11.201615307058443</v>
      </c>
      <c r="O68" s="45">
        <f>$E$53*O9/$E9*O$52/$E$52+('2022 STEP CHANGE SCENARIO'!O19-'R&amp;C Load Factor Adjustments'!$G43)*'R&amp;C Load Factor Adjustments'!$H43+'R&amp;C Load Factor Adjustments'!$G43+'R&amp;C Load Factor Adjustments'!$F43</f>
        <v>11.225228095328397</v>
      </c>
      <c r="P68" s="45">
        <f>$E$53*P9/$E9*P$52/$E$52+('2022 STEP CHANGE SCENARIO'!P19-'R&amp;C Load Factor Adjustments'!$G43)*'R&amp;C Load Factor Adjustments'!$H43+'R&amp;C Load Factor Adjustments'!$G43+'R&amp;C Load Factor Adjustments'!$F43</f>
        <v>11.149805543947615</v>
      </c>
      <c r="Q68" s="45">
        <f>$E$53*Q9/$E9*Q$52/$E$52+('2022 STEP CHANGE SCENARIO'!Q19-'R&amp;C Load Factor Adjustments'!$G43)*'R&amp;C Load Factor Adjustments'!$H43+'R&amp;C Load Factor Adjustments'!$G43+'R&amp;C Load Factor Adjustments'!$F43</f>
        <v>11.094575066580344</v>
      </c>
      <c r="R68" s="45">
        <f>$E$53*R9/$E9*R$52/$E$52+('2022 STEP CHANGE SCENARIO'!R19-'R&amp;C Load Factor Adjustments'!$G43)*'R&amp;C Load Factor Adjustments'!$H43+'R&amp;C Load Factor Adjustments'!$G43+'R&amp;C Load Factor Adjustments'!$F43</f>
        <v>11.037740610099135</v>
      </c>
      <c r="S68" s="45">
        <f>$E$53*S9/$E9*S$52/$E$52+('2022 STEP CHANGE SCENARIO'!S19-'R&amp;C Load Factor Adjustments'!$G43)*'R&amp;C Load Factor Adjustments'!$H43+'R&amp;C Load Factor Adjustments'!$G43+'R&amp;C Load Factor Adjustments'!$F43</f>
        <v>10.980625294166963</v>
      </c>
      <c r="T68" s="45">
        <f>$E$53*T9/$E9*T$52/$E$52+('2022 STEP CHANGE SCENARIO'!T19-'R&amp;C Load Factor Adjustments'!$G43)*'R&amp;C Load Factor Adjustments'!$H43+'R&amp;C Load Factor Adjustments'!$G43+'R&amp;C Load Factor Adjustments'!$F43</f>
        <v>11.141337144192171</v>
      </c>
      <c r="U68" s="45">
        <f>$E$53*U9/$E9*U$52/$E$52+('2022 STEP CHANGE SCENARIO'!U19-'R&amp;C Load Factor Adjustments'!$G43)*'R&amp;C Load Factor Adjustments'!$H43+'R&amp;C Load Factor Adjustments'!$G43+'R&amp;C Load Factor Adjustments'!$F43</f>
        <v>11.502264679891262</v>
      </c>
      <c r="V68" s="45">
        <f>$E$53*V9/$E9*V$52/$E$52+('2022 STEP CHANGE SCENARIO'!V19-'R&amp;C Load Factor Adjustments'!$G43)*'R&amp;C Load Factor Adjustments'!$H43+'R&amp;C Load Factor Adjustments'!$G43+'R&amp;C Load Factor Adjustments'!$F43</f>
        <v>11.775287322203244</v>
      </c>
      <c r="W68" s="45">
        <f>$E$53*W9/$E9*W$52/$E$52+('2022 STEP CHANGE SCENARIO'!W19-'R&amp;C Load Factor Adjustments'!$G43)*'R&amp;C Load Factor Adjustments'!$H43+'R&amp;C Load Factor Adjustments'!$G43+'R&amp;C Load Factor Adjustments'!$F43</f>
        <v>11.860716684462666</v>
      </c>
      <c r="X68" s="45">
        <f>$E$53*X9/$E9*X$52/$E$52+('2022 STEP CHANGE SCENARIO'!X19-'R&amp;C Load Factor Adjustments'!$G43)*'R&amp;C Load Factor Adjustments'!$H43+'R&amp;C Load Factor Adjustments'!$G43+'R&amp;C Load Factor Adjustments'!$F43</f>
        <v>11.972479117656111</v>
      </c>
      <c r="Y68" s="45">
        <f>$E$53*Y9/$E9*Y$52/$E$52+('2022 STEP CHANGE SCENARIO'!Y19-'R&amp;C Load Factor Adjustments'!$G43)*'R&amp;C Load Factor Adjustments'!$H43+'R&amp;C Load Factor Adjustments'!$G43+'R&amp;C Load Factor Adjustments'!$F43</f>
        <v>12.226525231786855</v>
      </c>
      <c r="Z68" s="45">
        <f>$E$53*Z9/$E9*Z$52/$E$52+('2022 STEP CHANGE SCENARIO'!Z19-'R&amp;C Load Factor Adjustments'!$G43)*'R&amp;C Load Factor Adjustments'!$H43+'R&amp;C Load Factor Adjustments'!$G43+'R&amp;C Load Factor Adjustments'!$F43</f>
        <v>12.616908871277907</v>
      </c>
      <c r="AA68" s="45">
        <f>$E$53*AA9/$E9*AA$52/$E$52+('2022 STEP CHANGE SCENARIO'!AA19-'R&amp;C Load Factor Adjustments'!$G43)*'R&amp;C Load Factor Adjustments'!$H43+'R&amp;C Load Factor Adjustments'!$G43+'R&amp;C Load Factor Adjustments'!$F43</f>
        <v>13.011272788690519</v>
      </c>
      <c r="AB68" s="45">
        <f>$E$53*AB9/$E9*AB$52/$E$52+('2022 STEP CHANGE SCENARIO'!AB19-'R&amp;C Load Factor Adjustments'!$G43)*'R&amp;C Load Factor Adjustments'!$H43+'R&amp;C Load Factor Adjustments'!$G43+'R&amp;C Load Factor Adjustments'!$F43</f>
        <v>13.092317477686993</v>
      </c>
      <c r="AC68" s="45">
        <f>$E$53*AC9/$E9*AC$52/$E$52+('2022 STEP CHANGE SCENARIO'!AC19-'R&amp;C Load Factor Adjustments'!$G43)*'R&amp;C Load Factor Adjustments'!$H43+'R&amp;C Load Factor Adjustments'!$G43+'R&amp;C Load Factor Adjustments'!$F43</f>
        <v>13.015936717069369</v>
      </c>
      <c r="AD68" s="45">
        <f>$E$53*AD9/$E9*AD$52/$E$52+('2022 STEP CHANGE SCENARIO'!AD19-'R&amp;C Load Factor Adjustments'!$G43)*'R&amp;C Load Factor Adjustments'!$H43+'R&amp;C Load Factor Adjustments'!$G43+'R&amp;C Load Factor Adjustments'!$F43</f>
        <v>13.148386414019246</v>
      </c>
      <c r="AE68" s="45">
        <f>$E$53*AE9/$E9*AE$52/$E$52+('2022 STEP CHANGE SCENARIO'!AE19-'R&amp;C Load Factor Adjustments'!$G43)*'R&amp;C Load Factor Adjustments'!$H43+'R&amp;C Load Factor Adjustments'!$G43+'R&amp;C Load Factor Adjustments'!$F43</f>
        <v>13.206614723000122</v>
      </c>
      <c r="AF68" s="45">
        <f>$E$53*AF9/$E9*AF$52/$E$52+('2022 STEP CHANGE SCENARIO'!AF19-'R&amp;C Load Factor Adjustments'!$G43)*'R&amp;C Load Factor Adjustments'!$H43+'R&amp;C Load Factor Adjustments'!$G43+'R&amp;C Load Factor Adjustments'!$F43</f>
        <v>13.027121275556421</v>
      </c>
      <c r="AG68" s="45">
        <f>$E$53*AG9/$E9*AG$52/$E$52+('2022 STEP CHANGE SCENARIO'!AG19-'R&amp;C Load Factor Adjustments'!$G43)*'R&amp;C Load Factor Adjustments'!$H43+'R&amp;C Load Factor Adjustments'!$G43+'R&amp;C Load Factor Adjustments'!$F43</f>
        <v>12.989466171866201</v>
      </c>
      <c r="AH68" s="45">
        <f>$E$53*AH9/$E9*AH$52/$E$52+('2022 STEP CHANGE SCENARIO'!AH19-'R&amp;C Load Factor Adjustments'!$G43)*'R&amp;C Load Factor Adjustments'!$H43+'R&amp;C Load Factor Adjustments'!$G43+'R&amp;C Load Factor Adjustments'!$F43</f>
        <v>13.10724898155614</v>
      </c>
      <c r="AI68" s="45">
        <f>$E$53*AI9/$E9*AI$52/$E$52+('2022 STEP CHANGE SCENARIO'!AI19-'R&amp;C Load Factor Adjustments'!$G43)*'R&amp;C Load Factor Adjustments'!$H43+'R&amp;C Load Factor Adjustments'!$G43+'R&amp;C Load Factor Adjustments'!$F43</f>
        <v>13.039224526267752</v>
      </c>
      <c r="AJ68" s="45">
        <f>$E$53*AJ9/$E9*AJ$52/$E$52+('2022 STEP CHANGE SCENARIO'!AJ19-'R&amp;C Load Factor Adjustments'!$G43)*'R&amp;C Load Factor Adjustments'!$H43+'R&amp;C Load Factor Adjustments'!$G43+'R&amp;C Load Factor Adjustments'!$F43</f>
        <v>13.148315919930987</v>
      </c>
    </row>
    <row r="69" spans="1:36">
      <c r="A69" s="41"/>
      <c r="B69" s="42" t="str">
        <f t="shared" si="36"/>
        <v>Brisbane</v>
      </c>
      <c r="C69" s="45">
        <f>$E$53*C10/$E10*C$52/$E$52+('2022 STEP CHANGE SCENARIO'!C20-'R&amp;C Load Factor Adjustments'!$G44)*'R&amp;C Load Factor Adjustments'!$H44+'R&amp;C Load Factor Adjustments'!$G44+'R&amp;C Load Factor Adjustments'!$F44</f>
        <v>0.57575227003333673</v>
      </c>
      <c r="D69" s="45">
        <f>$E$53*D10/$E10*D$52/$E$52+('2022 STEP CHANGE SCENARIO'!D20-'R&amp;C Load Factor Adjustments'!$G44)*'R&amp;C Load Factor Adjustments'!$H44+'R&amp;C Load Factor Adjustments'!$G44+'R&amp;C Load Factor Adjustments'!$F44</f>
        <v>7.9454694027668156</v>
      </c>
      <c r="E69" s="45">
        <f>$E$53*E10/$E10*E$52/$E$52+('2022 STEP CHANGE SCENARIO'!E20-'R&amp;C Load Factor Adjustments'!$G44)*'R&amp;C Load Factor Adjustments'!$H44+'R&amp;C Load Factor Adjustments'!$G44+'R&amp;C Load Factor Adjustments'!$F44</f>
        <v>11.125825916473215</v>
      </c>
      <c r="F69" s="45">
        <f>$E$53*F10/$E10*F$52/$E$52+('2022 STEP CHANGE SCENARIO'!F20-'R&amp;C Load Factor Adjustments'!$G44)*'R&amp;C Load Factor Adjustments'!$H44+'R&amp;C Load Factor Adjustments'!$G44+'R&amp;C Load Factor Adjustments'!$F44</f>
        <v>12.482057955464708</v>
      </c>
      <c r="G69" s="45">
        <f>$E$53*G10/$E10*G$52/$E$52+('2022 STEP CHANGE SCENARIO'!G20-'R&amp;C Load Factor Adjustments'!$G44)*'R&amp;C Load Factor Adjustments'!$H44+'R&amp;C Load Factor Adjustments'!$G44+'R&amp;C Load Factor Adjustments'!$F44</f>
        <v>10.951785535710567</v>
      </c>
      <c r="H69" s="45">
        <f>$E$53*H10/$E10*H$52/$E$52+('2022 STEP CHANGE SCENARIO'!H20-'R&amp;C Load Factor Adjustments'!$G44)*'R&amp;C Load Factor Adjustments'!$H44+'R&amp;C Load Factor Adjustments'!$G44+'R&amp;C Load Factor Adjustments'!$F44</f>
        <v>9.4884266960392889</v>
      </c>
      <c r="I69" s="45">
        <f>$E$53*I10/$E10*I$52/$E$52+('2022 STEP CHANGE SCENARIO'!I20-'R&amp;C Load Factor Adjustments'!$G44)*'R&amp;C Load Factor Adjustments'!$H44+'R&amp;C Load Factor Adjustments'!$G44+'R&amp;C Load Factor Adjustments'!$F44</f>
        <v>8.5145572480296323</v>
      </c>
      <c r="J69" s="45">
        <f>$E$53*J10/$E10*J$52/$E$52+('2022 STEP CHANGE SCENARIO'!J20-'R&amp;C Load Factor Adjustments'!$G44)*'R&amp;C Load Factor Adjustments'!$H44+'R&amp;C Load Factor Adjustments'!$G44+'R&amp;C Load Factor Adjustments'!$F44</f>
        <v>7.8234064638987473</v>
      </c>
      <c r="K69" s="45">
        <f>$E$53*K10/$E10*K$52/$E$52+('2022 STEP CHANGE SCENARIO'!K20-'R&amp;C Load Factor Adjustments'!$G44)*'R&amp;C Load Factor Adjustments'!$H44+'R&amp;C Load Factor Adjustments'!$G44+'R&amp;C Load Factor Adjustments'!$F44</f>
        <v>7.7193256153809502</v>
      </c>
      <c r="L69" s="45">
        <f>$E$53*L10/$E10*L$52/$E$52+('2022 STEP CHANGE SCENARIO'!L20-'R&amp;C Load Factor Adjustments'!$G44)*'R&amp;C Load Factor Adjustments'!$H44+'R&amp;C Load Factor Adjustments'!$G44+'R&amp;C Load Factor Adjustments'!$F44</f>
        <v>7.765804780659149</v>
      </c>
      <c r="M69" s="45">
        <f>$E$53*M10/$E10*M$52/$E$52+('2022 STEP CHANGE SCENARIO'!M20-'R&amp;C Load Factor Adjustments'!$G44)*'R&amp;C Load Factor Adjustments'!$H44+'R&amp;C Load Factor Adjustments'!$G44+'R&amp;C Load Factor Adjustments'!$F44</f>
        <v>7.7982097717432799</v>
      </c>
      <c r="N69" s="45">
        <f>$E$53*N10/$E10*N$52/$E$52+('2022 STEP CHANGE SCENARIO'!N20-'R&amp;C Load Factor Adjustments'!$G44)*'R&amp;C Load Factor Adjustments'!$H44+'R&amp;C Load Factor Adjustments'!$G44+'R&amp;C Load Factor Adjustments'!$F44</f>
        <v>7.8855647361593304</v>
      </c>
      <c r="O69" s="45">
        <f>$E$53*O10/$E10*O$52/$E$52+('2022 STEP CHANGE SCENARIO'!O20-'R&amp;C Load Factor Adjustments'!$G44)*'R&amp;C Load Factor Adjustments'!$H44+'R&amp;C Load Factor Adjustments'!$G44+'R&amp;C Load Factor Adjustments'!$F44</f>
        <v>7.9172256234430023</v>
      </c>
      <c r="P69" s="45">
        <f>$E$53*P10/$E10*P$52/$E$52+('2022 STEP CHANGE SCENARIO'!P20-'R&amp;C Load Factor Adjustments'!$G44)*'R&amp;C Load Factor Adjustments'!$H44+'R&amp;C Load Factor Adjustments'!$G44+'R&amp;C Load Factor Adjustments'!$F44</f>
        <v>7.9056611482303492</v>
      </c>
      <c r="Q69" s="45">
        <f>$E$53*Q10/$E10*Q$52/$E$52+('2022 STEP CHANGE SCENARIO'!Q20-'R&amp;C Load Factor Adjustments'!$G44)*'R&amp;C Load Factor Adjustments'!$H44+'R&amp;C Load Factor Adjustments'!$G44+'R&amp;C Load Factor Adjustments'!$F44</f>
        <v>7.8785221333711535</v>
      </c>
      <c r="R69" s="45">
        <f>$E$53*R10/$E10*R$52/$E$52+('2022 STEP CHANGE SCENARIO'!R20-'R&amp;C Load Factor Adjustments'!$G44)*'R&amp;C Load Factor Adjustments'!$H44+'R&amp;C Load Factor Adjustments'!$G44+'R&amp;C Load Factor Adjustments'!$F44</f>
        <v>7.6842140549353015</v>
      </c>
      <c r="S69" s="45">
        <f>$E$53*S10/$E10*S$52/$E$52+('2022 STEP CHANGE SCENARIO'!S20-'R&amp;C Load Factor Adjustments'!$G44)*'R&amp;C Load Factor Adjustments'!$H44+'R&amp;C Load Factor Adjustments'!$G44+'R&amp;C Load Factor Adjustments'!$F44</f>
        <v>7.4913369639914098</v>
      </c>
      <c r="T69" s="45">
        <f>$E$53*T10/$E10*T$52/$E$52+('2022 STEP CHANGE SCENARIO'!T20-'R&amp;C Load Factor Adjustments'!$G44)*'R&amp;C Load Factor Adjustments'!$H44+'R&amp;C Load Factor Adjustments'!$G44+'R&amp;C Load Factor Adjustments'!$F44</f>
        <v>7.5786021705707194</v>
      </c>
      <c r="U69" s="45">
        <f>$E$53*U10/$E10*U$52/$E$52+('2022 STEP CHANGE SCENARIO'!U20-'R&amp;C Load Factor Adjustments'!$G44)*'R&amp;C Load Factor Adjustments'!$H44+'R&amp;C Load Factor Adjustments'!$G44+'R&amp;C Load Factor Adjustments'!$F44</f>
        <v>7.7006509028128116</v>
      </c>
      <c r="V69" s="45">
        <f>$E$53*V10/$E10*V$52/$E$52+('2022 STEP CHANGE SCENARIO'!V20-'R&amp;C Load Factor Adjustments'!$G44)*'R&amp;C Load Factor Adjustments'!$H44+'R&amp;C Load Factor Adjustments'!$G44+'R&amp;C Load Factor Adjustments'!$F44</f>
        <v>7.6348409788914564</v>
      </c>
      <c r="W69" s="45">
        <f>$E$53*W10/$E10*W$52/$E$52+('2022 STEP CHANGE SCENARIO'!W20-'R&amp;C Load Factor Adjustments'!$G44)*'R&amp;C Load Factor Adjustments'!$H44+'R&amp;C Load Factor Adjustments'!$G44+'R&amp;C Load Factor Adjustments'!$F44</f>
        <v>7.5432763049963247</v>
      </c>
      <c r="X69" s="45">
        <f>$E$53*X10/$E10*X$52/$E$52+('2022 STEP CHANGE SCENARIO'!X20-'R&amp;C Load Factor Adjustments'!$G44)*'R&amp;C Load Factor Adjustments'!$H44+'R&amp;C Load Factor Adjustments'!$G44+'R&amp;C Load Factor Adjustments'!$F44</f>
        <v>7.4917318307944774</v>
      </c>
      <c r="Y69" s="45">
        <f>$E$53*Y10/$E10*Y$52/$E$52+('2022 STEP CHANGE SCENARIO'!Y20-'R&amp;C Load Factor Adjustments'!$G44)*'R&amp;C Load Factor Adjustments'!$H44+'R&amp;C Load Factor Adjustments'!$G44+'R&amp;C Load Factor Adjustments'!$F44</f>
        <v>7.5421179186573033</v>
      </c>
      <c r="Z69" s="45">
        <f>$E$53*Z10/$E10*Z$52/$E$52+('2022 STEP CHANGE SCENARIO'!Z20-'R&amp;C Load Factor Adjustments'!$G44)*'R&amp;C Load Factor Adjustments'!$H44+'R&amp;C Load Factor Adjustments'!$G44+'R&amp;C Load Factor Adjustments'!$F44</f>
        <v>7.7652431442002596</v>
      </c>
      <c r="AA69" s="45">
        <f>$E$53*AA10/$E10*AA$52/$E$52+('2022 STEP CHANGE SCENARIO'!AA20-'R&amp;C Load Factor Adjustments'!$G44)*'R&amp;C Load Factor Adjustments'!$H44+'R&amp;C Load Factor Adjustments'!$G44+'R&amp;C Load Factor Adjustments'!$F44</f>
        <v>7.9714901571037231</v>
      </c>
      <c r="AB69" s="45">
        <f>$E$53*AB10/$E10*AB$52/$E$52+('2022 STEP CHANGE SCENARIO'!AB20-'R&amp;C Load Factor Adjustments'!$G44)*'R&amp;C Load Factor Adjustments'!$H44+'R&amp;C Load Factor Adjustments'!$G44+'R&amp;C Load Factor Adjustments'!$F44</f>
        <v>7.9790608302928527</v>
      </c>
      <c r="AC69" s="45">
        <f>$E$53*AC10/$E10*AC$52/$E$52+('2022 STEP CHANGE SCENARIO'!AC20-'R&amp;C Load Factor Adjustments'!$G44)*'R&amp;C Load Factor Adjustments'!$H44+'R&amp;C Load Factor Adjustments'!$G44+'R&amp;C Load Factor Adjustments'!$F44</f>
        <v>7.8690025103180412</v>
      </c>
      <c r="AD69" s="45">
        <f>$E$53*AD10/$E10*AD$52/$E$52+('2022 STEP CHANGE SCENARIO'!AD20-'R&amp;C Load Factor Adjustments'!$G44)*'R&amp;C Load Factor Adjustments'!$H44+'R&amp;C Load Factor Adjustments'!$G44+'R&amp;C Load Factor Adjustments'!$F44</f>
        <v>7.8499065314227154</v>
      </c>
      <c r="AE69" s="45">
        <f>$E$53*AE10/$E10*AE$52/$E$52+('2022 STEP CHANGE SCENARIO'!AE20-'R&amp;C Load Factor Adjustments'!$G44)*'R&amp;C Load Factor Adjustments'!$H44+'R&amp;C Load Factor Adjustments'!$G44+'R&amp;C Load Factor Adjustments'!$F44</f>
        <v>7.9806365747052235</v>
      </c>
      <c r="AF69" s="45">
        <f>$E$53*AF10/$E10*AF$52/$E$52+('2022 STEP CHANGE SCENARIO'!AF20-'R&amp;C Load Factor Adjustments'!$G44)*'R&amp;C Load Factor Adjustments'!$H44+'R&amp;C Load Factor Adjustments'!$G44+'R&amp;C Load Factor Adjustments'!$F44</f>
        <v>8.1146093923896547</v>
      </c>
      <c r="AG69" s="45">
        <f>$E$53*AG10/$E10*AG$52/$E$52+('2022 STEP CHANGE SCENARIO'!AG20-'R&amp;C Load Factor Adjustments'!$G44)*'R&amp;C Load Factor Adjustments'!$H44+'R&amp;C Load Factor Adjustments'!$G44+'R&amp;C Load Factor Adjustments'!$F44</f>
        <v>8.1832062495407261</v>
      </c>
      <c r="AH69" s="45">
        <f>$E$53*AH10/$E10*AH$52/$E$52+('2022 STEP CHANGE SCENARIO'!AH20-'R&amp;C Load Factor Adjustments'!$G44)*'R&amp;C Load Factor Adjustments'!$H44+'R&amp;C Load Factor Adjustments'!$G44+'R&amp;C Load Factor Adjustments'!$F44</f>
        <v>8.2002429137588742</v>
      </c>
      <c r="AI69" s="45">
        <f>$E$53*AI10/$E10*AI$52/$E$52+('2022 STEP CHANGE SCENARIO'!AI20-'R&amp;C Load Factor Adjustments'!$G44)*'R&amp;C Load Factor Adjustments'!$H44+'R&amp;C Load Factor Adjustments'!$G44+'R&amp;C Load Factor Adjustments'!$F44</f>
        <v>8.1863636403550917</v>
      </c>
      <c r="AJ69" s="45">
        <f>$E$53*AJ10/$E10*AJ$52/$E$52+('2022 STEP CHANGE SCENARIO'!AJ20-'R&amp;C Load Factor Adjustments'!$G44)*'R&amp;C Load Factor Adjustments'!$H44+'R&amp;C Load Factor Adjustments'!$G44+'R&amp;C Load Factor Adjustments'!$F44</f>
        <v>8.1881855015454601</v>
      </c>
    </row>
    <row r="70" spans="1:36">
      <c r="A70" s="41"/>
      <c r="B70" s="42" t="str">
        <f t="shared" si="36"/>
        <v>Canberra</v>
      </c>
      <c r="C70" s="45">
        <f>$E$53*C11/$E11*C$52/$E$52+('2022 STEP CHANGE SCENARIO'!C21-'R&amp;C Load Factor Adjustments'!$G45)*'R&amp;C Load Factor Adjustments'!$H45+'R&amp;C Load Factor Adjustments'!$G45+'R&amp;C Load Factor Adjustments'!$F45</f>
        <v>0.54107990406652562</v>
      </c>
      <c r="D70" s="45">
        <f>$E$53*D11/$E11*D$52/$E$52+('2022 STEP CHANGE SCENARIO'!D21-'R&amp;C Load Factor Adjustments'!$G45)*'R&amp;C Load Factor Adjustments'!$H45+'R&amp;C Load Factor Adjustments'!$G45+'R&amp;C Load Factor Adjustments'!$F45</f>
        <v>8.7974473002543796</v>
      </c>
      <c r="E70" s="45">
        <f>$E$53*E11/$E11*E$52/$E$52+('2022 STEP CHANGE SCENARIO'!E21-'R&amp;C Load Factor Adjustments'!$G45)*'R&amp;C Load Factor Adjustments'!$H45+'R&amp;C Load Factor Adjustments'!$G45+'R&amp;C Load Factor Adjustments'!$F45</f>
        <v>11.864933204848061</v>
      </c>
      <c r="F70" s="45">
        <f>$E$53*F11/$E11*F$52/$E$52+('2022 STEP CHANGE SCENARIO'!F21-'R&amp;C Load Factor Adjustments'!$G45)*'R&amp;C Load Factor Adjustments'!$H45+'R&amp;C Load Factor Adjustments'!$G45+'R&amp;C Load Factor Adjustments'!$F45</f>
        <v>13.894680547025366</v>
      </c>
      <c r="G70" s="45">
        <f>$E$53*G11/$E11*G$52/$E$52+('2022 STEP CHANGE SCENARIO'!G21-'R&amp;C Load Factor Adjustments'!$G45)*'R&amp;C Load Factor Adjustments'!$H45+'R&amp;C Load Factor Adjustments'!$G45+'R&amp;C Load Factor Adjustments'!$F45</f>
        <v>13.090003171112045</v>
      </c>
      <c r="H70" s="45">
        <f>$E$53*H11/$E11*H$52/$E$52+('2022 STEP CHANGE SCENARIO'!H21-'R&amp;C Load Factor Adjustments'!$G45)*'R&amp;C Load Factor Adjustments'!$H45+'R&amp;C Load Factor Adjustments'!$G45+'R&amp;C Load Factor Adjustments'!$F45</f>
        <v>11.751715007445275</v>
      </c>
      <c r="I70" s="45">
        <f>$E$53*I11/$E11*I$52/$E$52+('2022 STEP CHANGE SCENARIO'!I21-'R&amp;C Load Factor Adjustments'!$G45)*'R&amp;C Load Factor Adjustments'!$H45+'R&amp;C Load Factor Adjustments'!$G45+'R&amp;C Load Factor Adjustments'!$F45</f>
        <v>10.828235583904942</v>
      </c>
      <c r="J70" s="45">
        <f>$E$53*J11/$E11*J$52/$E$52+('2022 STEP CHANGE SCENARIO'!J21-'R&amp;C Load Factor Adjustments'!$G45)*'R&amp;C Load Factor Adjustments'!$H45+'R&amp;C Load Factor Adjustments'!$G45+'R&amp;C Load Factor Adjustments'!$F45</f>
        <v>10.258899459033158</v>
      </c>
      <c r="K70" s="45">
        <f>$E$53*K11/$E11*K$52/$E$52+('2022 STEP CHANGE SCENARIO'!K21-'R&amp;C Load Factor Adjustments'!$G45)*'R&amp;C Load Factor Adjustments'!$H45+'R&amp;C Load Factor Adjustments'!$G45+'R&amp;C Load Factor Adjustments'!$F45</f>
        <v>10.312548795085759</v>
      </c>
      <c r="L70" s="45">
        <f>$E$53*L11/$E11*L$52/$E$52+('2022 STEP CHANGE SCENARIO'!L21-'R&amp;C Load Factor Adjustments'!$G45)*'R&amp;C Load Factor Adjustments'!$H45+'R&amp;C Load Factor Adjustments'!$G45+'R&amp;C Load Factor Adjustments'!$F45</f>
        <v>10.449919679597059</v>
      </c>
      <c r="M70" s="45">
        <f>$E$53*M11/$E11*M$52/$E$52+('2022 STEP CHANGE SCENARIO'!M21-'R&amp;C Load Factor Adjustments'!$G45)*'R&amp;C Load Factor Adjustments'!$H45+'R&amp;C Load Factor Adjustments'!$G45+'R&amp;C Load Factor Adjustments'!$F45</f>
        <v>10.461388466885042</v>
      </c>
      <c r="N70" s="45">
        <f>$E$53*N11/$E11*N$52/$E$52+('2022 STEP CHANGE SCENARIO'!N21-'R&amp;C Load Factor Adjustments'!$G45)*'R&amp;C Load Factor Adjustments'!$H45+'R&amp;C Load Factor Adjustments'!$G45+'R&amp;C Load Factor Adjustments'!$F45</f>
        <v>10.521122135159166</v>
      </c>
      <c r="O70" s="45">
        <f>$E$53*O11/$E11*O$52/$E$52+('2022 STEP CHANGE SCENARIO'!O21-'R&amp;C Load Factor Adjustments'!$G45)*'R&amp;C Load Factor Adjustments'!$H45+'R&amp;C Load Factor Adjustments'!$G45+'R&amp;C Load Factor Adjustments'!$F45</f>
        <v>10.521317910520287</v>
      </c>
      <c r="P70" s="45">
        <f>$E$53*P11/$E11*P$52/$E$52+('2022 STEP CHANGE SCENARIO'!P21-'R&amp;C Load Factor Adjustments'!$G45)*'R&amp;C Load Factor Adjustments'!$H45+'R&amp;C Load Factor Adjustments'!$G45+'R&amp;C Load Factor Adjustments'!$F45</f>
        <v>10.439761719779382</v>
      </c>
      <c r="Q70" s="45">
        <f>$E$53*Q11/$E11*Q$52/$E$52+('2022 STEP CHANGE SCENARIO'!Q21-'R&amp;C Load Factor Adjustments'!$G45)*'R&amp;C Load Factor Adjustments'!$H45+'R&amp;C Load Factor Adjustments'!$G45+'R&amp;C Load Factor Adjustments'!$F45</f>
        <v>10.326287898388875</v>
      </c>
      <c r="R70" s="45">
        <f>$E$53*R11/$E11*R$52/$E$52+('2022 STEP CHANGE SCENARIO'!R21-'R&amp;C Load Factor Adjustments'!$G45)*'R&amp;C Load Factor Adjustments'!$H45+'R&amp;C Load Factor Adjustments'!$G45+'R&amp;C Load Factor Adjustments'!$F45</f>
        <v>10.113854697180789</v>
      </c>
      <c r="S70" s="45">
        <f>$E$53*S11/$E11*S$52/$E$52+('2022 STEP CHANGE SCENARIO'!S21-'R&amp;C Load Factor Adjustments'!$G45)*'R&amp;C Load Factor Adjustments'!$H45+'R&amp;C Load Factor Adjustments'!$G45+'R&amp;C Load Factor Adjustments'!$F45</f>
        <v>9.897385934966545</v>
      </c>
      <c r="T70" s="45">
        <f>$E$53*T11/$E11*T$52/$E$52+('2022 STEP CHANGE SCENARIO'!T21-'R&amp;C Load Factor Adjustments'!$G45)*'R&amp;C Load Factor Adjustments'!$H45+'R&amp;C Load Factor Adjustments'!$G45+'R&amp;C Load Factor Adjustments'!$F45</f>
        <v>9.8616203259661184</v>
      </c>
      <c r="U70" s="45">
        <f>$E$53*U11/$E11*U$52/$E$52+('2022 STEP CHANGE SCENARIO'!U21-'R&amp;C Load Factor Adjustments'!$G45)*'R&amp;C Load Factor Adjustments'!$H45+'R&amp;C Load Factor Adjustments'!$G45+'R&amp;C Load Factor Adjustments'!$F45</f>
        <v>9.9099457167375729</v>
      </c>
      <c r="V70" s="45">
        <f>$E$53*V11/$E11*V$52/$E$52+('2022 STEP CHANGE SCENARIO'!V21-'R&amp;C Load Factor Adjustments'!$G45)*'R&amp;C Load Factor Adjustments'!$H45+'R&amp;C Load Factor Adjustments'!$G45+'R&amp;C Load Factor Adjustments'!$F45</f>
        <v>9.9328641455075406</v>
      </c>
      <c r="W70" s="45">
        <f>$E$53*W11/$E11*W$52/$E$52+('2022 STEP CHANGE SCENARIO'!W21-'R&amp;C Load Factor Adjustments'!$G45)*'R&amp;C Load Factor Adjustments'!$H45+'R&amp;C Load Factor Adjustments'!$G45+'R&amp;C Load Factor Adjustments'!$F45</f>
        <v>9.9256174264086763</v>
      </c>
      <c r="X70" s="45">
        <f>$E$53*X11/$E11*X$52/$E$52+('2022 STEP CHANGE SCENARIO'!X21-'R&amp;C Load Factor Adjustments'!$G45)*'R&amp;C Load Factor Adjustments'!$H45+'R&amp;C Load Factor Adjustments'!$G45+'R&amp;C Load Factor Adjustments'!$F45</f>
        <v>9.892650266953261</v>
      </c>
      <c r="Y70" s="45">
        <f>$E$53*Y11/$E11*Y$52/$E$52+('2022 STEP CHANGE SCENARIO'!Y21-'R&amp;C Load Factor Adjustments'!$G45)*'R&amp;C Load Factor Adjustments'!$H45+'R&amp;C Load Factor Adjustments'!$G45+'R&amp;C Load Factor Adjustments'!$F45</f>
        <v>9.840485353611621</v>
      </c>
      <c r="Z70" s="45">
        <f>$E$53*Z11/$E11*Z$52/$E$52+('2022 STEP CHANGE SCENARIO'!Z21-'R&amp;C Load Factor Adjustments'!$G45)*'R&amp;C Load Factor Adjustments'!$H45+'R&amp;C Load Factor Adjustments'!$G45+'R&amp;C Load Factor Adjustments'!$F45</f>
        <v>9.7861868689570954</v>
      </c>
      <c r="AA70" s="45">
        <f>$E$53*AA11/$E11*AA$52/$E$52+('2022 STEP CHANGE SCENARIO'!AA21-'R&amp;C Load Factor Adjustments'!$G45)*'R&amp;C Load Factor Adjustments'!$H45+'R&amp;C Load Factor Adjustments'!$G45+'R&amp;C Load Factor Adjustments'!$F45</f>
        <v>9.7778976138343179</v>
      </c>
      <c r="AB70" s="45">
        <f>$E$53*AB11/$E11*AB$52/$E$52+('2022 STEP CHANGE SCENARIO'!AB21-'R&amp;C Load Factor Adjustments'!$G45)*'R&amp;C Load Factor Adjustments'!$H45+'R&amp;C Load Factor Adjustments'!$G45+'R&amp;C Load Factor Adjustments'!$F45</f>
        <v>9.8059866254336239</v>
      </c>
      <c r="AC70" s="45">
        <f>$E$53*AC11/$E11*AC$52/$E$52+('2022 STEP CHANGE SCENARIO'!AC21-'R&amp;C Load Factor Adjustments'!$G45)*'R&amp;C Load Factor Adjustments'!$H45+'R&amp;C Load Factor Adjustments'!$G45+'R&amp;C Load Factor Adjustments'!$F45</f>
        <v>9.8492707255742804</v>
      </c>
      <c r="AD70" s="45">
        <f>$E$53*AD11/$E11*AD$52/$E$52+('2022 STEP CHANGE SCENARIO'!AD21-'R&amp;C Load Factor Adjustments'!$G45)*'R&amp;C Load Factor Adjustments'!$H45+'R&amp;C Load Factor Adjustments'!$G45+'R&amp;C Load Factor Adjustments'!$F45</f>
        <v>9.8400458387542464</v>
      </c>
      <c r="AE70" s="45">
        <f>$E$53*AE11/$E11*AE$52/$E$52+('2022 STEP CHANGE SCENARIO'!AE21-'R&amp;C Load Factor Adjustments'!$G45)*'R&amp;C Load Factor Adjustments'!$H45+'R&amp;C Load Factor Adjustments'!$G45+'R&amp;C Load Factor Adjustments'!$F45</f>
        <v>9.7945062949251565</v>
      </c>
      <c r="AF70" s="45">
        <f>$E$53*AF11/$E11*AF$52/$E$52+('2022 STEP CHANGE SCENARIO'!AF21-'R&amp;C Load Factor Adjustments'!$G45)*'R&amp;C Load Factor Adjustments'!$H45+'R&amp;C Load Factor Adjustments'!$G45+'R&amp;C Load Factor Adjustments'!$F45</f>
        <v>9.7848159029755024</v>
      </c>
      <c r="AG70" s="45">
        <f>$E$53*AG11/$E11*AG$52/$E$52+('2022 STEP CHANGE SCENARIO'!AG21-'R&amp;C Load Factor Adjustments'!$G45)*'R&amp;C Load Factor Adjustments'!$H45+'R&amp;C Load Factor Adjustments'!$G45+'R&amp;C Load Factor Adjustments'!$F45</f>
        <v>9.7503301631196582</v>
      </c>
      <c r="AH70" s="45">
        <f>$E$53*AH11/$E11*AH$52/$E$52+('2022 STEP CHANGE SCENARIO'!AH21-'R&amp;C Load Factor Adjustments'!$G45)*'R&amp;C Load Factor Adjustments'!$H45+'R&amp;C Load Factor Adjustments'!$G45+'R&amp;C Load Factor Adjustments'!$F45</f>
        <v>9.7480388263896938</v>
      </c>
      <c r="AI70" s="45">
        <f>$E$53*AI11/$E11*AI$52/$E$52+('2022 STEP CHANGE SCENARIO'!AI21-'R&amp;C Load Factor Adjustments'!$G45)*'R&amp;C Load Factor Adjustments'!$H45+'R&amp;C Load Factor Adjustments'!$G45+'R&amp;C Load Factor Adjustments'!$F45</f>
        <v>9.8385274203327384</v>
      </c>
      <c r="AJ70" s="45">
        <f>$E$53*AJ11/$E11*AJ$52/$E$52+('2022 STEP CHANGE SCENARIO'!AJ21-'R&amp;C Load Factor Adjustments'!$G45)*'R&amp;C Load Factor Adjustments'!$H45+'R&amp;C Load Factor Adjustments'!$G45+'R&amp;C Load Factor Adjustments'!$F45</f>
        <v>9.85648919660626</v>
      </c>
    </row>
    <row r="71" spans="1:36">
      <c r="A71" s="41"/>
      <c r="B71" s="42" t="str">
        <f t="shared" si="36"/>
        <v>Hobart</v>
      </c>
      <c r="C71" s="45">
        <f>$E$53*C12/$E12*C$52/$E$52+('2022 STEP CHANGE SCENARIO'!C22-'R&amp;C Load Factor Adjustments'!$G46)*'R&amp;C Load Factor Adjustments'!$H46+'R&amp;C Load Factor Adjustments'!$G46+'R&amp;C Load Factor Adjustments'!$F46</f>
        <v>1.4463894103551533</v>
      </c>
      <c r="D71" s="45">
        <f>$E$53*D12/$E12*D$52/$E$52+('2022 STEP CHANGE SCENARIO'!D22-'R&amp;C Load Factor Adjustments'!$G46)*'R&amp;C Load Factor Adjustments'!$H46+'R&amp;C Load Factor Adjustments'!$G46+'R&amp;C Load Factor Adjustments'!$F46</f>
        <v>10.269404585753172</v>
      </c>
      <c r="E71" s="45">
        <f>$E$53*E12/$E12*E$52/$E$52+('2022 STEP CHANGE SCENARIO'!E22-'R&amp;C Load Factor Adjustments'!$G46)*'R&amp;C Load Factor Adjustments'!$H46+'R&amp;C Load Factor Adjustments'!$G46+'R&amp;C Load Factor Adjustments'!$F46</f>
        <v>13.470049391539696</v>
      </c>
      <c r="F71" s="45">
        <f>$E$53*F12/$E12*F$52/$E$52+('2022 STEP CHANGE SCENARIO'!F22-'R&amp;C Load Factor Adjustments'!$G46)*'R&amp;C Load Factor Adjustments'!$H46+'R&amp;C Load Factor Adjustments'!$G46+'R&amp;C Load Factor Adjustments'!$F46</f>
        <v>15.707452660761721</v>
      </c>
      <c r="G71" s="45">
        <f>$E$53*G12/$E12*G$52/$E$52+('2022 STEP CHANGE SCENARIO'!G22-'R&amp;C Load Factor Adjustments'!$G46)*'R&amp;C Load Factor Adjustments'!$H46+'R&amp;C Load Factor Adjustments'!$G46+'R&amp;C Load Factor Adjustments'!$F46</f>
        <v>15.14171406265606</v>
      </c>
      <c r="H71" s="45">
        <f>$E$53*H12/$E12*H$52/$E$52+('2022 STEP CHANGE SCENARIO'!H22-'R&amp;C Load Factor Adjustments'!$G46)*'R&amp;C Load Factor Adjustments'!$H46+'R&amp;C Load Factor Adjustments'!$G46+'R&amp;C Load Factor Adjustments'!$F46</f>
        <v>13.790881847515731</v>
      </c>
      <c r="I71" s="45">
        <f>$E$53*I12/$E12*I$52/$E$52+('2022 STEP CHANGE SCENARIO'!I22-'R&amp;C Load Factor Adjustments'!$G46)*'R&amp;C Load Factor Adjustments'!$H46+'R&amp;C Load Factor Adjustments'!$G46+'R&amp;C Load Factor Adjustments'!$F46</f>
        <v>12.867090480195859</v>
      </c>
      <c r="J71" s="45">
        <f>$E$53*J12/$E12*J$52/$E$52+('2022 STEP CHANGE SCENARIO'!J22-'R&amp;C Load Factor Adjustments'!$G46)*'R&amp;C Load Factor Adjustments'!$H46+'R&amp;C Load Factor Adjustments'!$G46+'R&amp;C Load Factor Adjustments'!$F46</f>
        <v>12.437987686720469</v>
      </c>
      <c r="K71" s="45">
        <f>$E$53*K12/$E12*K$52/$E$52+('2022 STEP CHANGE SCENARIO'!K22-'R&amp;C Load Factor Adjustments'!$G46)*'R&amp;C Load Factor Adjustments'!$H46+'R&amp;C Load Factor Adjustments'!$G46+'R&amp;C Load Factor Adjustments'!$F46</f>
        <v>12.713916056074218</v>
      </c>
      <c r="L71" s="45">
        <f>$E$53*L12/$E12*L$52/$E$52+('2022 STEP CHANGE SCENARIO'!L22-'R&amp;C Load Factor Adjustments'!$G46)*'R&amp;C Load Factor Adjustments'!$H46+'R&amp;C Load Factor Adjustments'!$G46+'R&amp;C Load Factor Adjustments'!$F46</f>
        <v>13.174803018134838</v>
      </c>
      <c r="M71" s="45">
        <f>$E$53*M12/$E12*M$52/$E$52+('2022 STEP CHANGE SCENARIO'!M22-'R&amp;C Load Factor Adjustments'!$G46)*'R&amp;C Load Factor Adjustments'!$H46+'R&amp;C Load Factor Adjustments'!$G46+'R&amp;C Load Factor Adjustments'!$F46</f>
        <v>13.279083282861027</v>
      </c>
      <c r="N71" s="45">
        <f>$E$53*N12/$E12*N$52/$E$52+('2022 STEP CHANGE SCENARIO'!N22-'R&amp;C Load Factor Adjustments'!$G46)*'R&amp;C Load Factor Adjustments'!$H46+'R&amp;C Load Factor Adjustments'!$G46+'R&amp;C Load Factor Adjustments'!$F46</f>
        <v>13.291135405545084</v>
      </c>
      <c r="O71" s="45">
        <f>$E$53*O12/$E12*O$52/$E$52+('2022 STEP CHANGE SCENARIO'!O22-'R&amp;C Load Factor Adjustments'!$G46)*'R&amp;C Load Factor Adjustments'!$H46+'R&amp;C Load Factor Adjustments'!$G46+'R&amp;C Load Factor Adjustments'!$F46</f>
        <v>13.463717397459185</v>
      </c>
      <c r="P71" s="45">
        <f>$E$53*P12/$E12*P$52/$E$52+('2022 STEP CHANGE SCENARIO'!P22-'R&amp;C Load Factor Adjustments'!$G46)*'R&amp;C Load Factor Adjustments'!$H46+'R&amp;C Load Factor Adjustments'!$G46+'R&amp;C Load Factor Adjustments'!$F46</f>
        <v>13.541506256510761</v>
      </c>
      <c r="Q71" s="45">
        <f>$E$53*Q12/$E12*Q$52/$E$52+('2022 STEP CHANGE SCENARIO'!Q22-'R&amp;C Load Factor Adjustments'!$G46)*'R&amp;C Load Factor Adjustments'!$H46+'R&amp;C Load Factor Adjustments'!$G46+'R&amp;C Load Factor Adjustments'!$F46</f>
        <v>13.505126296006058</v>
      </c>
      <c r="R71" s="45">
        <f>$E$53*R12/$E12*R$52/$E$52+('2022 STEP CHANGE SCENARIO'!R22-'R&amp;C Load Factor Adjustments'!$G46)*'R&amp;C Load Factor Adjustments'!$H46+'R&amp;C Load Factor Adjustments'!$G46+'R&amp;C Load Factor Adjustments'!$F46</f>
        <v>13.641726451924384</v>
      </c>
      <c r="S71" s="45">
        <f>$E$53*S12/$E12*S$52/$E$52+('2022 STEP CHANGE SCENARIO'!S22-'R&amp;C Load Factor Adjustments'!$G46)*'R&amp;C Load Factor Adjustments'!$H46+'R&amp;C Load Factor Adjustments'!$G46+'R&amp;C Load Factor Adjustments'!$F46</f>
        <v>13.862135007116976</v>
      </c>
      <c r="T71" s="45">
        <f>$E$53*T12/$E12*T$52/$E$52+('2022 STEP CHANGE SCENARIO'!T22-'R&amp;C Load Factor Adjustments'!$G46)*'R&amp;C Load Factor Adjustments'!$H46+'R&amp;C Load Factor Adjustments'!$G46+'R&amp;C Load Factor Adjustments'!$F46</f>
        <v>14.122333534287129</v>
      </c>
      <c r="U71" s="45">
        <f>$E$53*U12/$E12*U$52/$E$52+('2022 STEP CHANGE SCENARIO'!U22-'R&amp;C Load Factor Adjustments'!$G46)*'R&amp;C Load Factor Adjustments'!$H46+'R&amp;C Load Factor Adjustments'!$G46+'R&amp;C Load Factor Adjustments'!$F46</f>
        <v>14.647654570207344</v>
      </c>
      <c r="V71" s="45">
        <f>$E$53*V12/$E12*V$52/$E$52+('2022 STEP CHANGE SCENARIO'!V22-'R&amp;C Load Factor Adjustments'!$G46)*'R&amp;C Load Factor Adjustments'!$H46+'R&amp;C Load Factor Adjustments'!$G46+'R&amp;C Load Factor Adjustments'!$F46</f>
        <v>15.183363172320327</v>
      </c>
      <c r="W71" s="45">
        <f>$E$53*W12/$E12*W$52/$E$52+('2022 STEP CHANGE SCENARIO'!W22-'R&amp;C Load Factor Adjustments'!$G46)*'R&amp;C Load Factor Adjustments'!$H46+'R&amp;C Load Factor Adjustments'!$G46+'R&amp;C Load Factor Adjustments'!$F46</f>
        <v>15.398972661220299</v>
      </c>
      <c r="X71" s="45">
        <f>$E$53*X12/$E12*X$52/$E$52+('2022 STEP CHANGE SCENARIO'!X22-'R&amp;C Load Factor Adjustments'!$G46)*'R&amp;C Load Factor Adjustments'!$H46+'R&amp;C Load Factor Adjustments'!$G46+'R&amp;C Load Factor Adjustments'!$F46</f>
        <v>15.297559010521613</v>
      </c>
      <c r="Y71" s="45">
        <f>$E$53*Y12/$E12*Y$52/$E$52+('2022 STEP CHANGE SCENARIO'!Y22-'R&amp;C Load Factor Adjustments'!$G46)*'R&amp;C Load Factor Adjustments'!$H46+'R&amp;C Load Factor Adjustments'!$G46+'R&amp;C Load Factor Adjustments'!$F46</f>
        <v>15.479543144836221</v>
      </c>
      <c r="Z71" s="45">
        <f>$E$53*Z12/$E12*Z$52/$E$52+('2022 STEP CHANGE SCENARIO'!Z22-'R&amp;C Load Factor Adjustments'!$G46)*'R&amp;C Load Factor Adjustments'!$H46+'R&amp;C Load Factor Adjustments'!$G46+'R&amp;C Load Factor Adjustments'!$F46</f>
        <v>16.263158564093402</v>
      </c>
      <c r="AA71" s="45">
        <f>$E$53*AA12/$E12*AA$52/$E$52+('2022 STEP CHANGE SCENARIO'!AA22-'R&amp;C Load Factor Adjustments'!$G46)*'R&amp;C Load Factor Adjustments'!$H46+'R&amp;C Load Factor Adjustments'!$G46+'R&amp;C Load Factor Adjustments'!$F46</f>
        <v>17.030211182574085</v>
      </c>
      <c r="AB71" s="45">
        <f>$E$53*AB12/$E12*AB$52/$E$52+('2022 STEP CHANGE SCENARIO'!AB22-'R&amp;C Load Factor Adjustments'!$G46)*'R&amp;C Load Factor Adjustments'!$H46+'R&amp;C Load Factor Adjustments'!$G46+'R&amp;C Load Factor Adjustments'!$F46</f>
        <v>17.164444794433592</v>
      </c>
      <c r="AC71" s="45">
        <f>$E$53*AC12/$E12*AC$52/$E$52+('2022 STEP CHANGE SCENARIO'!AC22-'R&amp;C Load Factor Adjustments'!$G46)*'R&amp;C Load Factor Adjustments'!$H46+'R&amp;C Load Factor Adjustments'!$G46+'R&amp;C Load Factor Adjustments'!$F46</f>
        <v>17.268836075091485</v>
      </c>
      <c r="AD71" s="45">
        <f>$E$53*AD12/$E12*AD$52/$E$52+('2022 STEP CHANGE SCENARIO'!AD22-'R&amp;C Load Factor Adjustments'!$G46)*'R&amp;C Load Factor Adjustments'!$H46+'R&amp;C Load Factor Adjustments'!$G46+'R&amp;C Load Factor Adjustments'!$F46</f>
        <v>17.592836856941855</v>
      </c>
      <c r="AE71" s="45">
        <f>$E$53*AE12/$E12*AE$52/$E$52+('2022 STEP CHANGE SCENARIO'!AE22-'R&amp;C Load Factor Adjustments'!$G46)*'R&amp;C Load Factor Adjustments'!$H46+'R&amp;C Load Factor Adjustments'!$G46+'R&amp;C Load Factor Adjustments'!$F46</f>
        <v>17.861231548625661</v>
      </c>
      <c r="AF71" s="45">
        <f>$E$53*AF12/$E12*AF$52/$E$52+('2022 STEP CHANGE SCENARIO'!AF22-'R&amp;C Load Factor Adjustments'!$G46)*'R&amp;C Load Factor Adjustments'!$H46+'R&amp;C Load Factor Adjustments'!$G46+'R&amp;C Load Factor Adjustments'!$F46</f>
        <v>17.999455495931887</v>
      </c>
      <c r="AG71" s="45">
        <f>$E$53*AG12/$E12*AG$52/$E$52+('2022 STEP CHANGE SCENARIO'!AG22-'R&amp;C Load Factor Adjustments'!$G46)*'R&amp;C Load Factor Adjustments'!$H46+'R&amp;C Load Factor Adjustments'!$G46+'R&amp;C Load Factor Adjustments'!$F46</f>
        <v>18.116679032282107</v>
      </c>
      <c r="AH71" s="45">
        <f>$E$53*AH12/$E12*AH$52/$E$52+('2022 STEP CHANGE SCENARIO'!AH22-'R&amp;C Load Factor Adjustments'!$G46)*'R&amp;C Load Factor Adjustments'!$H46+'R&amp;C Load Factor Adjustments'!$G46+'R&amp;C Load Factor Adjustments'!$F46</f>
        <v>18.328936959578712</v>
      </c>
      <c r="AI71" s="45">
        <f>$E$53*AI12/$E12*AI$52/$E$52+('2022 STEP CHANGE SCENARIO'!AI22-'R&amp;C Load Factor Adjustments'!$G46)*'R&amp;C Load Factor Adjustments'!$H46+'R&amp;C Load Factor Adjustments'!$G46+'R&amp;C Load Factor Adjustments'!$F46</f>
        <v>18.382113450843288</v>
      </c>
      <c r="AJ71" s="45">
        <f>$E$53*AJ12/$E12*AJ$52/$E$52+('2022 STEP CHANGE SCENARIO'!AJ22-'R&amp;C Load Factor Adjustments'!$G46)*'R&amp;C Load Factor Adjustments'!$H46+'R&amp;C Load Factor Adjustments'!$G46+'R&amp;C Load Factor Adjustments'!$F46</f>
        <v>18.60014468166591</v>
      </c>
    </row>
    <row r="72" spans="1:36">
      <c r="A72" s="41"/>
      <c r="B72" s="42" t="str">
        <f t="shared" si="36"/>
        <v>Townsville</v>
      </c>
      <c r="C72" s="45">
        <f>$E$53*C13/$E13*C$52/$E$52+('2022 STEP CHANGE SCENARIO'!C23-'R&amp;C Load Factor Adjustments'!$G47)*'R&amp;C Load Factor Adjustments'!$H47+'R&amp;C Load Factor Adjustments'!$G47+'R&amp;C Load Factor Adjustments'!$F47</f>
        <v>0</v>
      </c>
      <c r="D72" s="45">
        <f>$E$53*D13/$E13*D$52/$E$52+('2022 STEP CHANGE SCENARIO'!D23-'R&amp;C Load Factor Adjustments'!$G47)*'R&amp;C Load Factor Adjustments'!$H47+'R&amp;C Load Factor Adjustments'!$G47+'R&amp;C Load Factor Adjustments'!$F47</f>
        <v>6.5904724918202255</v>
      </c>
      <c r="E72" s="45">
        <f>$E$53*E13/$E13*E$52/$E$52+('2022 STEP CHANGE SCENARIO'!E23-'R&amp;C Load Factor Adjustments'!$G47)*'R&amp;C Load Factor Adjustments'!$H47+'R&amp;C Load Factor Adjustments'!$G47+'R&amp;C Load Factor Adjustments'!$F47</f>
        <v>9.5632624301534133</v>
      </c>
      <c r="F72" s="45">
        <f>$E$53*F13/$E13*F$52/$E$52+('2022 STEP CHANGE SCENARIO'!F23-'R&amp;C Load Factor Adjustments'!$G47)*'R&amp;C Load Factor Adjustments'!$H47+'R&amp;C Load Factor Adjustments'!$G47+'R&amp;C Load Factor Adjustments'!$F47</f>
        <v>10.256765798709825</v>
      </c>
      <c r="G72" s="45">
        <f>$E$53*G13/$E13*G$52/$E$52+('2022 STEP CHANGE SCENARIO'!G23-'R&amp;C Load Factor Adjustments'!$G47)*'R&amp;C Load Factor Adjustments'!$H47+'R&amp;C Load Factor Adjustments'!$G47+'R&amp;C Load Factor Adjustments'!$F47</f>
        <v>4.4110102566804192</v>
      </c>
      <c r="H72" s="45">
        <f>$E$53*H13/$E13*H$52/$E$52+('2022 STEP CHANGE SCENARIO'!H23-'R&amp;C Load Factor Adjustments'!$G47)*'R&amp;C Load Factor Adjustments'!$H47+'R&amp;C Load Factor Adjustments'!$G47+'R&amp;C Load Factor Adjustments'!$F47</f>
        <v>0.30474293992314483</v>
      </c>
      <c r="I72" s="45">
        <f>$E$53*I13/$E13*I$52/$E$52+('2022 STEP CHANGE SCENARIO'!I23-'R&amp;C Load Factor Adjustments'!$G47)*'R&amp;C Load Factor Adjustments'!$H47+'R&amp;C Load Factor Adjustments'!$G47+'R&amp;C Load Factor Adjustments'!$F47</f>
        <v>-9.4414650219436602</v>
      </c>
      <c r="J72" s="45">
        <f>$E$53*J13/$E13*J$52/$E$52+('2022 STEP CHANGE SCENARIO'!J23-'R&amp;C Load Factor Adjustments'!$G47)*'R&amp;C Load Factor Adjustments'!$H47+'R&amp;C Load Factor Adjustments'!$G47+'R&amp;C Load Factor Adjustments'!$F47</f>
        <v>-18.545240478535288</v>
      </c>
      <c r="K72" s="45">
        <f>$E$53*K13/$E13*K$52/$E$52+('2022 STEP CHANGE SCENARIO'!K23-'R&amp;C Load Factor Adjustments'!$G47)*'R&amp;C Load Factor Adjustments'!$H47+'R&amp;C Load Factor Adjustments'!$G47+'R&amp;C Load Factor Adjustments'!$F47</f>
        <v>-13.398732173648185</v>
      </c>
      <c r="L72" s="45">
        <f>$E$53*L13/$E13*L$52/$E$52+('2022 STEP CHANGE SCENARIO'!L23-'R&amp;C Load Factor Adjustments'!$G47)*'R&amp;C Load Factor Adjustments'!$H47+'R&amp;C Load Factor Adjustments'!$G47+'R&amp;C Load Factor Adjustments'!$F47</f>
        <v>-7.5466130692198146</v>
      </c>
      <c r="M72" s="45">
        <f>$E$53*M13/$E13*M$52/$E$52+('2022 STEP CHANGE SCENARIO'!M23-'R&amp;C Load Factor Adjustments'!$G47)*'R&amp;C Load Factor Adjustments'!$H47+'R&amp;C Load Factor Adjustments'!$G47+'R&amp;C Load Factor Adjustments'!$F47</f>
        <v>-15.750229687888382</v>
      </c>
      <c r="N72" s="45">
        <f>$E$53*N13/$E13*N$52/$E$52+('2022 STEP CHANGE SCENARIO'!N23-'R&amp;C Load Factor Adjustments'!$G47)*'R&amp;C Load Factor Adjustments'!$H47+'R&amp;C Load Factor Adjustments'!$G47+'R&amp;C Load Factor Adjustments'!$F47</f>
        <v>-23.9436650031544</v>
      </c>
      <c r="O72" s="45">
        <f>$E$53*O13/$E13*O$52/$E$52+('2022 STEP CHANGE SCENARIO'!O23-'R&amp;C Load Factor Adjustments'!$G47)*'R&amp;C Load Factor Adjustments'!$H47+'R&amp;C Load Factor Adjustments'!$G47+'R&amp;C Load Factor Adjustments'!$F47</f>
        <v>-14.426809516628976</v>
      </c>
      <c r="P72" s="45">
        <f>$E$53*P13/$E13*P$52/$E$52+('2022 STEP CHANGE SCENARIO'!P23-'R&amp;C Load Factor Adjustments'!$G47)*'R&amp;C Load Factor Adjustments'!$H47+'R&amp;C Load Factor Adjustments'!$G47+'R&amp;C Load Factor Adjustments'!$F47</f>
        <v>-4.9225612769130933</v>
      </c>
      <c r="Q72" s="45">
        <f>$E$53*Q13/$E13*Q$52/$E$52+('2022 STEP CHANGE SCENARIO'!Q23-'R&amp;C Load Factor Adjustments'!$G47)*'R&amp;C Load Factor Adjustments'!$H47+'R&amp;C Load Factor Adjustments'!$G47+'R&amp;C Load Factor Adjustments'!$F47</f>
        <v>-13.138444478381588</v>
      </c>
      <c r="R72" s="45">
        <f>$E$53*R13/$E13*R$52/$E$52+('2022 STEP CHANGE SCENARIO'!R23-'R&amp;C Load Factor Adjustments'!$G47)*'R&amp;C Load Factor Adjustments'!$H47+'R&amp;C Load Factor Adjustments'!$G47+'R&amp;C Load Factor Adjustments'!$F47</f>
        <v>-21.341512822777627</v>
      </c>
      <c r="S72" s="45">
        <f>$E$53*S13/$E13*S$52/$E$52+('2022 STEP CHANGE SCENARIO'!S23-'R&amp;C Load Factor Adjustments'!$G47)*'R&amp;C Load Factor Adjustments'!$H47+'R&amp;C Load Factor Adjustments'!$G47+'R&amp;C Load Factor Adjustments'!$F47</f>
        <v>-10.65457471052045</v>
      </c>
      <c r="T72" s="45">
        <f>$E$53*T13/$E13*T$52/$E$52+('2022 STEP CHANGE SCENARIO'!T23-'R&amp;C Load Factor Adjustments'!$G47)*'R&amp;C Load Factor Adjustments'!$H47+'R&amp;C Load Factor Adjustments'!$G47+'R&amp;C Load Factor Adjustments'!$F47</f>
        <v>1.5207793341651621E-2</v>
      </c>
      <c r="U72" s="45">
        <f>$E$53*U13/$E13*U$52/$E$52+('2022 STEP CHANGE SCENARIO'!U23-'R&amp;C Load Factor Adjustments'!$G47)*'R&amp;C Load Factor Adjustments'!$H47+'R&amp;C Load Factor Adjustments'!$G47+'R&amp;C Load Factor Adjustments'!$F47</f>
        <v>2.4190801897257672</v>
      </c>
      <c r="V72" s="45">
        <f>$E$53*V13/$E13*V$52/$E$52+('2022 STEP CHANGE SCENARIO'!V23-'R&amp;C Load Factor Adjustments'!$G47)*'R&amp;C Load Factor Adjustments'!$H47+'R&amp;C Load Factor Adjustments'!$G47+'R&amp;C Load Factor Adjustments'!$F47</f>
        <v>4.7329887468004133</v>
      </c>
      <c r="W72" s="45">
        <f>$E$53*W13/$E13*W$52/$E$52+('2022 STEP CHANGE SCENARIO'!W23-'R&amp;C Load Factor Adjustments'!$G47)*'R&amp;C Load Factor Adjustments'!$H47+'R&amp;C Load Factor Adjustments'!$G47+'R&amp;C Load Factor Adjustments'!$F47</f>
        <v>2.4850016137524777</v>
      </c>
      <c r="X72" s="45">
        <f>$E$53*X13/$E13*X$52/$E$52+('2022 STEP CHANGE SCENARIO'!X23-'R&amp;C Load Factor Adjustments'!$G47)*'R&amp;C Load Factor Adjustments'!$H47+'R&amp;C Load Factor Adjustments'!$G47+'R&amp;C Load Factor Adjustments'!$F47</f>
        <v>0.78388687636703713</v>
      </c>
      <c r="Y72" s="45">
        <f>$E$53*Y13/$E13*Y$52/$E$52+('2022 STEP CHANGE SCENARIO'!Y23-'R&amp;C Load Factor Adjustments'!$G47)*'R&amp;C Load Factor Adjustments'!$H47+'R&amp;C Load Factor Adjustments'!$G47+'R&amp;C Load Factor Adjustments'!$F47</f>
        <v>1.0015672318601965</v>
      </c>
      <c r="Z72" s="45">
        <f>$E$53*Z13/$E13*Z$52/$E$52+('2022 STEP CHANGE SCENARIO'!Z23-'R&amp;C Load Factor Adjustments'!$G47)*'R&amp;C Load Factor Adjustments'!$H47+'R&amp;C Load Factor Adjustments'!$G47+'R&amp;C Load Factor Adjustments'!$F47</f>
        <v>2.3815666653474712</v>
      </c>
      <c r="AA72" s="45">
        <f>$E$53*AA13/$E13*AA$52/$E$52+('2022 STEP CHANGE SCENARIO'!AA23-'R&amp;C Load Factor Adjustments'!$G47)*'R&amp;C Load Factor Adjustments'!$H47+'R&amp;C Load Factor Adjustments'!$G47+'R&amp;C Load Factor Adjustments'!$F47</f>
        <v>4.8518681207669907</v>
      </c>
      <c r="AB72" s="45">
        <f>$E$53*AB13/$E13*AB$52/$E$52+('2022 STEP CHANGE SCENARIO'!AB23-'R&amp;C Load Factor Adjustments'!$G47)*'R&amp;C Load Factor Adjustments'!$H47+'R&amp;C Load Factor Adjustments'!$G47+'R&amp;C Load Factor Adjustments'!$F47</f>
        <v>4.9977006027078579</v>
      </c>
      <c r="AC72" s="45">
        <f>$E$53*AC13/$E13*AC$52/$E$52+('2022 STEP CHANGE SCENARIO'!AC23-'R&amp;C Load Factor Adjustments'!$G47)*'R&amp;C Load Factor Adjustments'!$H47+'R&amp;C Load Factor Adjustments'!$G47+'R&amp;C Load Factor Adjustments'!$F47</f>
        <v>4.6984853678293401</v>
      </c>
      <c r="AD72" s="45">
        <f>$E$53*AD13/$E13*AD$52/$E$52+('2022 STEP CHANGE SCENARIO'!AD23-'R&amp;C Load Factor Adjustments'!$G47)*'R&amp;C Load Factor Adjustments'!$H47+'R&amp;C Load Factor Adjustments'!$G47+'R&amp;C Load Factor Adjustments'!$F47</f>
        <v>5.5845428479323536</v>
      </c>
      <c r="AE72" s="45">
        <f>$E$53*AE13/$E13*AE$52/$E$52+('2022 STEP CHANGE SCENARIO'!AE23-'R&amp;C Load Factor Adjustments'!$G47)*'R&amp;C Load Factor Adjustments'!$H47+'R&amp;C Load Factor Adjustments'!$G47+'R&amp;C Load Factor Adjustments'!$F47</f>
        <v>5.4222280876384836</v>
      </c>
      <c r="AF72" s="45">
        <f>$E$53*AF13/$E13*AF$52/$E$52+('2022 STEP CHANGE SCENARIO'!AF23-'R&amp;C Load Factor Adjustments'!$G47)*'R&amp;C Load Factor Adjustments'!$H47+'R&amp;C Load Factor Adjustments'!$G47+'R&amp;C Load Factor Adjustments'!$F47</f>
        <v>4.3703283619322768</v>
      </c>
      <c r="AG72" s="45">
        <f>$E$53*AG13/$E13*AG$52/$E$52+('2022 STEP CHANGE SCENARIO'!AG23-'R&amp;C Load Factor Adjustments'!$G47)*'R&amp;C Load Factor Adjustments'!$H47+'R&amp;C Load Factor Adjustments'!$G47+'R&amp;C Load Factor Adjustments'!$F47</f>
        <v>4.7884400262562066</v>
      </c>
      <c r="AH72" s="45">
        <f>$E$53*AH13/$E13*AH$52/$E$52+('2022 STEP CHANGE SCENARIO'!AH23-'R&amp;C Load Factor Adjustments'!$G47)*'R&amp;C Load Factor Adjustments'!$H47+'R&amp;C Load Factor Adjustments'!$G47+'R&amp;C Load Factor Adjustments'!$F47</f>
        <v>4.4273173806837107</v>
      </c>
      <c r="AI72" s="45">
        <f>$E$53*AI13/$E13*AI$52/$E$52+('2022 STEP CHANGE SCENARIO'!AI23-'R&amp;C Load Factor Adjustments'!$G47)*'R&amp;C Load Factor Adjustments'!$H47+'R&amp;C Load Factor Adjustments'!$G47+'R&amp;C Load Factor Adjustments'!$F47</f>
        <v>2.8243550175109724</v>
      </c>
      <c r="AJ72" s="45">
        <f>$E$53*AJ13/$E13*AJ$52/$E$52+('2022 STEP CHANGE SCENARIO'!AJ23-'R&amp;C Load Factor Adjustments'!$G47)*'R&amp;C Load Factor Adjustments'!$H47+'R&amp;C Load Factor Adjustments'!$G47+'R&amp;C Load Factor Adjustments'!$F47</f>
        <v>3.6469541959059408</v>
      </c>
    </row>
    <row r="73" spans="1:36">
      <c r="B73" s="1"/>
    </row>
    <row r="74" spans="1:36">
      <c r="B74" s="2" t="s">
        <v>57</v>
      </c>
    </row>
    <row r="75" spans="1:36">
      <c r="B75" s="1" t="s">
        <v>88</v>
      </c>
      <c r="C75" s="7">
        <f>D75</f>
        <v>0.55000000000000004</v>
      </c>
      <c r="D75" s="7">
        <f>'Oil Indexation'!D137</f>
        <v>0.55000000000000004</v>
      </c>
      <c r="E75" s="7">
        <f>'Oil Indexation'!E137</f>
        <v>0.55000000000000004</v>
      </c>
      <c r="F75" s="7">
        <f>'Oil Indexation'!F137</f>
        <v>0.55000000000000004</v>
      </c>
      <c r="G75" s="7">
        <f>'Oil Indexation'!G137</f>
        <v>0.51120053608732907</v>
      </c>
      <c r="H75" s="7">
        <f>'Oil Indexation'!H137</f>
        <v>0.40998661161811129</v>
      </c>
      <c r="I75" s="7">
        <f>'Oil Indexation'!I137</f>
        <v>0.34218924465659745</v>
      </c>
      <c r="J75" s="7">
        <f>'Oil Indexation'!J137</f>
        <v>0.20667523996899903</v>
      </c>
      <c r="K75" s="7">
        <f>'Oil Indexation'!K137</f>
        <v>0.21519253011360343</v>
      </c>
      <c r="L75" s="7">
        <f>'Oil Indexation'!L137</f>
        <v>7.5093010225888268E-2</v>
      </c>
      <c r="M75" s="7">
        <f>'Oil Indexation'!M137</f>
        <v>2.3149437051328034E-2</v>
      </c>
      <c r="N75" s="7">
        <f>'Oil Indexation'!N137</f>
        <v>2.3405705006478799E-2</v>
      </c>
      <c r="O75" s="7">
        <f>'Oil Indexation'!O137</f>
        <v>1.4951173844641287E-2</v>
      </c>
      <c r="P75" s="7">
        <f>'Oil Indexation'!P137</f>
        <v>1.412439842060491E-2</v>
      </c>
      <c r="Q75" s="7">
        <f>'Oil Indexation'!Q137</f>
        <v>1.2981672979009561E-2</v>
      </c>
      <c r="R75" s="7">
        <f>'Oil Indexation'!R137</f>
        <v>1.1862519455046131E-2</v>
      </c>
      <c r="S75" s="7">
        <f>'Oil Indexation'!S137</f>
        <v>1.083887606454767E-2</v>
      </c>
      <c r="T75" s="7">
        <f>'Oil Indexation'!T137</f>
        <v>0</v>
      </c>
      <c r="U75" s="7">
        <f>'Oil Indexation'!U137</f>
        <v>0</v>
      </c>
      <c r="V75" s="7">
        <f>'Oil Indexation'!V137</f>
        <v>0</v>
      </c>
      <c r="W75" s="7">
        <f>'Oil Indexation'!W137</f>
        <v>0</v>
      </c>
      <c r="X75" s="7">
        <f>'Oil Indexation'!X137</f>
        <v>0</v>
      </c>
      <c r="Y75" s="7">
        <f>'Oil Indexation'!Y137</f>
        <v>0</v>
      </c>
      <c r="Z75" s="7">
        <f>'Oil Indexation'!Z137</f>
        <v>0</v>
      </c>
      <c r="AA75" s="7">
        <f>'Oil Indexation'!AA137</f>
        <v>0</v>
      </c>
      <c r="AB75" s="7">
        <f>'Oil Indexation'!AB137</f>
        <v>0</v>
      </c>
      <c r="AC75" s="7">
        <f>'Oil Indexation'!AC137</f>
        <v>0</v>
      </c>
      <c r="AD75" s="7">
        <f>'Oil Indexation'!AD137</f>
        <v>0</v>
      </c>
      <c r="AE75" s="7">
        <f>'Oil Indexation'!AE137</f>
        <v>0</v>
      </c>
      <c r="AF75" s="7">
        <f>'Oil Indexation'!AF137</f>
        <v>0</v>
      </c>
      <c r="AG75" s="7">
        <f>'Oil Indexation'!AG137</f>
        <v>0</v>
      </c>
      <c r="AH75" s="7">
        <f>'Oil Indexation'!AH137</f>
        <v>0</v>
      </c>
      <c r="AI75" s="7">
        <f>'Oil Indexation'!AI137</f>
        <v>0</v>
      </c>
      <c r="AJ75" s="7">
        <f>'Oil Indexation'!AJ137</f>
        <v>0</v>
      </c>
    </row>
    <row r="76" spans="1:36">
      <c r="B76" s="1" t="s">
        <v>89</v>
      </c>
      <c r="C76" s="7">
        <f>D76</f>
        <v>0.85</v>
      </c>
      <c r="D76" s="7">
        <f>'Oil Indexation'!D138</f>
        <v>0.85</v>
      </c>
      <c r="E76" s="7">
        <f>'Oil Indexation'!E138</f>
        <v>0.85</v>
      </c>
      <c r="F76" s="7">
        <f>'Oil Indexation'!F138</f>
        <v>0.85</v>
      </c>
      <c r="G76" s="7">
        <f>'Oil Indexation'!G138</f>
        <v>0.79003719213496304</v>
      </c>
      <c r="H76" s="7">
        <f>'Oil Indexation'!H138</f>
        <v>0.63361567250071738</v>
      </c>
      <c r="I76" s="7">
        <f>'Oil Indexation'!I138</f>
        <v>0.52883792356019599</v>
      </c>
      <c r="J76" s="7">
        <f>'Oil Indexation'!J138</f>
        <v>0.31940718904299842</v>
      </c>
      <c r="K76" s="7">
        <f>'Oil Indexation'!K138</f>
        <v>0.33257027381193255</v>
      </c>
      <c r="L76" s="7">
        <f>'Oil Indexation'!L138</f>
        <v>0.11605283398546368</v>
      </c>
      <c r="M76" s="7">
        <f>'Oil Indexation'!M138</f>
        <v>3.5776402715688771E-2</v>
      </c>
      <c r="N76" s="7">
        <f>'Oil Indexation'!N138</f>
        <v>3.6172453191830864E-2</v>
      </c>
      <c r="O76" s="7">
        <f>'Oil Indexation'!O138</f>
        <v>2.3106359578081988E-2</v>
      </c>
      <c r="P76" s="7">
        <f>'Oil Indexation'!P138</f>
        <v>2.1828615740934861E-2</v>
      </c>
      <c r="Q76" s="7">
        <f>'Oil Indexation'!Q138</f>
        <v>2.0062585513014774E-2</v>
      </c>
      <c r="R76" s="7">
        <f>'Oil Indexation'!R138</f>
        <v>1.8332984612344019E-2</v>
      </c>
      <c r="S76" s="7">
        <f>'Oil Indexation'!S138</f>
        <v>1.6750990281573667E-2</v>
      </c>
      <c r="T76" s="7">
        <f>'Oil Indexation'!T138</f>
        <v>0</v>
      </c>
      <c r="U76" s="7">
        <f>'Oil Indexation'!U138</f>
        <v>0</v>
      </c>
      <c r="V76" s="7">
        <f>'Oil Indexation'!V138</f>
        <v>0</v>
      </c>
      <c r="W76" s="7">
        <f>'Oil Indexation'!W138</f>
        <v>0</v>
      </c>
      <c r="X76" s="7">
        <f>'Oil Indexation'!X138</f>
        <v>0</v>
      </c>
      <c r="Y76" s="7">
        <f>'Oil Indexation'!Y138</f>
        <v>0</v>
      </c>
      <c r="Z76" s="7">
        <f>'Oil Indexation'!Z138</f>
        <v>0</v>
      </c>
      <c r="AA76" s="7">
        <f>'Oil Indexation'!AA138</f>
        <v>0</v>
      </c>
      <c r="AB76" s="7">
        <f>'Oil Indexation'!AB138</f>
        <v>0</v>
      </c>
      <c r="AC76" s="7">
        <f>'Oil Indexation'!AC138</f>
        <v>0</v>
      </c>
      <c r="AD76" s="7">
        <f>'Oil Indexation'!AD138</f>
        <v>0</v>
      </c>
      <c r="AE76" s="7">
        <f>'Oil Indexation'!AE138</f>
        <v>0</v>
      </c>
      <c r="AF76" s="7">
        <f>'Oil Indexation'!AF138</f>
        <v>0</v>
      </c>
      <c r="AG76" s="7">
        <f>'Oil Indexation'!AG138</f>
        <v>0</v>
      </c>
      <c r="AH76" s="7">
        <f>'Oil Indexation'!AH138</f>
        <v>0</v>
      </c>
      <c r="AI76" s="7">
        <f>'Oil Indexation'!AI138</f>
        <v>0</v>
      </c>
      <c r="AJ76" s="7">
        <f>'Oil Indexation'!AJ138</f>
        <v>0</v>
      </c>
    </row>
    <row r="77" spans="1:36">
      <c r="B77" s="1"/>
    </row>
    <row r="78" spans="1:36">
      <c r="A78" s="32"/>
      <c r="B78" s="33" t="s">
        <v>77</v>
      </c>
      <c r="C78" s="46">
        <f>C65</f>
        <v>2019</v>
      </c>
      <c r="D78" s="46">
        <f t="shared" ref="D78:AH78" si="37">D65</f>
        <v>2020</v>
      </c>
      <c r="E78" s="46">
        <f t="shared" si="37"/>
        <v>2021</v>
      </c>
      <c r="F78" s="46">
        <f t="shared" si="37"/>
        <v>2022</v>
      </c>
      <c r="G78" s="46">
        <f t="shared" si="37"/>
        <v>2023</v>
      </c>
      <c r="H78" s="46">
        <f t="shared" si="37"/>
        <v>2024</v>
      </c>
      <c r="I78" s="46">
        <f t="shared" si="37"/>
        <v>2025</v>
      </c>
      <c r="J78" s="46">
        <f t="shared" si="37"/>
        <v>2026</v>
      </c>
      <c r="K78" s="46">
        <f t="shared" si="37"/>
        <v>2027</v>
      </c>
      <c r="L78" s="46">
        <f t="shared" si="37"/>
        <v>2028</v>
      </c>
      <c r="M78" s="46">
        <f t="shared" si="37"/>
        <v>2029</v>
      </c>
      <c r="N78" s="46">
        <f t="shared" si="37"/>
        <v>2030</v>
      </c>
      <c r="O78" s="46">
        <f t="shared" si="37"/>
        <v>2031</v>
      </c>
      <c r="P78" s="46">
        <f t="shared" si="37"/>
        <v>2032</v>
      </c>
      <c r="Q78" s="46">
        <f t="shared" si="37"/>
        <v>2033</v>
      </c>
      <c r="R78" s="46">
        <f t="shared" si="37"/>
        <v>2034</v>
      </c>
      <c r="S78" s="46">
        <f t="shared" si="37"/>
        <v>2035</v>
      </c>
      <c r="T78" s="46">
        <f t="shared" si="37"/>
        <v>2036</v>
      </c>
      <c r="U78" s="46">
        <f t="shared" si="37"/>
        <v>2037</v>
      </c>
      <c r="V78" s="46">
        <f t="shared" si="37"/>
        <v>2038</v>
      </c>
      <c r="W78" s="46">
        <f t="shared" si="37"/>
        <v>2039</v>
      </c>
      <c r="X78" s="46">
        <f t="shared" si="37"/>
        <v>2040</v>
      </c>
      <c r="Y78" s="46">
        <f t="shared" si="37"/>
        <v>2041</v>
      </c>
      <c r="Z78" s="46">
        <f t="shared" si="37"/>
        <v>2042</v>
      </c>
      <c r="AA78" s="46">
        <f t="shared" si="37"/>
        <v>2043</v>
      </c>
      <c r="AB78" s="46">
        <f t="shared" si="37"/>
        <v>2044</v>
      </c>
      <c r="AC78" s="46">
        <f t="shared" si="37"/>
        <v>2045</v>
      </c>
      <c r="AD78" s="46">
        <f t="shared" si="37"/>
        <v>2046</v>
      </c>
      <c r="AE78" s="46">
        <f t="shared" si="37"/>
        <v>2047</v>
      </c>
      <c r="AF78" s="46">
        <f t="shared" si="37"/>
        <v>2048</v>
      </c>
      <c r="AG78" s="46">
        <f t="shared" si="37"/>
        <v>2049</v>
      </c>
      <c r="AH78" s="46">
        <f t="shared" si="37"/>
        <v>2050</v>
      </c>
      <c r="AI78" s="46">
        <f t="shared" ref="AI78:AJ78" si="38">AI65</f>
        <v>2051</v>
      </c>
      <c r="AJ78" s="46">
        <f t="shared" si="38"/>
        <v>2052</v>
      </c>
    </row>
    <row r="79" spans="1:36">
      <c r="A79" s="32"/>
      <c r="B79" s="34" t="str">
        <f>B66</f>
        <v>Melbourne</v>
      </c>
      <c r="C79" s="35">
        <f t="shared" ref="C79:AH81" si="39">(1-C$76)*C30+C$76*C57</f>
        <v>0</v>
      </c>
      <c r="D79" s="35">
        <f t="shared" si="39"/>
        <v>6.4319205303097551</v>
      </c>
      <c r="E79" s="35">
        <f t="shared" si="39"/>
        <v>9.0875000602750884</v>
      </c>
      <c r="F79" s="35">
        <f t="shared" si="39"/>
        <v>11.222526192849912</v>
      </c>
      <c r="G79" s="35">
        <f t="shared" si="39"/>
        <v>10.915411286693184</v>
      </c>
      <c r="H79" s="35">
        <f t="shared" si="39"/>
        <v>9.9766204501253632</v>
      </c>
      <c r="I79" s="35">
        <f t="shared" si="39"/>
        <v>9.2134085679488926</v>
      </c>
      <c r="J79" s="35">
        <f t="shared" si="39"/>
        <v>9.4450329040974363</v>
      </c>
      <c r="K79" s="35">
        <f t="shared" si="39"/>
        <v>9.5955440472772437</v>
      </c>
      <c r="L79" s="35">
        <f t="shared" si="39"/>
        <v>10.765585943961167</v>
      </c>
      <c r="M79" s="35">
        <f t="shared" si="39"/>
        <v>11.218655295174919</v>
      </c>
      <c r="N79" s="35">
        <f t="shared" si="39"/>
        <v>11.265350327642064</v>
      </c>
      <c r="O79" s="35">
        <f t="shared" si="39"/>
        <v>11.312203624390506</v>
      </c>
      <c r="P79" s="35">
        <f t="shared" si="39"/>
        <v>11.358851963389277</v>
      </c>
      <c r="Q79" s="35">
        <f t="shared" si="39"/>
        <v>11.437129445932152</v>
      </c>
      <c r="R79" s="35">
        <f t="shared" si="39"/>
        <v>11.418197546110088</v>
      </c>
      <c r="S79" s="35">
        <f t="shared" si="39"/>
        <v>11.27204958550848</v>
      </c>
      <c r="T79" s="35">
        <f t="shared" si="39"/>
        <v>11.268223261762989</v>
      </c>
      <c r="U79" s="35">
        <f t="shared" si="39"/>
        <v>11.376277331986339</v>
      </c>
      <c r="V79" s="35">
        <f t="shared" si="39"/>
        <v>11.53042864857699</v>
      </c>
      <c r="W79" s="35">
        <f t="shared" si="39"/>
        <v>11.614192782613703</v>
      </c>
      <c r="X79" s="35">
        <f t="shared" si="39"/>
        <v>11.602253961792744</v>
      </c>
      <c r="Y79" s="35">
        <f t="shared" si="39"/>
        <v>11.622167015247335</v>
      </c>
      <c r="Z79" s="35">
        <f t="shared" si="39"/>
        <v>11.730977387777713</v>
      </c>
      <c r="AA79" s="35">
        <f t="shared" si="39"/>
        <v>11.893122358832825</v>
      </c>
      <c r="AB79" s="35">
        <f t="shared" si="39"/>
        <v>12.063747884385897</v>
      </c>
      <c r="AC79" s="35">
        <f t="shared" si="39"/>
        <v>12.176077594391028</v>
      </c>
      <c r="AD79" s="35">
        <f t="shared" si="39"/>
        <v>12.237800420417194</v>
      </c>
      <c r="AE79" s="35">
        <f t="shared" si="39"/>
        <v>12.283669650261189</v>
      </c>
      <c r="AF79" s="35">
        <f t="shared" si="39"/>
        <v>12.341575827891655</v>
      </c>
      <c r="AG79" s="35">
        <f t="shared" si="39"/>
        <v>12.402776214386696</v>
      </c>
      <c r="AH79" s="35">
        <f t="shared" si="39"/>
        <v>12.574732184412285</v>
      </c>
      <c r="AI79" s="35">
        <f t="shared" ref="AI79:AJ79" si="40">(1-AI$76)*AI30+AI$76*AI57</f>
        <v>12.851941921960714</v>
      </c>
      <c r="AJ79" s="35">
        <f t="shared" si="40"/>
        <v>12.955671073634457</v>
      </c>
    </row>
    <row r="80" spans="1:36">
      <c r="A80" s="32"/>
      <c r="B80" s="34" t="str">
        <f t="shared" ref="B80:B85" si="41">B67</f>
        <v>Sydney</v>
      </c>
      <c r="C80" s="35">
        <f t="shared" si="39"/>
        <v>0</v>
      </c>
      <c r="D80" s="35">
        <f t="shared" si="39"/>
        <v>7.8562599468864498</v>
      </c>
      <c r="E80" s="35">
        <f t="shared" si="39"/>
        <v>10.463732535554158</v>
      </c>
      <c r="F80" s="35">
        <f t="shared" si="39"/>
        <v>12.204617432005888</v>
      </c>
      <c r="G80" s="35">
        <f t="shared" si="39"/>
        <v>11.578617218390178</v>
      </c>
      <c r="H80" s="35">
        <f t="shared" si="39"/>
        <v>10.694844124767844</v>
      </c>
      <c r="I80" s="35">
        <f t="shared" si="39"/>
        <v>10.070996207277489</v>
      </c>
      <c r="J80" s="35">
        <f t="shared" si="39"/>
        <v>10.172522893934666</v>
      </c>
      <c r="K80" s="35">
        <f t="shared" si="39"/>
        <v>10.160814765353848</v>
      </c>
      <c r="L80" s="35">
        <f t="shared" si="39"/>
        <v>10.912124253068175</v>
      </c>
      <c r="M80" s="35">
        <f t="shared" si="39"/>
        <v>11.214839154793088</v>
      </c>
      <c r="N80" s="35">
        <f t="shared" si="39"/>
        <v>11.335867466127196</v>
      </c>
      <c r="O80" s="35">
        <f t="shared" si="39"/>
        <v>11.421974731019702</v>
      </c>
      <c r="P80" s="35">
        <f t="shared" si="39"/>
        <v>11.379156198310241</v>
      </c>
      <c r="Q80" s="35">
        <f t="shared" si="39"/>
        <v>11.22294116986804</v>
      </c>
      <c r="R80" s="35">
        <f t="shared" si="39"/>
        <v>10.862302519755834</v>
      </c>
      <c r="S80" s="35">
        <f t="shared" si="39"/>
        <v>10.487866450860503</v>
      </c>
      <c r="T80" s="35">
        <f t="shared" si="39"/>
        <v>10.390911922358939</v>
      </c>
      <c r="U80" s="35">
        <f t="shared" si="39"/>
        <v>10.364397313615157</v>
      </c>
      <c r="V80" s="35">
        <f t="shared" si="39"/>
        <v>10.385082673618349</v>
      </c>
      <c r="W80" s="35">
        <f t="shared" si="39"/>
        <v>10.407360731405745</v>
      </c>
      <c r="X80" s="35">
        <f t="shared" si="39"/>
        <v>10.345749825502644</v>
      </c>
      <c r="Y80" s="35">
        <f t="shared" si="39"/>
        <v>10.26106517687759</v>
      </c>
      <c r="Z80" s="35">
        <f t="shared" si="39"/>
        <v>10.202835832024924</v>
      </c>
      <c r="AA80" s="35">
        <f t="shared" si="39"/>
        <v>10.209928026998348</v>
      </c>
      <c r="AB80" s="35">
        <f t="shared" si="39"/>
        <v>10.280591694127175</v>
      </c>
      <c r="AC80" s="35">
        <f t="shared" si="39"/>
        <v>10.371484102284057</v>
      </c>
      <c r="AD80" s="35">
        <f t="shared" si="39"/>
        <v>10.363777380975908</v>
      </c>
      <c r="AE80" s="35">
        <f t="shared" si="39"/>
        <v>10.293143559349874</v>
      </c>
      <c r="AF80" s="35">
        <f t="shared" si="39"/>
        <v>10.276305847438721</v>
      </c>
      <c r="AG80" s="35">
        <f t="shared" si="39"/>
        <v>10.228404868610625</v>
      </c>
      <c r="AH80" s="35">
        <f t="shared" si="39"/>
        <v>10.235224035150152</v>
      </c>
      <c r="AI80" s="35">
        <f t="shared" ref="AI80:AJ80" si="42">(1-AI$76)*AI31+AI$76*AI58</f>
        <v>10.354214535955226</v>
      </c>
      <c r="AJ80" s="35">
        <f t="shared" si="42"/>
        <v>10.389108697757891</v>
      </c>
    </row>
    <row r="81" spans="1:36">
      <c r="A81" s="32"/>
      <c r="B81" s="34" t="str">
        <f t="shared" si="41"/>
        <v>Adelaide</v>
      </c>
      <c r="C81" s="35">
        <f t="shared" si="39"/>
        <v>0</v>
      </c>
      <c r="D81" s="35">
        <f t="shared" si="39"/>
        <v>7.8321197678366952</v>
      </c>
      <c r="E81" s="35">
        <f t="shared" si="39"/>
        <v>10.429307442229918</v>
      </c>
      <c r="F81" s="35">
        <f t="shared" si="39"/>
        <v>11.710876770202237</v>
      </c>
      <c r="G81" s="35">
        <f t="shared" si="39"/>
        <v>10.617512688494671</v>
      </c>
      <c r="H81" s="35">
        <f t="shared" si="39"/>
        <v>9.8327661398679975</v>
      </c>
      <c r="I81" s="35">
        <f t="shared" si="39"/>
        <v>9.460056296852132</v>
      </c>
      <c r="J81" s="35">
        <f t="shared" si="39"/>
        <v>9.5312708095822636</v>
      </c>
      <c r="K81" s="35">
        <f t="shared" si="39"/>
        <v>9.4999162120228995</v>
      </c>
      <c r="L81" s="35">
        <f t="shared" si="39"/>
        <v>10.050057446565791</v>
      </c>
      <c r="M81" s="35">
        <f t="shared" si="39"/>
        <v>10.214347276711566</v>
      </c>
      <c r="N81" s="35">
        <f t="shared" si="39"/>
        <v>10.339538528749351</v>
      </c>
      <c r="O81" s="35">
        <f t="shared" si="39"/>
        <v>10.512623698163766</v>
      </c>
      <c r="P81" s="35">
        <f t="shared" si="39"/>
        <v>10.540205695834779</v>
      </c>
      <c r="Q81" s="35">
        <f t="shared" si="39"/>
        <v>10.471130146184876</v>
      </c>
      <c r="R81" s="35">
        <f t="shared" si="39"/>
        <v>10.249478727204819</v>
      </c>
      <c r="S81" s="35">
        <f t="shared" si="39"/>
        <v>9.9662680467850624</v>
      </c>
      <c r="T81" s="35">
        <f t="shared" si="39"/>
        <v>9.9117131524356399</v>
      </c>
      <c r="U81" s="35">
        <f t="shared" si="39"/>
        <v>10.030937939374954</v>
      </c>
      <c r="V81" s="35">
        <f t="shared" si="39"/>
        <v>10.191520068249016</v>
      </c>
      <c r="W81" s="35">
        <f t="shared" si="39"/>
        <v>10.284900331444149</v>
      </c>
      <c r="X81" s="35">
        <f t="shared" si="39"/>
        <v>10.292938548307919</v>
      </c>
      <c r="Y81" s="35">
        <f t="shared" si="39"/>
        <v>10.348504625503992</v>
      </c>
      <c r="Z81" s="35">
        <f t="shared" si="39"/>
        <v>10.588008427003139</v>
      </c>
      <c r="AA81" s="35">
        <f t="shared" si="39"/>
        <v>10.85347214908821</v>
      </c>
      <c r="AB81" s="35">
        <f t="shared" si="39"/>
        <v>10.99804405790972</v>
      </c>
      <c r="AC81" s="35">
        <f t="shared" si="39"/>
        <v>11.126614688886276</v>
      </c>
      <c r="AD81" s="35">
        <f t="shared" si="39"/>
        <v>11.247766436644939</v>
      </c>
      <c r="AE81" s="35">
        <f t="shared" si="39"/>
        <v>11.271521413244177</v>
      </c>
      <c r="AF81" s="35">
        <f t="shared" si="39"/>
        <v>11.230999372016925</v>
      </c>
      <c r="AG81" s="35">
        <f t="shared" si="39"/>
        <v>11.230969698530874</v>
      </c>
      <c r="AH81" s="35">
        <f t="shared" si="39"/>
        <v>11.299390400481023</v>
      </c>
      <c r="AI81" s="35">
        <f t="shared" ref="AI81:AJ81" si="43">(1-AI$76)*AI32+AI$76*AI59</f>
        <v>11.391598365736176</v>
      </c>
      <c r="AJ81" s="35">
        <f t="shared" si="43"/>
        <v>11.475993804933088</v>
      </c>
    </row>
    <row r="82" spans="1:36">
      <c r="A82" s="32"/>
      <c r="B82" s="34" t="str">
        <f t="shared" si="41"/>
        <v>Brisbane</v>
      </c>
      <c r="C82" s="35">
        <f t="shared" ref="C82:AH82" si="44">(1-C$75)*C33+C$75*C60</f>
        <v>0</v>
      </c>
      <c r="D82" s="35">
        <f t="shared" si="44"/>
        <v>8.4086972729981628</v>
      </c>
      <c r="E82" s="35">
        <f t="shared" si="44"/>
        <v>10.167389446429311</v>
      </c>
      <c r="F82" s="35">
        <f t="shared" si="44"/>
        <v>10.950875948418503</v>
      </c>
      <c r="G82" s="35">
        <f t="shared" si="44"/>
        <v>10.161689809582899</v>
      </c>
      <c r="H82" s="35">
        <f t="shared" si="44"/>
        <v>9.3998138078334961</v>
      </c>
      <c r="I82" s="35">
        <f t="shared" si="44"/>
        <v>8.7674577808252572</v>
      </c>
      <c r="J82" s="35">
        <f t="shared" si="44"/>
        <v>8.5488861262100979</v>
      </c>
      <c r="K82" s="35">
        <f t="shared" si="44"/>
        <v>8.4229375075687596</v>
      </c>
      <c r="L82" s="35">
        <f t="shared" si="44"/>
        <v>8.8433187809605496</v>
      </c>
      <c r="M82" s="35">
        <f t="shared" si="44"/>
        <v>9.0409929740037178</v>
      </c>
      <c r="N82" s="35">
        <f t="shared" si="44"/>
        <v>9.203430436490871</v>
      </c>
      <c r="O82" s="35">
        <f t="shared" si="44"/>
        <v>9.3113528899452316</v>
      </c>
      <c r="P82" s="35">
        <f t="shared" si="44"/>
        <v>9.3339876324785287</v>
      </c>
      <c r="Q82" s="35">
        <f t="shared" si="44"/>
        <v>9.3228836621519449</v>
      </c>
      <c r="R82" s="35">
        <f t="shared" si="44"/>
        <v>9.0357306935173263</v>
      </c>
      <c r="S82" s="35">
        <f t="shared" si="44"/>
        <v>8.7098649142110247</v>
      </c>
      <c r="T82" s="35">
        <f t="shared" si="44"/>
        <v>8.7917002531790196</v>
      </c>
      <c r="U82" s="35">
        <f t="shared" si="44"/>
        <v>8.9013995837341966</v>
      </c>
      <c r="V82" s="35">
        <f t="shared" si="44"/>
        <v>8.7682652487670119</v>
      </c>
      <c r="W82" s="35">
        <f t="shared" si="44"/>
        <v>8.6208019193767953</v>
      </c>
      <c r="X82" s="35">
        <f t="shared" si="44"/>
        <v>8.5231911391390192</v>
      </c>
      <c r="Y82" s="35">
        <f t="shared" si="44"/>
        <v>8.5342808731502924</v>
      </c>
      <c r="Z82" s="35">
        <f t="shared" si="44"/>
        <v>8.7183119847962054</v>
      </c>
      <c r="AA82" s="35">
        <f t="shared" si="44"/>
        <v>8.8718827335364736</v>
      </c>
      <c r="AB82" s="35">
        <f t="shared" si="44"/>
        <v>8.8428633821781464</v>
      </c>
      <c r="AC82" s="35">
        <f t="shared" si="44"/>
        <v>8.7161216930188896</v>
      </c>
      <c r="AD82" s="35">
        <f t="shared" si="44"/>
        <v>8.6902836625672943</v>
      </c>
      <c r="AE82" s="35">
        <f t="shared" si="44"/>
        <v>8.8495182302603954</v>
      </c>
      <c r="AF82" s="35">
        <f t="shared" si="44"/>
        <v>9.0324401838669992</v>
      </c>
      <c r="AG82" s="35">
        <f t="shared" si="44"/>
        <v>9.1006863849965551</v>
      </c>
      <c r="AH82" s="35">
        <f t="shared" si="44"/>
        <v>9.0817133049630492</v>
      </c>
      <c r="AI82" s="35">
        <f t="shared" ref="AI82:AJ82" si="45">(1-AI$75)*AI33+AI$75*AI60</f>
        <v>9.0406979237521803</v>
      </c>
      <c r="AJ82" s="35">
        <f t="shared" si="45"/>
        <v>9.0726917497780839</v>
      </c>
    </row>
    <row r="83" spans="1:36">
      <c r="A83" s="32"/>
      <c r="B83" s="34" t="str">
        <f t="shared" si="41"/>
        <v>Canberra</v>
      </c>
      <c r="C83" s="35">
        <f t="shared" ref="C83:AH84" si="46">(1-C$76)*C34+C$76*C61</f>
        <v>0</v>
      </c>
      <c r="D83" s="35">
        <f t="shared" si="46"/>
        <v>7.8562599468864498</v>
      </c>
      <c r="E83" s="35">
        <f t="shared" si="46"/>
        <v>10.463732535554158</v>
      </c>
      <c r="F83" s="35">
        <f t="shared" si="46"/>
        <v>12.204617432005888</v>
      </c>
      <c r="G83" s="35">
        <f t="shared" si="46"/>
        <v>11.578617218390178</v>
      </c>
      <c r="H83" s="35">
        <f t="shared" si="46"/>
        <v>10.694844124767844</v>
      </c>
      <c r="I83" s="35">
        <f t="shared" si="46"/>
        <v>10.070996207277489</v>
      </c>
      <c r="J83" s="35">
        <f t="shared" si="46"/>
        <v>10.172522893934666</v>
      </c>
      <c r="K83" s="35">
        <f t="shared" si="46"/>
        <v>10.160814765353848</v>
      </c>
      <c r="L83" s="35">
        <f t="shared" si="46"/>
        <v>10.912124253068175</v>
      </c>
      <c r="M83" s="35">
        <f t="shared" si="46"/>
        <v>11.214839154793088</v>
      </c>
      <c r="N83" s="35">
        <f t="shared" si="46"/>
        <v>11.335867466127196</v>
      </c>
      <c r="O83" s="35">
        <f t="shared" si="46"/>
        <v>11.421974731019702</v>
      </c>
      <c r="P83" s="35">
        <f t="shared" si="46"/>
        <v>11.379156198310241</v>
      </c>
      <c r="Q83" s="35">
        <f t="shared" si="46"/>
        <v>11.22294116986804</v>
      </c>
      <c r="R83" s="35">
        <f t="shared" si="46"/>
        <v>10.862302519755834</v>
      </c>
      <c r="S83" s="35">
        <f t="shared" si="46"/>
        <v>10.487866450860503</v>
      </c>
      <c r="T83" s="35">
        <f t="shared" si="46"/>
        <v>10.390911922358939</v>
      </c>
      <c r="U83" s="35">
        <f t="shared" si="46"/>
        <v>10.364397313615157</v>
      </c>
      <c r="V83" s="35">
        <f t="shared" si="46"/>
        <v>10.385082673618349</v>
      </c>
      <c r="W83" s="35">
        <f t="shared" si="46"/>
        <v>10.407360731405745</v>
      </c>
      <c r="X83" s="35">
        <f t="shared" si="46"/>
        <v>10.345749825502644</v>
      </c>
      <c r="Y83" s="35">
        <f t="shared" si="46"/>
        <v>10.26106517687759</v>
      </c>
      <c r="Z83" s="35">
        <f t="shared" si="46"/>
        <v>10.202835832024924</v>
      </c>
      <c r="AA83" s="35">
        <f t="shared" si="46"/>
        <v>10.209928026998348</v>
      </c>
      <c r="AB83" s="35">
        <f t="shared" si="46"/>
        <v>10.280591694127175</v>
      </c>
      <c r="AC83" s="35">
        <f t="shared" si="46"/>
        <v>10.371484102284057</v>
      </c>
      <c r="AD83" s="35">
        <f t="shared" si="46"/>
        <v>10.363777380975908</v>
      </c>
      <c r="AE83" s="35">
        <f t="shared" si="46"/>
        <v>10.293143559349874</v>
      </c>
      <c r="AF83" s="35">
        <f t="shared" si="46"/>
        <v>10.276305847438721</v>
      </c>
      <c r="AG83" s="35">
        <f t="shared" si="46"/>
        <v>10.228404868610625</v>
      </c>
      <c r="AH83" s="35">
        <f t="shared" si="46"/>
        <v>10.235224035150152</v>
      </c>
      <c r="AI83" s="35">
        <f t="shared" ref="AI83:AJ83" si="47">(1-AI$76)*AI34+AI$76*AI61</f>
        <v>10.354214535955226</v>
      </c>
      <c r="AJ83" s="35">
        <f t="shared" si="47"/>
        <v>10.389108697757891</v>
      </c>
    </row>
    <row r="84" spans="1:36">
      <c r="A84" s="32"/>
      <c r="B84" s="34" t="str">
        <f t="shared" si="41"/>
        <v>Hobart</v>
      </c>
      <c r="C84" s="35">
        <f t="shared" si="46"/>
        <v>0</v>
      </c>
      <c r="D84" s="35">
        <f t="shared" si="46"/>
        <v>8.3016864606322187</v>
      </c>
      <c r="E84" s="35">
        <f t="shared" si="46"/>
        <v>11.042137644274952</v>
      </c>
      <c r="F84" s="35">
        <f t="shared" si="46"/>
        <v>13.106158898977887</v>
      </c>
      <c r="G84" s="35">
        <f t="shared" si="46"/>
        <v>12.849116011724387</v>
      </c>
      <c r="H84" s="35">
        <f t="shared" si="46"/>
        <v>12.06995780694773</v>
      </c>
      <c r="I84" s="35">
        <f t="shared" si="46"/>
        <v>11.440309310339439</v>
      </c>
      <c r="J84" s="35">
        <f t="shared" si="46"/>
        <v>11.768801753562659</v>
      </c>
      <c r="K84" s="35">
        <f t="shared" si="46"/>
        <v>12.005519276839991</v>
      </c>
      <c r="L84" s="35">
        <f t="shared" si="46"/>
        <v>13.272647026866814</v>
      </c>
      <c r="M84" s="35">
        <f t="shared" si="46"/>
        <v>13.705513338974832</v>
      </c>
      <c r="N84" s="35">
        <f t="shared" si="46"/>
        <v>13.72905997836437</v>
      </c>
      <c r="O84" s="35">
        <f t="shared" si="46"/>
        <v>13.888008114384787</v>
      </c>
      <c r="P84" s="35">
        <f t="shared" si="46"/>
        <v>13.975118689754781</v>
      </c>
      <c r="Q84" s="35">
        <f t="shared" si="46"/>
        <v>13.964614667339877</v>
      </c>
      <c r="R84" s="35">
        <f t="shared" si="46"/>
        <v>13.898430465915318</v>
      </c>
      <c r="S84" s="35">
        <f t="shared" si="46"/>
        <v>13.769616020657452</v>
      </c>
      <c r="T84" s="35">
        <f t="shared" si="46"/>
        <v>13.837480652335762</v>
      </c>
      <c r="U84" s="35">
        <f t="shared" si="46"/>
        <v>14.12078257053032</v>
      </c>
      <c r="V84" s="35">
        <f t="shared" si="46"/>
        <v>14.425693054977138</v>
      </c>
      <c r="W84" s="35">
        <f t="shared" si="46"/>
        <v>14.569734163761154</v>
      </c>
      <c r="X84" s="35">
        <f t="shared" si="46"/>
        <v>14.557795342940196</v>
      </c>
      <c r="Y84" s="35">
        <f t="shared" si="46"/>
        <v>14.632275831766849</v>
      </c>
      <c r="Z84" s="35">
        <f t="shared" si="46"/>
        <v>14.964430338649898</v>
      </c>
      <c r="AA84" s="35">
        <f t="shared" si="46"/>
        <v>15.428679303034361</v>
      </c>
      <c r="AB84" s="35">
        <f t="shared" si="46"/>
        <v>15.617579334307244</v>
      </c>
      <c r="AC84" s="35">
        <f t="shared" si="46"/>
        <v>15.712587901332704</v>
      </c>
      <c r="AD84" s="35">
        <f t="shared" si="46"/>
        <v>15.904098139595536</v>
      </c>
      <c r="AE84" s="35">
        <f t="shared" si="46"/>
        <v>16.07874302971841</v>
      </c>
      <c r="AF84" s="35">
        <f t="shared" si="46"/>
        <v>16.182543118552932</v>
      </c>
      <c r="AG84" s="35">
        <f t="shared" si="46"/>
        <v>16.287091498823294</v>
      </c>
      <c r="AH84" s="35">
        <f t="shared" si="46"/>
        <v>16.542561376736639</v>
      </c>
      <c r="AI84" s="35">
        <f t="shared" ref="AI84:AJ84" si="48">(1-AI$76)*AI35+AI$76*AI62</f>
        <v>16.906955075995587</v>
      </c>
      <c r="AJ84" s="35">
        <f t="shared" si="48"/>
        <v>17.101785601422296</v>
      </c>
    </row>
    <row r="85" spans="1:36">
      <c r="A85" s="32"/>
      <c r="B85" s="34" t="str">
        <f t="shared" si="41"/>
        <v>Townsville</v>
      </c>
      <c r="C85" s="35">
        <f t="shared" ref="C85:AH85" si="49">(1-C$75)*C36+C$75*C63</f>
        <v>0</v>
      </c>
      <c r="D85" s="35">
        <f t="shared" si="49"/>
        <v>7.3493650799152164</v>
      </c>
      <c r="E85" s="35">
        <f t="shared" si="49"/>
        <v>8.9997345795653452</v>
      </c>
      <c r="F85" s="35">
        <f t="shared" si="49"/>
        <v>9.1906069342777048</v>
      </c>
      <c r="G85" s="35">
        <f t="shared" si="49"/>
        <v>4.1895979850923339</v>
      </c>
      <c r="H85" s="35">
        <f t="shared" si="49"/>
        <v>0.31922778799558948</v>
      </c>
      <c r="I85" s="35">
        <f t="shared" si="49"/>
        <v>-9.7173037997344451</v>
      </c>
      <c r="J85" s="35">
        <f t="shared" si="49"/>
        <v>-20.309776921490887</v>
      </c>
      <c r="K85" s="35">
        <f t="shared" si="49"/>
        <v>-14.818195909563009</v>
      </c>
      <c r="L85" s="35">
        <f t="shared" si="49"/>
        <v>-8.543606992772812</v>
      </c>
      <c r="M85" s="35">
        <f t="shared" si="49"/>
        <v>-17.856408766211565</v>
      </c>
      <c r="N85" s="35">
        <f t="shared" si="49"/>
        <v>-27.112151368735333</v>
      </c>
      <c r="O85" s="35">
        <f t="shared" si="49"/>
        <v>-16.40029727740362</v>
      </c>
      <c r="P85" s="35">
        <f t="shared" si="49"/>
        <v>-5.6618215507377148</v>
      </c>
      <c r="Q85" s="35">
        <f t="shared" si="49"/>
        <v>-14.968539677178784</v>
      </c>
      <c r="R85" s="35">
        <f t="shared" si="49"/>
        <v>-24.277559905259871</v>
      </c>
      <c r="S85" s="35">
        <f t="shared" si="49"/>
        <v>-12.14012533397163</v>
      </c>
      <c r="T85" s="35">
        <f t="shared" si="49"/>
        <v>0</v>
      </c>
      <c r="U85" s="35">
        <f t="shared" si="49"/>
        <v>2.7001314837926351</v>
      </c>
      <c r="V85" s="35">
        <f t="shared" si="49"/>
        <v>5.269767374455034</v>
      </c>
      <c r="W85" s="35">
        <f t="shared" si="49"/>
        <v>2.6847193719090852</v>
      </c>
      <c r="X85" s="35">
        <f t="shared" si="49"/>
        <v>0.75945214575069153</v>
      </c>
      <c r="Y85" s="35">
        <f t="shared" si="49"/>
        <v>1.0431582546310876</v>
      </c>
      <c r="Z85" s="35">
        <f t="shared" si="49"/>
        <v>2.623858588242967</v>
      </c>
      <c r="AA85" s="35">
        <f t="shared" si="49"/>
        <v>5.4014906431186009</v>
      </c>
      <c r="AB85" s="35">
        <f t="shared" si="49"/>
        <v>5.5633863406036488</v>
      </c>
      <c r="AC85" s="35">
        <f t="shared" si="49"/>
        <v>5.2277114472000674</v>
      </c>
      <c r="AD85" s="35">
        <f t="shared" si="49"/>
        <v>6.2353316861882329</v>
      </c>
      <c r="AE85" s="35">
        <f t="shared" si="49"/>
        <v>6.0601602518740343</v>
      </c>
      <c r="AF85" s="35">
        <f t="shared" si="49"/>
        <v>4.8451109360512703</v>
      </c>
      <c r="AG85" s="35">
        <f t="shared" si="49"/>
        <v>5.298035560340308</v>
      </c>
      <c r="AH85" s="35">
        <f t="shared" si="49"/>
        <v>4.8757456056867117</v>
      </c>
      <c r="AI85" s="35">
        <f t="shared" ref="AI85:AJ85" si="50">(1-AI$75)*AI36+AI$75*AI63</f>
        <v>3.0839163348792837</v>
      </c>
      <c r="AJ85" s="35">
        <f t="shared" si="50"/>
        <v>3.9872412842473537</v>
      </c>
    </row>
    <row r="86" spans="1:36">
      <c r="A86" s="27"/>
      <c r="B86" s="28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</row>
    <row r="87" spans="1:36">
      <c r="A87" s="27" t="s">
        <v>90</v>
      </c>
      <c r="B87" s="29" t="s">
        <v>78</v>
      </c>
      <c r="C87" s="30">
        <f>C78</f>
        <v>2019</v>
      </c>
      <c r="D87" s="30">
        <f t="shared" ref="D87:AH87" si="51">D78</f>
        <v>2020</v>
      </c>
      <c r="E87" s="30">
        <f t="shared" si="51"/>
        <v>2021</v>
      </c>
      <c r="F87" s="30">
        <f t="shared" si="51"/>
        <v>2022</v>
      </c>
      <c r="G87" s="30">
        <f t="shared" si="51"/>
        <v>2023</v>
      </c>
      <c r="H87" s="30">
        <f t="shared" si="51"/>
        <v>2024</v>
      </c>
      <c r="I87" s="30">
        <f t="shared" si="51"/>
        <v>2025</v>
      </c>
      <c r="J87" s="30">
        <f t="shared" si="51"/>
        <v>2026</v>
      </c>
      <c r="K87" s="30">
        <f t="shared" si="51"/>
        <v>2027</v>
      </c>
      <c r="L87" s="30">
        <f t="shared" si="51"/>
        <v>2028</v>
      </c>
      <c r="M87" s="30">
        <f t="shared" si="51"/>
        <v>2029</v>
      </c>
      <c r="N87" s="30">
        <f t="shared" si="51"/>
        <v>2030</v>
      </c>
      <c r="O87" s="30">
        <f t="shared" si="51"/>
        <v>2031</v>
      </c>
      <c r="P87" s="30">
        <f t="shared" si="51"/>
        <v>2032</v>
      </c>
      <c r="Q87" s="30">
        <f t="shared" si="51"/>
        <v>2033</v>
      </c>
      <c r="R87" s="30">
        <f t="shared" si="51"/>
        <v>2034</v>
      </c>
      <c r="S87" s="30">
        <f t="shared" si="51"/>
        <v>2035</v>
      </c>
      <c r="T87" s="30">
        <f t="shared" si="51"/>
        <v>2036</v>
      </c>
      <c r="U87" s="30">
        <f t="shared" si="51"/>
        <v>2037</v>
      </c>
      <c r="V87" s="30">
        <f t="shared" si="51"/>
        <v>2038</v>
      </c>
      <c r="W87" s="30">
        <f t="shared" si="51"/>
        <v>2039</v>
      </c>
      <c r="X87" s="30">
        <f t="shared" si="51"/>
        <v>2040</v>
      </c>
      <c r="Y87" s="30">
        <f t="shared" si="51"/>
        <v>2041</v>
      </c>
      <c r="Z87" s="30">
        <f t="shared" si="51"/>
        <v>2042</v>
      </c>
      <c r="AA87" s="30">
        <f t="shared" si="51"/>
        <v>2043</v>
      </c>
      <c r="AB87" s="30">
        <f t="shared" si="51"/>
        <v>2044</v>
      </c>
      <c r="AC87" s="30">
        <f t="shared" si="51"/>
        <v>2045</v>
      </c>
      <c r="AD87" s="30">
        <f t="shared" si="51"/>
        <v>2046</v>
      </c>
      <c r="AE87" s="30">
        <f t="shared" si="51"/>
        <v>2047</v>
      </c>
      <c r="AF87" s="30">
        <f t="shared" si="51"/>
        <v>2048</v>
      </c>
      <c r="AG87" s="30">
        <f t="shared" si="51"/>
        <v>2049</v>
      </c>
      <c r="AH87" s="30">
        <f t="shared" si="51"/>
        <v>2050</v>
      </c>
      <c r="AI87" s="30">
        <f t="shared" ref="AI87:AJ87" si="52">AI78</f>
        <v>2051</v>
      </c>
      <c r="AJ87" s="30">
        <f t="shared" si="52"/>
        <v>2052</v>
      </c>
    </row>
    <row r="88" spans="1:36">
      <c r="A88" s="31">
        <f>C88-C79</f>
        <v>0.56009876843116646</v>
      </c>
      <c r="B88" s="28" t="str">
        <f>B79</f>
        <v>Melbourne</v>
      </c>
      <c r="C88" s="31">
        <f>(1-C$76)*C39+C$76*C66</f>
        <v>0.56009876843116646</v>
      </c>
      <c r="D88" s="31">
        <f t="shared" ref="D88:AH93" si="53">(1-D$76)*D39+D$76*D66</f>
        <v>7.5632550480418175</v>
      </c>
      <c r="E88" s="31">
        <f t="shared" si="53"/>
        <v>10.209240997916311</v>
      </c>
      <c r="F88" s="31">
        <f t="shared" si="53"/>
        <v>12.381458312644428</v>
      </c>
      <c r="G88" s="31">
        <f t="shared" si="53"/>
        <v>12.132881931846851</v>
      </c>
      <c r="H88" s="31">
        <f t="shared" si="53"/>
        <v>11.224238693586834</v>
      </c>
      <c r="I88" s="31">
        <f t="shared" si="53"/>
        <v>10.552271515009977</v>
      </c>
      <c r="J88" s="31">
        <f t="shared" si="53"/>
        <v>10.910542898524103</v>
      </c>
      <c r="K88" s="31">
        <f t="shared" si="53"/>
        <v>11.144790443997003</v>
      </c>
      <c r="L88" s="31">
        <f t="shared" si="53"/>
        <v>12.390562635736792</v>
      </c>
      <c r="M88" s="31">
        <f t="shared" si="53"/>
        <v>12.888738463740447</v>
      </c>
      <c r="N88" s="31">
        <f t="shared" si="53"/>
        <v>12.958368648060627</v>
      </c>
      <c r="O88" s="31">
        <f t="shared" si="53"/>
        <v>13.017089876581805</v>
      </c>
      <c r="P88" s="31">
        <f t="shared" si="53"/>
        <v>13.057931528471835</v>
      </c>
      <c r="Q88" s="31">
        <f t="shared" si="53"/>
        <v>13.200559790173081</v>
      </c>
      <c r="R88" s="31">
        <f t="shared" si="53"/>
        <v>13.444197846444046</v>
      </c>
      <c r="S88" s="31">
        <f t="shared" si="53"/>
        <v>13.637769362154666</v>
      </c>
      <c r="T88" s="31">
        <f t="shared" si="53"/>
        <v>13.858829572673843</v>
      </c>
      <c r="U88" s="31">
        <f t="shared" si="53"/>
        <v>14.193471613998408</v>
      </c>
      <c r="V88" s="31">
        <f t="shared" si="53"/>
        <v>14.594585316840625</v>
      </c>
      <c r="W88" s="31">
        <f t="shared" si="53"/>
        <v>14.765887116680792</v>
      </c>
      <c r="X88" s="31">
        <f t="shared" si="53"/>
        <v>14.652364355294718</v>
      </c>
      <c r="Y88" s="31">
        <f t="shared" si="53"/>
        <v>14.777178833474071</v>
      </c>
      <c r="Z88" s="31">
        <f t="shared" si="53"/>
        <v>15.323059859763532</v>
      </c>
      <c r="AA88" s="31">
        <f t="shared" si="53"/>
        <v>15.730731946420889</v>
      </c>
      <c r="AB88" s="31">
        <f t="shared" si="53"/>
        <v>15.905866763034394</v>
      </c>
      <c r="AC88" s="31">
        <f t="shared" si="53"/>
        <v>16.091208984166936</v>
      </c>
      <c r="AD88" s="31">
        <f t="shared" si="53"/>
        <v>16.260664992148378</v>
      </c>
      <c r="AE88" s="31">
        <f t="shared" si="53"/>
        <v>16.364201858427027</v>
      </c>
      <c r="AF88" s="31">
        <f t="shared" si="53"/>
        <v>16.464617981094719</v>
      </c>
      <c r="AG88" s="31">
        <f t="shared" si="53"/>
        <v>16.546619346556508</v>
      </c>
      <c r="AH88" s="31">
        <f t="shared" si="53"/>
        <v>16.700337539739188</v>
      </c>
      <c r="AI88" s="31">
        <f t="shared" ref="AI88:AJ88" si="54">(1-AI$76)*AI39+AI$76*AI66</f>
        <v>16.699090328112614</v>
      </c>
      <c r="AJ88" s="31">
        <f t="shared" si="54"/>
        <v>16.827035413036462</v>
      </c>
    </row>
    <row r="89" spans="1:36">
      <c r="A89" s="31">
        <f t="shared" ref="A89:A94" si="55">C89-C80</f>
        <v>0.45991791845654678</v>
      </c>
      <c r="B89" s="28" t="str">
        <f t="shared" ref="B89:B94" si="56">B80</f>
        <v>Sydney</v>
      </c>
      <c r="C89" s="31">
        <f>(1-C$76)*C40+C$76*C67</f>
        <v>0.45991791845654678</v>
      </c>
      <c r="D89" s="31">
        <f t="shared" si="53"/>
        <v>9.3982298548840628</v>
      </c>
      <c r="E89" s="31">
        <f t="shared" si="53"/>
        <v>12.03104937288294</v>
      </c>
      <c r="F89" s="31">
        <f t="shared" si="53"/>
        <v>13.865564947743712</v>
      </c>
      <c r="G89" s="31">
        <f t="shared" si="53"/>
        <v>13.358339344709039</v>
      </c>
      <c r="H89" s="31">
        <f t="shared" si="53"/>
        <v>12.552578286383289</v>
      </c>
      <c r="I89" s="31">
        <f t="shared" si="53"/>
        <v>11.979247733546478</v>
      </c>
      <c r="J89" s="31">
        <f t="shared" si="53"/>
        <v>12.125682472675296</v>
      </c>
      <c r="K89" s="31">
        <f t="shared" si="53"/>
        <v>12.175305723548519</v>
      </c>
      <c r="L89" s="31">
        <f t="shared" si="53"/>
        <v>12.955172989731976</v>
      </c>
      <c r="M89" s="31">
        <f t="shared" si="53"/>
        <v>13.235807312846109</v>
      </c>
      <c r="N89" s="31">
        <f t="shared" si="53"/>
        <v>13.345145291084307</v>
      </c>
      <c r="O89" s="31">
        <f t="shared" si="53"/>
        <v>13.4139786660296</v>
      </c>
      <c r="P89" s="31">
        <f t="shared" si="53"/>
        <v>13.342525320119366</v>
      </c>
      <c r="Q89" s="31">
        <f t="shared" si="53"/>
        <v>13.185376527833032</v>
      </c>
      <c r="R89" s="31">
        <f t="shared" si="53"/>
        <v>12.846588800881756</v>
      </c>
      <c r="S89" s="31">
        <f t="shared" si="53"/>
        <v>12.4966898427723</v>
      </c>
      <c r="T89" s="31">
        <f t="shared" si="53"/>
        <v>12.437532082868303</v>
      </c>
      <c r="U89" s="31">
        <f t="shared" si="53"/>
        <v>12.453832869014748</v>
      </c>
      <c r="V89" s="31">
        <f t="shared" si="53"/>
        <v>12.482620858230325</v>
      </c>
      <c r="W89" s="31">
        <f t="shared" si="53"/>
        <v>12.493887477091219</v>
      </c>
      <c r="X89" s="31">
        <f t="shared" si="53"/>
        <v>12.439377509042096</v>
      </c>
      <c r="Y89" s="31">
        <f t="shared" si="53"/>
        <v>12.359303839635606</v>
      </c>
      <c r="Z89" s="31">
        <f t="shared" si="53"/>
        <v>12.293662664256024</v>
      </c>
      <c r="AA89" s="31">
        <f t="shared" si="53"/>
        <v>12.29521714578806</v>
      </c>
      <c r="AB89" s="31">
        <f t="shared" si="53"/>
        <v>12.357077060478092</v>
      </c>
      <c r="AC89" s="31">
        <f t="shared" si="53"/>
        <v>12.440409224126636</v>
      </c>
      <c r="AD89" s="31">
        <f t="shared" si="53"/>
        <v>12.43259162774134</v>
      </c>
      <c r="AE89" s="31">
        <f t="shared" si="53"/>
        <v>12.364836027791126</v>
      </c>
      <c r="AF89" s="31">
        <f t="shared" si="53"/>
        <v>12.351197220058145</v>
      </c>
      <c r="AG89" s="31">
        <f t="shared" si="53"/>
        <v>12.303777428264111</v>
      </c>
      <c r="AH89" s="31">
        <f t="shared" si="53"/>
        <v>12.308864090286495</v>
      </c>
      <c r="AI89" s="31">
        <f t="shared" ref="AI89:AJ89" si="57">(1-AI$76)*AI40+AI$76*AI67</f>
        <v>12.438027553368601</v>
      </c>
      <c r="AJ89" s="31">
        <f t="shared" si="57"/>
        <v>12.47241687313519</v>
      </c>
    </row>
    <row r="90" spans="1:36">
      <c r="A90" s="31">
        <f t="shared" si="55"/>
        <v>0.81848843743437227</v>
      </c>
      <c r="B90" s="28" t="str">
        <f t="shared" si="56"/>
        <v>Adelaide</v>
      </c>
      <c r="C90" s="31">
        <f>(1-C$76)*C41+C$76*C68</f>
        <v>0.81848843743437227</v>
      </c>
      <c r="D90" s="31">
        <f t="shared" si="53"/>
        <v>10.574117551745314</v>
      </c>
      <c r="E90" s="31">
        <f t="shared" si="53"/>
        <v>13.259730200117922</v>
      </c>
      <c r="F90" s="31">
        <f t="shared" si="53"/>
        <v>14.72193215818174</v>
      </c>
      <c r="G90" s="31">
        <f t="shared" si="53"/>
        <v>13.769176487486757</v>
      </c>
      <c r="H90" s="31">
        <f t="shared" si="53"/>
        <v>13.057344728628616</v>
      </c>
      <c r="I90" s="31">
        <f t="shared" si="53"/>
        <v>12.753061278229655</v>
      </c>
      <c r="J90" s="31">
        <f t="shared" si="53"/>
        <v>12.864700382746427</v>
      </c>
      <c r="K90" s="31">
        <f t="shared" si="53"/>
        <v>12.851250430316211</v>
      </c>
      <c r="L90" s="31">
        <f t="shared" si="53"/>
        <v>13.37889941903445</v>
      </c>
      <c r="M90" s="31">
        <f t="shared" si="53"/>
        <v>13.467914818782075</v>
      </c>
      <c r="N90" s="31">
        <f t="shared" si="53"/>
        <v>13.529489926745139</v>
      </c>
      <c r="O90" s="31">
        <f t="shared" si="53"/>
        <v>13.647055628139531</v>
      </c>
      <c r="P90" s="31">
        <f t="shared" si="53"/>
        <v>13.606928980730412</v>
      </c>
      <c r="Q90" s="31">
        <f t="shared" si="53"/>
        <v>13.538544033174954</v>
      </c>
      <c r="R90" s="31">
        <f t="shared" si="53"/>
        <v>13.398292617760953</v>
      </c>
      <c r="S90" s="31">
        <f t="shared" si="53"/>
        <v>13.228834979198703</v>
      </c>
      <c r="T90" s="31">
        <f t="shared" si="53"/>
        <v>13.349063112189405</v>
      </c>
      <c r="U90" s="31">
        <f t="shared" si="53"/>
        <v>13.682535882015252</v>
      </c>
      <c r="V90" s="31">
        <f t="shared" si="53"/>
        <v>13.968536736680445</v>
      </c>
      <c r="W90" s="31">
        <f t="shared" si="53"/>
        <v>14.080433510043541</v>
      </c>
      <c r="X90" s="31">
        <f t="shared" si="53"/>
        <v>14.172197664242088</v>
      </c>
      <c r="Y90" s="31">
        <f t="shared" si="53"/>
        <v>14.394317734616958</v>
      </c>
      <c r="Z90" s="31">
        <f t="shared" si="53"/>
        <v>14.80663981524814</v>
      </c>
      <c r="AA90" s="31">
        <f t="shared" si="53"/>
        <v>15.234332644073117</v>
      </c>
      <c r="AB90" s="31">
        <f t="shared" si="53"/>
        <v>15.36734471009142</v>
      </c>
      <c r="AC90" s="31">
        <f t="shared" si="53"/>
        <v>15.373654064650843</v>
      </c>
      <c r="AD90" s="31">
        <f t="shared" si="53"/>
        <v>15.534783698631095</v>
      </c>
      <c r="AE90" s="31">
        <f t="shared" si="53"/>
        <v>15.593474554723972</v>
      </c>
      <c r="AF90" s="31">
        <f t="shared" si="53"/>
        <v>15.441644435683532</v>
      </c>
      <c r="AG90" s="31">
        <f t="shared" si="53"/>
        <v>15.416496290028707</v>
      </c>
      <c r="AH90" s="31">
        <f t="shared" si="53"/>
        <v>15.541539432174673</v>
      </c>
      <c r="AI90" s="31">
        <f t="shared" ref="AI90:AJ90" si="58">(1-AI$76)*AI41+AI$76*AI68</f>
        <v>15.537603929306666</v>
      </c>
      <c r="AJ90" s="31">
        <f t="shared" si="58"/>
        <v>15.66383933270912</v>
      </c>
    </row>
    <row r="91" spans="1:36">
      <c r="A91" s="31">
        <f t="shared" si="55"/>
        <v>0.31666374851833523</v>
      </c>
      <c r="B91" s="28" t="str">
        <f t="shared" si="56"/>
        <v>Brisbane</v>
      </c>
      <c r="C91" s="31">
        <f>(1-C$75)*C42+C$75*C69</f>
        <v>0.31666374851833523</v>
      </c>
      <c r="D91" s="31">
        <f t="shared" ref="D91:AH91" si="59">(1-D$75)*D42+D$75*D69</f>
        <v>9.6770465615923058</v>
      </c>
      <c r="E91" s="31">
        <f t="shared" si="59"/>
        <v>11.529530309572031</v>
      </c>
      <c r="F91" s="31">
        <f t="shared" si="59"/>
        <v>12.302400422608715</v>
      </c>
      <c r="G91" s="31">
        <f t="shared" si="59"/>
        <v>11.434067381798187</v>
      </c>
      <c r="H91" s="31">
        <f t="shared" si="59"/>
        <v>10.609336784739789</v>
      </c>
      <c r="I91" s="31">
        <f t="shared" si="59"/>
        <v>9.9612175809094854</v>
      </c>
      <c r="J91" s="31">
        <f t="shared" si="59"/>
        <v>9.7740041757230767</v>
      </c>
      <c r="K91" s="31">
        <f t="shared" si="59"/>
        <v>9.6695458081616064</v>
      </c>
      <c r="L91" s="31">
        <f t="shared" si="59"/>
        <v>10.093352337582228</v>
      </c>
      <c r="M91" s="31">
        <f t="shared" si="59"/>
        <v>10.284573001629386</v>
      </c>
      <c r="N91" s="31">
        <f t="shared" si="59"/>
        <v>10.433604750168699</v>
      </c>
      <c r="O91" s="31">
        <f t="shared" si="59"/>
        <v>10.526640727235224</v>
      </c>
      <c r="P91" s="31">
        <f t="shared" si="59"/>
        <v>10.53545618319831</v>
      </c>
      <c r="Q91" s="31">
        <f t="shared" si="59"/>
        <v>10.515785542685235</v>
      </c>
      <c r="R91" s="31">
        <f t="shared" si="59"/>
        <v>10.233172081543927</v>
      </c>
      <c r="S91" s="31">
        <f t="shared" si="59"/>
        <v>9.929322709455052</v>
      </c>
      <c r="T91" s="31">
        <f t="shared" si="59"/>
        <v>10.045689508384587</v>
      </c>
      <c r="U91" s="31">
        <f t="shared" si="59"/>
        <v>10.188638291910204</v>
      </c>
      <c r="V91" s="31">
        <f t="shared" si="59"/>
        <v>10.073444128769777</v>
      </c>
      <c r="W91" s="31">
        <f t="shared" si="59"/>
        <v>9.9335404228111717</v>
      </c>
      <c r="X91" s="31">
        <f t="shared" si="59"/>
        <v>9.8475043279028895</v>
      </c>
      <c r="Y91" s="31">
        <f t="shared" si="59"/>
        <v>9.8884149741227105</v>
      </c>
      <c r="Z91" s="31">
        <f t="shared" si="59"/>
        <v>10.138109436740919</v>
      </c>
      <c r="AA91" s="31">
        <f t="shared" si="59"/>
        <v>10.359686395725905</v>
      </c>
      <c r="AB91" s="31">
        <f t="shared" si="59"/>
        <v>10.350347615109969</v>
      </c>
      <c r="AC91" s="31">
        <f t="shared" si="59"/>
        <v>10.210194271023717</v>
      </c>
      <c r="AD91" s="31">
        <f t="shared" si="59"/>
        <v>10.185674102686447</v>
      </c>
      <c r="AE91" s="31">
        <f t="shared" si="59"/>
        <v>10.362630141575039</v>
      </c>
      <c r="AF91" s="31">
        <f t="shared" si="59"/>
        <v>10.555346429414195</v>
      </c>
      <c r="AG91" s="31">
        <f t="shared" si="59"/>
        <v>10.640684763645105</v>
      </c>
      <c r="AH91" s="31">
        <f t="shared" si="59"/>
        <v>10.643054501822022</v>
      </c>
      <c r="AI91" s="31">
        <f t="shared" ref="AI91:AJ91" si="60">(1-AI$75)*AI42+AI$75*AI69</f>
        <v>10.613108282278755</v>
      </c>
      <c r="AJ91" s="31">
        <f t="shared" si="60"/>
        <v>10.635262952542694</v>
      </c>
    </row>
    <row r="92" spans="1:36">
      <c r="A92" s="31">
        <f t="shared" si="55"/>
        <v>0.45991791845654678</v>
      </c>
      <c r="B92" s="28" t="str">
        <f t="shared" si="56"/>
        <v>Canberra</v>
      </c>
      <c r="C92" s="31">
        <f>(1-C$76)*C43+C$76*C70</f>
        <v>0.45991791845654678</v>
      </c>
      <c r="D92" s="31">
        <f t="shared" si="53"/>
        <v>9.3982298548840628</v>
      </c>
      <c r="E92" s="31">
        <f t="shared" si="53"/>
        <v>12.03104937288294</v>
      </c>
      <c r="F92" s="31">
        <f t="shared" si="53"/>
        <v>13.865564947743712</v>
      </c>
      <c r="G92" s="31">
        <f t="shared" si="53"/>
        <v>13.358339344709039</v>
      </c>
      <c r="H92" s="31">
        <f t="shared" si="53"/>
        <v>12.552578286383289</v>
      </c>
      <c r="I92" s="31">
        <f t="shared" si="53"/>
        <v>11.979247733546478</v>
      </c>
      <c r="J92" s="31">
        <f t="shared" si="53"/>
        <v>12.125682472675296</v>
      </c>
      <c r="K92" s="31">
        <f t="shared" si="53"/>
        <v>12.175305723548519</v>
      </c>
      <c r="L92" s="31">
        <f t="shared" si="53"/>
        <v>12.955172989731976</v>
      </c>
      <c r="M92" s="31">
        <f t="shared" si="53"/>
        <v>13.235807312846109</v>
      </c>
      <c r="N92" s="31">
        <f t="shared" si="53"/>
        <v>13.345145291084307</v>
      </c>
      <c r="O92" s="31">
        <f t="shared" si="53"/>
        <v>13.4139786660296</v>
      </c>
      <c r="P92" s="31">
        <f t="shared" si="53"/>
        <v>13.342525320119366</v>
      </c>
      <c r="Q92" s="31">
        <f t="shared" si="53"/>
        <v>13.185376527833032</v>
      </c>
      <c r="R92" s="31">
        <f t="shared" si="53"/>
        <v>12.846588800881756</v>
      </c>
      <c r="S92" s="31">
        <f t="shared" si="53"/>
        <v>12.4966898427723</v>
      </c>
      <c r="T92" s="31">
        <f t="shared" si="53"/>
        <v>12.437532082868303</v>
      </c>
      <c r="U92" s="31">
        <f t="shared" si="53"/>
        <v>12.453832869014748</v>
      </c>
      <c r="V92" s="31">
        <f t="shared" si="53"/>
        <v>12.482620858230325</v>
      </c>
      <c r="W92" s="31">
        <f t="shared" si="53"/>
        <v>12.493887477091219</v>
      </c>
      <c r="X92" s="31">
        <f t="shared" si="53"/>
        <v>12.439377509042096</v>
      </c>
      <c r="Y92" s="31">
        <f t="shared" si="53"/>
        <v>12.359303839635606</v>
      </c>
      <c r="Z92" s="31">
        <f t="shared" si="53"/>
        <v>12.293662664256024</v>
      </c>
      <c r="AA92" s="31">
        <f t="shared" si="53"/>
        <v>12.29521714578806</v>
      </c>
      <c r="AB92" s="31">
        <f t="shared" si="53"/>
        <v>12.357077060478092</v>
      </c>
      <c r="AC92" s="31">
        <f t="shared" si="53"/>
        <v>12.440409224126636</v>
      </c>
      <c r="AD92" s="31">
        <f t="shared" si="53"/>
        <v>12.43259162774134</v>
      </c>
      <c r="AE92" s="31">
        <f t="shared" si="53"/>
        <v>12.364836027791126</v>
      </c>
      <c r="AF92" s="31">
        <f t="shared" si="53"/>
        <v>12.351197220058145</v>
      </c>
      <c r="AG92" s="31">
        <f t="shared" si="53"/>
        <v>12.303777428264111</v>
      </c>
      <c r="AH92" s="31">
        <f t="shared" si="53"/>
        <v>12.308864090286495</v>
      </c>
      <c r="AI92" s="31">
        <f t="shared" ref="AI92:AJ92" si="61">(1-AI$76)*AI43+AI$76*AI70</f>
        <v>12.438027553368601</v>
      </c>
      <c r="AJ92" s="31">
        <f t="shared" si="61"/>
        <v>12.47241687313519</v>
      </c>
    </row>
    <row r="93" spans="1:36">
      <c r="A93" s="31">
        <f t="shared" si="55"/>
        <v>1.2294309988018803</v>
      </c>
      <c r="B93" s="28" t="str">
        <f t="shared" si="56"/>
        <v>Hobart</v>
      </c>
      <c r="C93" s="31">
        <f>(1-C$76)*C44+C$76*C71</f>
        <v>1.2294309988018803</v>
      </c>
      <c r="D93" s="31">
        <f t="shared" si="53"/>
        <v>10.921767631678426</v>
      </c>
      <c r="E93" s="31">
        <f t="shared" si="53"/>
        <v>13.699819298218753</v>
      </c>
      <c r="F93" s="31">
        <f t="shared" si="53"/>
        <v>15.747025974462588</v>
      </c>
      <c r="G93" s="31">
        <f t="shared" si="53"/>
        <v>15.544633322496619</v>
      </c>
      <c r="H93" s="31">
        <f t="shared" si="53"/>
        <v>14.860776824403381</v>
      </c>
      <c r="I93" s="31">
        <f t="shared" si="53"/>
        <v>14.344198838175844</v>
      </c>
      <c r="J93" s="31">
        <f t="shared" si="53"/>
        <v>14.7853536018714</v>
      </c>
      <c r="K93" s="31">
        <f t="shared" si="53"/>
        <v>15.10750273236167</v>
      </c>
      <c r="L93" s="31">
        <f t="shared" si="53"/>
        <v>16.461679218099952</v>
      </c>
      <c r="M93" s="31">
        <f t="shared" si="53"/>
        <v>16.907304039415941</v>
      </c>
      <c r="N93" s="31">
        <f t="shared" si="53"/>
        <v>16.930854655134041</v>
      </c>
      <c r="O93" s="31">
        <f t="shared" si="53"/>
        <v>17.151908495169643</v>
      </c>
      <c r="P93" s="31">
        <f t="shared" si="53"/>
        <v>17.256335075163332</v>
      </c>
      <c r="Q93" s="31">
        <f t="shared" si="53"/>
        <v>17.233918379417286</v>
      </c>
      <c r="R93" s="31">
        <f t="shared" si="53"/>
        <v>17.276760743397595</v>
      </c>
      <c r="S93" s="31">
        <f t="shared" si="53"/>
        <v>17.328276163773953</v>
      </c>
      <c r="T93" s="31">
        <f t="shared" si="53"/>
        <v>17.54566421733977</v>
      </c>
      <c r="U93" s="31">
        <f t="shared" si="53"/>
        <v>18.031157733098709</v>
      </c>
      <c r="V93" s="31">
        <f t="shared" si="53"/>
        <v>18.536299470684789</v>
      </c>
      <c r="W93" s="31">
        <f t="shared" si="53"/>
        <v>18.754736689844933</v>
      </c>
      <c r="X93" s="31">
        <f t="shared" si="53"/>
        <v>18.69146950949041</v>
      </c>
      <c r="Y93" s="31">
        <f t="shared" si="53"/>
        <v>18.846262386924181</v>
      </c>
      <c r="Z93" s="31">
        <f t="shared" si="53"/>
        <v>19.511030578219575</v>
      </c>
      <c r="AA93" s="31">
        <f t="shared" si="53"/>
        <v>20.250524704071367</v>
      </c>
      <c r="AB93" s="31">
        <f t="shared" si="53"/>
        <v>20.450848498952652</v>
      </c>
      <c r="AC93" s="31">
        <f t="shared" si="53"/>
        <v>20.574080640046446</v>
      </c>
      <c r="AD93" s="31">
        <f t="shared" si="53"/>
        <v>20.884977241700824</v>
      </c>
      <c r="AE93" s="31">
        <f t="shared" si="53"/>
        <v>21.153205041601225</v>
      </c>
      <c r="AF93" s="31">
        <f t="shared" si="53"/>
        <v>21.301451751004826</v>
      </c>
      <c r="AG93" s="31">
        <f t="shared" si="53"/>
        <v>21.43820355900278</v>
      </c>
      <c r="AH93" s="31">
        <f t="shared" si="53"/>
        <v>21.726252013418272</v>
      </c>
      <c r="AI93" s="31">
        <f t="shared" ref="AI93:AJ93" si="62">(1-AI$76)*AI44+AI$76*AI71</f>
        <v>21.993577323657959</v>
      </c>
      <c r="AJ93" s="31">
        <f t="shared" si="62"/>
        <v>22.246234524430022</v>
      </c>
    </row>
    <row r="94" spans="1:36">
      <c r="A94" s="31">
        <f t="shared" si="55"/>
        <v>0</v>
      </c>
      <c r="B94" s="28" t="str">
        <f t="shared" si="56"/>
        <v>Townsville</v>
      </c>
      <c r="C94" s="31">
        <f>(1-C$75)*C45+C$75*C72</f>
        <v>0</v>
      </c>
      <c r="D94" s="31">
        <f t="shared" ref="D94:AH94" si="63">(1-D$75)*D45+D$75*D72</f>
        <v>7.3493650799152164</v>
      </c>
      <c r="E94" s="31">
        <f t="shared" si="63"/>
        <v>8.9997345795653452</v>
      </c>
      <c r="F94" s="31">
        <f t="shared" si="63"/>
        <v>9.1906069342777048</v>
      </c>
      <c r="G94" s="31">
        <f t="shared" si="63"/>
        <v>4.1895979850923339</v>
      </c>
      <c r="H94" s="31">
        <f t="shared" si="63"/>
        <v>0.31922778799558948</v>
      </c>
      <c r="I94" s="31">
        <f t="shared" si="63"/>
        <v>-9.7173037997344451</v>
      </c>
      <c r="J94" s="31">
        <f t="shared" si="63"/>
        <v>-20.309776921490887</v>
      </c>
      <c r="K94" s="31">
        <f t="shared" si="63"/>
        <v>-14.818195909563009</v>
      </c>
      <c r="L94" s="31">
        <f t="shared" si="63"/>
        <v>-8.543606992772812</v>
      </c>
      <c r="M94" s="31">
        <f t="shared" si="63"/>
        <v>-17.856408766211565</v>
      </c>
      <c r="N94" s="31">
        <f t="shared" si="63"/>
        <v>-27.112151368735333</v>
      </c>
      <c r="O94" s="31">
        <f t="shared" si="63"/>
        <v>-16.40029727740362</v>
      </c>
      <c r="P94" s="31">
        <f t="shared" si="63"/>
        <v>-5.6618215507377148</v>
      </c>
      <c r="Q94" s="31">
        <f t="shared" si="63"/>
        <v>-14.968539677178784</v>
      </c>
      <c r="R94" s="31">
        <f t="shared" si="63"/>
        <v>-24.277559905259871</v>
      </c>
      <c r="S94" s="31">
        <f t="shared" si="63"/>
        <v>-12.14012533397163</v>
      </c>
      <c r="T94" s="31">
        <f t="shared" si="63"/>
        <v>0</v>
      </c>
      <c r="U94" s="31">
        <f t="shared" si="63"/>
        <v>2.7001314837926351</v>
      </c>
      <c r="V94" s="31">
        <f t="shared" si="63"/>
        <v>5.269767374455034</v>
      </c>
      <c r="W94" s="31">
        <f t="shared" si="63"/>
        <v>2.6847193719090852</v>
      </c>
      <c r="X94" s="31">
        <f t="shared" si="63"/>
        <v>0.75945214575069153</v>
      </c>
      <c r="Y94" s="31">
        <f t="shared" si="63"/>
        <v>1.0431582546310876</v>
      </c>
      <c r="Z94" s="31">
        <f t="shared" si="63"/>
        <v>2.623858588242967</v>
      </c>
      <c r="AA94" s="31">
        <f t="shared" si="63"/>
        <v>5.4014906431186009</v>
      </c>
      <c r="AB94" s="31">
        <f t="shared" si="63"/>
        <v>5.5633863406036488</v>
      </c>
      <c r="AC94" s="31">
        <f t="shared" si="63"/>
        <v>5.2277114472000683</v>
      </c>
      <c r="AD94" s="31">
        <f t="shared" si="63"/>
        <v>6.2353316861882329</v>
      </c>
      <c r="AE94" s="31">
        <f t="shared" si="63"/>
        <v>6.0601602518740343</v>
      </c>
      <c r="AF94" s="31">
        <f t="shared" si="63"/>
        <v>4.8451109360512703</v>
      </c>
      <c r="AG94" s="31">
        <f t="shared" si="63"/>
        <v>5.298035560340308</v>
      </c>
      <c r="AH94" s="31">
        <f t="shared" si="63"/>
        <v>4.8757456056867117</v>
      </c>
      <c r="AI94" s="31">
        <f t="shared" ref="AI94:AJ94" si="64">(1-AI$75)*AI45+AI$75*AI72</f>
        <v>3.0839163348792837</v>
      </c>
      <c r="AJ94" s="31">
        <f t="shared" si="64"/>
        <v>3.9872412842473537</v>
      </c>
    </row>
    <row r="95" spans="1:36"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>
      <c r="A96" s="47"/>
      <c r="B96" s="50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</row>
    <row r="97" spans="1:36">
      <c r="A97" s="47"/>
      <c r="B97" s="48" t="s">
        <v>91</v>
      </c>
      <c r="C97" s="49">
        <f>C87</f>
        <v>2019</v>
      </c>
      <c r="D97" s="49">
        <f t="shared" ref="D97:AJ97" si="65">D87</f>
        <v>2020</v>
      </c>
      <c r="E97" s="49">
        <f t="shared" si="65"/>
        <v>2021</v>
      </c>
      <c r="F97" s="49">
        <f t="shared" si="65"/>
        <v>2022</v>
      </c>
      <c r="G97" s="49">
        <f t="shared" si="65"/>
        <v>2023</v>
      </c>
      <c r="H97" s="49">
        <f t="shared" si="65"/>
        <v>2024</v>
      </c>
      <c r="I97" s="49">
        <f t="shared" si="65"/>
        <v>2025</v>
      </c>
      <c r="J97" s="49">
        <f t="shared" si="65"/>
        <v>2026</v>
      </c>
      <c r="K97" s="49">
        <f t="shared" si="65"/>
        <v>2027</v>
      </c>
      <c r="L97" s="49">
        <f t="shared" si="65"/>
        <v>2028</v>
      </c>
      <c r="M97" s="49">
        <f t="shared" si="65"/>
        <v>2029</v>
      </c>
      <c r="N97" s="49">
        <f t="shared" si="65"/>
        <v>2030</v>
      </c>
      <c r="O97" s="49">
        <f t="shared" si="65"/>
        <v>2031</v>
      </c>
      <c r="P97" s="49">
        <f t="shared" si="65"/>
        <v>2032</v>
      </c>
      <c r="Q97" s="49">
        <f t="shared" si="65"/>
        <v>2033</v>
      </c>
      <c r="R97" s="49">
        <f t="shared" si="65"/>
        <v>2034</v>
      </c>
      <c r="S97" s="49">
        <f t="shared" si="65"/>
        <v>2035</v>
      </c>
      <c r="T97" s="49">
        <f t="shared" si="65"/>
        <v>2036</v>
      </c>
      <c r="U97" s="49">
        <f t="shared" si="65"/>
        <v>2037</v>
      </c>
      <c r="V97" s="49">
        <f t="shared" si="65"/>
        <v>2038</v>
      </c>
      <c r="W97" s="49">
        <f t="shared" si="65"/>
        <v>2039</v>
      </c>
      <c r="X97" s="49">
        <f t="shared" si="65"/>
        <v>2040</v>
      </c>
      <c r="Y97" s="49">
        <f t="shared" si="65"/>
        <v>2041</v>
      </c>
      <c r="Z97" s="49">
        <f t="shared" si="65"/>
        <v>2042</v>
      </c>
      <c r="AA97" s="49">
        <f t="shared" si="65"/>
        <v>2043</v>
      </c>
      <c r="AB97" s="49">
        <f t="shared" si="65"/>
        <v>2044</v>
      </c>
      <c r="AC97" s="49">
        <f t="shared" si="65"/>
        <v>2045</v>
      </c>
      <c r="AD97" s="49">
        <f t="shared" si="65"/>
        <v>2046</v>
      </c>
      <c r="AE97" s="49">
        <f t="shared" si="65"/>
        <v>2047</v>
      </c>
      <c r="AF97" s="49">
        <f t="shared" si="65"/>
        <v>2048</v>
      </c>
      <c r="AG97" s="49">
        <f t="shared" si="65"/>
        <v>2049</v>
      </c>
      <c r="AH97" s="49">
        <f t="shared" si="65"/>
        <v>2050</v>
      </c>
      <c r="AI97" s="49">
        <f t="shared" si="65"/>
        <v>2051</v>
      </c>
      <c r="AJ97" s="49">
        <f t="shared" si="65"/>
        <v>2052</v>
      </c>
    </row>
    <row r="98" spans="1:36">
      <c r="A98" s="51">
        <f>C98-C88</f>
        <v>-0.56009876843116646</v>
      </c>
      <c r="B98" s="50" t="str">
        <f>B88</f>
        <v>Melbourne</v>
      </c>
      <c r="C98" s="51">
        <f>C79+('R&amp;C Load Factor Adjustments'!$I41-1)*C17</f>
        <v>0</v>
      </c>
      <c r="D98" s="51">
        <f>D79+('R&amp;C Load Factor Adjustments'!$I41-1)*D17</f>
        <v>6.7311508065170003</v>
      </c>
      <c r="E98" s="51">
        <f>E79+('R&amp;C Load Factor Adjustments'!$I41-1)*E17</f>
        <v>9.3806534497762168</v>
      </c>
      <c r="F98" s="51">
        <f>F79+('R&amp;C Load Factor Adjustments'!$I41-1)*F17</f>
        <v>11.539237690822757</v>
      </c>
      <c r="G98" s="51">
        <f>G79+('R&amp;C Load Factor Adjustments'!$I41-1)*G17</f>
        <v>11.269202996972835</v>
      </c>
      <c r="H98" s="51">
        <f>H79+('R&amp;C Load Factor Adjustments'!$I41-1)*H17</f>
        <v>10.349508633008913</v>
      </c>
      <c r="I98" s="51">
        <f>I79+('R&amp;C Load Factor Adjustments'!$I41-1)*I17</f>
        <v>9.6440941237691078</v>
      </c>
      <c r="J98" s="51">
        <f>J79+('R&amp;C Load Factor Adjustments'!$I41-1)*J17</f>
        <v>9.9559408327146048</v>
      </c>
      <c r="K98" s="51">
        <f>K79+('R&amp;C Load Factor Adjustments'!$I41-1)*K17</f>
        <v>10.15949334575787</v>
      </c>
      <c r="L98" s="51">
        <f>L79+('R&amp;C Load Factor Adjustments'!$I41-1)*L17</f>
        <v>11.377505282710146</v>
      </c>
      <c r="M98" s="51">
        <f>M79+('R&amp;C Load Factor Adjustments'!$I41-1)*M17</f>
        <v>11.859146548325908</v>
      </c>
      <c r="N98" s="51">
        <f>N79+('R&amp;C Load Factor Adjustments'!$I41-1)*N17</f>
        <v>11.920369454441762</v>
      </c>
      <c r="O98" s="51">
        <f>O79+('R&amp;C Load Factor Adjustments'!$I41-1)*O17</f>
        <v>11.974740286472752</v>
      </c>
      <c r="P98" s="51">
        <f>P79+('R&amp;C Load Factor Adjustments'!$I41-1)*P17</f>
        <v>12.017710480361607</v>
      </c>
      <c r="Q98" s="51">
        <f>Q79+('R&amp;C Load Factor Adjustments'!$I41-1)*Q17</f>
        <v>12.136749846444616</v>
      </c>
      <c r="R98" s="51">
        <f>R79+('R&amp;C Load Factor Adjustments'!$I41-1)*R17</f>
        <v>12.284138325511222</v>
      </c>
      <c r="S98" s="51">
        <f>S79+('R&amp;C Load Factor Adjustments'!$I41-1)*S17</f>
        <v>12.353179767600045</v>
      </c>
      <c r="T98" s="51">
        <f>T79+('R&amp;C Load Factor Adjustments'!$I41-1)*T17</f>
        <v>12.491803913597588</v>
      </c>
      <c r="U98" s="51">
        <f>U79+('R&amp;C Load Factor Adjustments'!$I41-1)*U17</f>
        <v>12.743386199180875</v>
      </c>
      <c r="V98" s="51">
        <f>V79+('R&amp;C Load Factor Adjustments'!$I41-1)*V17</f>
        <v>13.053971550585693</v>
      </c>
      <c r="W98" s="51">
        <f>W79+('R&amp;C Load Factor Adjustments'!$I41-1)*W17</f>
        <v>13.193184898843633</v>
      </c>
      <c r="X98" s="51">
        <f>X79+('R&amp;C Load Factor Adjustments'!$I41-1)*X17</f>
        <v>13.116899494981741</v>
      </c>
      <c r="Y98" s="51">
        <f>Y79+('R&amp;C Load Factor Adjustments'!$I41-1)*Y17</f>
        <v>13.203260534206656</v>
      </c>
      <c r="Z98" s="51">
        <f>Z79+('R&amp;C Load Factor Adjustments'!$I41-1)*Z17</f>
        <v>13.588925722177438</v>
      </c>
      <c r="AA98" s="51">
        <f>AA79+('R&amp;C Load Factor Adjustments'!$I41-1)*AA17</f>
        <v>13.906595580778859</v>
      </c>
      <c r="AB98" s="51">
        <f>AB79+('R&amp;C Load Factor Adjustments'!$I41-1)*AB17</f>
        <v>14.080077438445668</v>
      </c>
      <c r="AC98" s="51">
        <f>AC79+('R&amp;C Load Factor Adjustments'!$I41-1)*AC17</f>
        <v>14.238655655686799</v>
      </c>
      <c r="AD98" s="51">
        <f>AD79+('R&amp;C Load Factor Adjustments'!$I41-1)*AD17</f>
        <v>14.368620194924567</v>
      </c>
      <c r="AE98" s="51">
        <f>AE79+('R&amp;C Load Factor Adjustments'!$I41-1)*AE17</f>
        <v>14.451017987610031</v>
      </c>
      <c r="AF98" s="51">
        <f>AF79+('R&amp;C Load Factor Adjustments'!$I41-1)*AF17</f>
        <v>14.535851351695229</v>
      </c>
      <c r="AG98" s="51">
        <f>AG79+('R&amp;C Load Factor Adjustments'!$I41-1)*AG17</f>
        <v>14.610227757086275</v>
      </c>
      <c r="AH98" s="51">
        <f>AH79+('R&amp;C Load Factor Adjustments'!$I41-1)*AH17</f>
        <v>14.770631324088553</v>
      </c>
      <c r="AI98" s="51">
        <f>AI79+('R&amp;C Load Factor Adjustments'!$I41-1)*AI17</f>
        <v>14.871457342874578</v>
      </c>
      <c r="AJ98" s="51">
        <f>AJ79+('R&amp;C Load Factor Adjustments'!$I41-1)*AJ17</f>
        <v>14.990525656930908</v>
      </c>
    </row>
    <row r="99" spans="1:36">
      <c r="A99" s="51">
        <f t="shared" ref="A99:A104" si="66">C99-C89</f>
        <v>-0.45991791845654678</v>
      </c>
      <c r="B99" s="50" t="str">
        <f t="shared" ref="B99:B104" si="67">B89</f>
        <v>Sydney</v>
      </c>
      <c r="C99" s="51">
        <f>C80+('R&amp;C Load Factor Adjustments'!$I42-1)*C18</f>
        <v>0</v>
      </c>
      <c r="D99" s="51">
        <f>D80+('R&amp;C Load Factor Adjustments'!$I42-1)*D18</f>
        <v>9.6792345846662524</v>
      </c>
      <c r="E99" s="51">
        <f>E80+('R&amp;C Load Factor Adjustments'!$I42-1)*E18</f>
        <v>12.332872894976532</v>
      </c>
      <c r="F99" s="51">
        <f>F80+('R&amp;C Load Factor Adjustments'!$I42-1)*F18</f>
        <v>14.244292367043386</v>
      </c>
      <c r="G99" s="51">
        <f>G80+('R&amp;C Load Factor Adjustments'!$I42-1)*G18</f>
        <v>13.834622721073456</v>
      </c>
      <c r="H99" s="51">
        <f>H80+('R&amp;C Load Factor Adjustments'!$I42-1)*H18</f>
        <v>13.09293713080184</v>
      </c>
      <c r="I99" s="51">
        <f>I80+('R&amp;C Load Factor Adjustments'!$I42-1)*I18</f>
        <v>12.561099198593766</v>
      </c>
      <c r="J99" s="51">
        <f>J80+('R&amp;C Load Factor Adjustments'!$I42-1)*J18</f>
        <v>12.744419329451951</v>
      </c>
      <c r="K99" s="51">
        <f>K80+('R&amp;C Load Factor Adjustments'!$I42-1)*K18</f>
        <v>12.844417331220761</v>
      </c>
      <c r="L99" s="51">
        <f>L80+('R&amp;C Load Factor Adjustments'!$I42-1)*L18</f>
        <v>13.647740632297289</v>
      </c>
      <c r="M99" s="51">
        <f>M80+('R&amp;C Load Factor Adjustments'!$I42-1)*M18</f>
        <v>13.910238992107644</v>
      </c>
      <c r="N99" s="51">
        <f>N80+('R&amp;C Load Factor Adjustments'!$I42-1)*N18</f>
        <v>14.009975072869619</v>
      </c>
      <c r="O99" s="51">
        <f>O80+('R&amp;C Load Factor Adjustments'!$I42-1)*O18</f>
        <v>14.064620475673493</v>
      </c>
      <c r="P99" s="51">
        <f>P80+('R&amp;C Load Factor Adjustments'!$I42-1)*P18</f>
        <v>13.969647822114041</v>
      </c>
      <c r="Q99" s="51">
        <f>Q80+('R&amp;C Load Factor Adjustments'!$I42-1)*Q18</f>
        <v>13.811732079508607</v>
      </c>
      <c r="R99" s="51">
        <f>R80+('R&amp;C Load Factor Adjustments'!$I42-1)*R18</f>
        <v>13.490891687524661</v>
      </c>
      <c r="S99" s="51">
        <f>S80+('R&amp;C Load Factor Adjustments'!$I42-1)*S18</f>
        <v>13.161146374328119</v>
      </c>
      <c r="T99" s="51">
        <f>T80+('R&amp;C Load Factor Adjustments'!$I42-1)*T18</f>
        <v>13.133033127358768</v>
      </c>
      <c r="U99" s="51">
        <f>U80+('R&amp;C Load Factor Adjustments'!$I42-1)*U18</f>
        <v>13.184500493342336</v>
      </c>
      <c r="V99" s="51">
        <f>V80+('R&amp;C Load Factor Adjustments'!$I42-1)*V18</f>
        <v>13.219943606440767</v>
      </c>
      <c r="W99" s="51">
        <f>W80+('R&amp;C Load Factor Adjustments'!$I42-1)*W18</f>
        <v>13.222165940013085</v>
      </c>
      <c r="X99" s="51">
        <f>X80+('R&amp;C Load Factor Adjustments'!$I42-1)*X18</f>
        <v>13.173488353017564</v>
      </c>
      <c r="Y99" s="51">
        <f>Y80+('R&amp;C Load Factor Adjustments'!$I42-1)*Y18</f>
        <v>13.097201928111158</v>
      </c>
      <c r="Z99" s="51">
        <f>Z80+('R&amp;C Load Factor Adjustments'!$I42-1)*Z18</f>
        <v>13.025473018853789</v>
      </c>
      <c r="AA99" s="51">
        <f>AA80+('R&amp;C Load Factor Adjustments'!$I42-1)*AA18</f>
        <v>13.022479079371585</v>
      </c>
      <c r="AB99" s="51">
        <f>AB80+('R&amp;C Load Factor Adjustments'!$I42-1)*AB18</f>
        <v>13.077108000074553</v>
      </c>
      <c r="AC99" s="51">
        <f>AC80+('R&amp;C Load Factor Adjustments'!$I42-1)*AC18</f>
        <v>13.154230529483536</v>
      </c>
      <c r="AD99" s="51">
        <f>AD80+('R&amp;C Load Factor Adjustments'!$I42-1)*AD18</f>
        <v>13.146321865451604</v>
      </c>
      <c r="AE99" s="51">
        <f>AE80+('R&amp;C Load Factor Adjustments'!$I42-1)*AE18</f>
        <v>13.080930303310948</v>
      </c>
      <c r="AF99" s="51">
        <f>AF80+('R&amp;C Load Factor Adjustments'!$I42-1)*AF18</f>
        <v>13.069918927123595</v>
      </c>
      <c r="AG99" s="51">
        <f>AG80+('R&amp;C Load Factor Adjustments'!$I42-1)*AG18</f>
        <v>13.022894360044715</v>
      </c>
      <c r="AH99" s="51">
        <f>AH80+('R&amp;C Load Factor Adjustments'!$I42-1)*AH18</f>
        <v>13.026558023200071</v>
      </c>
      <c r="AI99" s="51">
        <f>AI80+('R&amp;C Load Factor Adjustments'!$I42-1)*AI18</f>
        <v>13.164077085734487</v>
      </c>
      <c r="AJ99" s="51">
        <f>AJ80+('R&amp;C Load Factor Adjustments'!$I42-1)*AJ18</f>
        <v>13.198051751664241</v>
      </c>
    </row>
    <row r="100" spans="1:36">
      <c r="A100" s="51">
        <f t="shared" si="66"/>
        <v>-0.81848843743437227</v>
      </c>
      <c r="B100" s="50" t="str">
        <f t="shared" si="67"/>
        <v>Adelaide</v>
      </c>
      <c r="C100" s="51">
        <f>C81+('R&amp;C Load Factor Adjustments'!$I43-1)*C19</f>
        <v>0</v>
      </c>
      <c r="D100" s="51">
        <f>D81+('R&amp;C Load Factor Adjustments'!$I43-1)*D19</f>
        <v>9.205698159766083</v>
      </c>
      <c r="E100" s="51">
        <f>E81+('R&amp;C Load Factor Adjustments'!$I43-1)*E19</f>
        <v>11.871156683084283</v>
      </c>
      <c r="F100" s="51">
        <f>F81+('R&amp;C Load Factor Adjustments'!$I43-1)*F19</f>
        <v>13.292188229080816</v>
      </c>
      <c r="G100" s="51">
        <f>G81+('R&amp;C Load Factor Adjustments'!$I43-1)*G19</f>
        <v>12.307384604377846</v>
      </c>
      <c r="H100" s="51">
        <f>H81+('R&amp;C Load Factor Adjustments'!$I43-1)*H19</f>
        <v>11.578933855146541</v>
      </c>
      <c r="I100" s="51">
        <f>I81+('R&amp;C Load Factor Adjustments'!$I43-1)*I19</f>
        <v>11.259054425334069</v>
      </c>
      <c r="J100" s="51">
        <f>J81+('R&amp;C Load Factor Adjustments'!$I43-1)*J19</f>
        <v>11.36147981746308</v>
      </c>
      <c r="K100" s="51">
        <f>K81+('R&amp;C Load Factor Adjustments'!$I43-1)*K19</f>
        <v>11.343948976560432</v>
      </c>
      <c r="L100" s="51">
        <f>L81+('R&amp;C Load Factor Adjustments'!$I43-1)*L19</f>
        <v>11.876724475524634</v>
      </c>
      <c r="M100" s="51">
        <f>M81+('R&amp;C Load Factor Adjustments'!$I43-1)*M19</f>
        <v>11.982896683076321</v>
      </c>
      <c r="N100" s="51">
        <f>N81+('R&amp;C Load Factor Adjustments'!$I43-1)*N19</f>
        <v>12.058971402014219</v>
      </c>
      <c r="O100" s="51">
        <f>O81+('R&amp;C Load Factor Adjustments'!$I43-1)*O19</f>
        <v>12.189191292050959</v>
      </c>
      <c r="P100" s="51">
        <f>P81+('R&amp;C Load Factor Adjustments'!$I43-1)*P19</f>
        <v>12.164497032561199</v>
      </c>
      <c r="Q100" s="51">
        <f>Q81+('R&amp;C Load Factor Adjustments'!$I43-1)*Q19</f>
        <v>12.095954680594431</v>
      </c>
      <c r="R100" s="51">
        <f>R81+('R&amp;C Load Factor Adjustments'!$I43-1)*R19</f>
        <v>11.937150295612335</v>
      </c>
      <c r="S100" s="51">
        <f>S81+('R&amp;C Load Factor Adjustments'!$I43-1)*S19</f>
        <v>11.741765671406306</v>
      </c>
      <c r="T100" s="51">
        <f>T81+('R&amp;C Load Factor Adjustments'!$I43-1)*T19</f>
        <v>11.822156653964576</v>
      </c>
      <c r="U100" s="51">
        <f>U81+('R&amp;C Load Factor Adjustments'!$I43-1)*U19</f>
        <v>12.106797284571972</v>
      </c>
      <c r="V100" s="51">
        <f>V81+('R&amp;C Load Factor Adjustments'!$I43-1)*V19</f>
        <v>12.364212270675328</v>
      </c>
      <c r="W100" s="51">
        <f>W81+('R&amp;C Load Factor Adjustments'!$I43-1)*W19</f>
        <v>12.471888697175968</v>
      </c>
      <c r="X100" s="51">
        <f>X81+('R&amp;C Load Factor Adjustments'!$I43-1)*X19</f>
        <v>12.544569746959517</v>
      </c>
      <c r="Y100" s="51">
        <f>Y81+('R&amp;C Load Factor Adjustments'!$I43-1)*Y19</f>
        <v>12.728728256750623</v>
      </c>
      <c r="Z100" s="51">
        <f>Z81+('R&amp;C Load Factor Adjustments'!$I43-1)*Z19</f>
        <v>13.101660999137541</v>
      </c>
      <c r="AA100" s="51">
        <f>AA81+('R&amp;C Load Factor Adjustments'!$I43-1)*AA19</f>
        <v>13.492378010412796</v>
      </c>
      <c r="AB100" s="51">
        <f>AB81+('R&amp;C Load Factor Adjustments'!$I43-1)*AB19</f>
        <v>13.628024835673658</v>
      </c>
      <c r="AC100" s="51">
        <f>AC81+('R&amp;C Load Factor Adjustments'!$I43-1)*AC19</f>
        <v>13.662200402043295</v>
      </c>
      <c r="AD100" s="51">
        <f>AD81+('R&amp;C Load Factor Adjustments'!$I43-1)*AD19</f>
        <v>13.814218138308895</v>
      </c>
      <c r="AE100" s="51">
        <f>AE81+('R&amp;C Load Factor Adjustments'!$I43-1)*AE19</f>
        <v>13.864946288250856</v>
      </c>
      <c r="AF100" s="51">
        <f>AF81+('R&amp;C Load Factor Adjustments'!$I43-1)*AF19</f>
        <v>13.738485890216333</v>
      </c>
      <c r="AG100" s="51">
        <f>AG81+('R&amp;C Load Factor Adjustments'!$I43-1)*AG19</f>
        <v>13.719062833373895</v>
      </c>
      <c r="AH100" s="51">
        <f>AH81+('R&amp;C Load Factor Adjustments'!$I43-1)*AH19</f>
        <v>13.831200393654967</v>
      </c>
      <c r="AI100" s="51">
        <f>AI81+('R&amp;C Load Factor Adjustments'!$I43-1)*AI19</f>
        <v>13.849178241648337</v>
      </c>
      <c r="AJ100" s="51">
        <f>AJ81+('R&amp;C Load Factor Adjustments'!$I43-1)*AJ19</f>
        <v>13.965877336099579</v>
      </c>
    </row>
    <row r="101" spans="1:36">
      <c r="A101" s="51">
        <f t="shared" si="66"/>
        <v>-0.31666374851833523</v>
      </c>
      <c r="B101" s="50" t="str">
        <f t="shared" si="67"/>
        <v>Brisbane</v>
      </c>
      <c r="C101" s="51">
        <f>C82+('R&amp;C Load Factor Adjustments'!$I44-1)*C20</f>
        <v>0</v>
      </c>
      <c r="D101" s="51">
        <f>D82+('R&amp;C Load Factor Adjustments'!$I44-1)*D20</f>
        <v>9.272956599952316</v>
      </c>
      <c r="E101" s="51">
        <f>E82+('R&amp;C Load Factor Adjustments'!$I44-1)*E20</f>
        <v>11.148686879123172</v>
      </c>
      <c r="F101" s="51">
        <f>F82+('R&amp;C Load Factor Adjustments'!$I44-1)*F20</f>
        <v>11.918925687395973</v>
      </c>
      <c r="G101" s="51">
        <f>G82+('R&amp;C Load Factor Adjustments'!$I44-1)*G20</f>
        <v>11.030975842684917</v>
      </c>
      <c r="H101" s="51">
        <f>H82+('R&amp;C Load Factor Adjustments'!$I44-1)*H20</f>
        <v>10.190666540210934</v>
      </c>
      <c r="I101" s="51">
        <f>I82+('R&amp;C Load Factor Adjustments'!$I44-1)*I20</f>
        <v>9.5386403843603755</v>
      </c>
      <c r="J101" s="51">
        <f>J82+('R&amp;C Load Factor Adjustments'!$I44-1)*J20</f>
        <v>9.3591992180659282</v>
      </c>
      <c r="K101" s="51">
        <f>K82+('R&amp;C Load Factor Adjustments'!$I44-1)*K20</f>
        <v>9.2600672755531637</v>
      </c>
      <c r="L101" s="51">
        <f>L82+('R&amp;C Load Factor Adjustments'!$I44-1)*L20</f>
        <v>9.6847227652508163</v>
      </c>
      <c r="M101" s="51">
        <f>M82+('R&amp;C Load Factor Adjustments'!$I44-1)*M20</f>
        <v>9.8743439022208328</v>
      </c>
      <c r="N101" s="51">
        <f>N82+('R&amp;C Load Factor Adjustments'!$I44-1)*N20</f>
        <v>10.020053003188355</v>
      </c>
      <c r="O101" s="51">
        <f>O82+('R&amp;C Load Factor Adjustments'!$I44-1)*O20</f>
        <v>10.109399321142732</v>
      </c>
      <c r="P101" s="51">
        <f>P82+('R&amp;C Load Factor Adjustments'!$I44-1)*P20</f>
        <v>10.114789624283299</v>
      </c>
      <c r="Q101" s="51">
        <f>Q82+('R&amp;C Load Factor Adjustments'!$I44-1)*Q20</f>
        <v>10.0929957081279</v>
      </c>
      <c r="R101" s="51">
        <f>R82+('R&amp;C Load Factor Adjustments'!$I44-1)*R20</f>
        <v>9.811507377927656</v>
      </c>
      <c r="S101" s="51">
        <f>S82+('R&amp;C Load Factor Adjustments'!$I44-1)*S20</f>
        <v>9.5131148403098891</v>
      </c>
      <c r="T101" s="51">
        <f>T82+('R&amp;C Load Factor Adjustments'!$I44-1)*T20</f>
        <v>9.6380403681544138</v>
      </c>
      <c r="U101" s="51">
        <f>U82+('R&amp;C Load Factor Adjustments'!$I44-1)*U20</f>
        <v>9.7892301312060219</v>
      </c>
      <c r="V101" s="51">
        <f>V82+('R&amp;C Load Factor Adjustments'!$I44-1)*V20</f>
        <v>9.6784824950159329</v>
      </c>
      <c r="W101" s="51">
        <f>W82+('R&amp;C Load Factor Adjustments'!$I44-1)*W20</f>
        <v>9.5404524650537272</v>
      </c>
      <c r="X101" s="51">
        <f>X82+('R&amp;C Load Factor Adjustments'!$I44-1)*X20</f>
        <v>9.4572851916236473</v>
      </c>
      <c r="Y101" s="51">
        <f>Y82+('R&amp;C Load Factor Adjustments'!$I44-1)*Y20</f>
        <v>9.5055870429612028</v>
      </c>
      <c r="Z101" s="51">
        <f>Z82+('R&amp;C Load Factor Adjustments'!$I44-1)*Z20</f>
        <v>9.7715563697539203</v>
      </c>
      <c r="AA101" s="51">
        <f>AA82+('R&amp;C Load Factor Adjustments'!$I44-1)*AA20</f>
        <v>10.009988877814113</v>
      </c>
      <c r="AB101" s="51">
        <f>AB82+('R&amp;C Load Factor Adjustments'!$I44-1)*AB20</f>
        <v>10.005527987390597</v>
      </c>
      <c r="AC101" s="51">
        <f>AC82+('R&amp;C Load Factor Adjustments'!$I44-1)*AC20</f>
        <v>9.8620505232425426</v>
      </c>
      <c r="AD101" s="51">
        <f>AD82+('R&amp;C Load Factor Adjustments'!$I44-1)*AD20</f>
        <v>9.8378569910972082</v>
      </c>
      <c r="AE101" s="51">
        <f>AE82+('R&amp;C Load Factor Adjustments'!$I44-1)*AE20</f>
        <v>10.019205351309774</v>
      </c>
      <c r="AF101" s="51">
        <f>AF82+('R&amp;C Load Factor Adjustments'!$I44-1)*AF20</f>
        <v>10.214349195113622</v>
      </c>
      <c r="AG101" s="51">
        <f>AG82+('R&amp;C Load Factor Adjustments'!$I44-1)*AG20</f>
        <v>10.303923867279746</v>
      </c>
      <c r="AH101" s="51">
        <f>AH82+('R&amp;C Load Factor Adjustments'!$I44-1)*AH20</f>
        <v>10.311583488813701</v>
      </c>
      <c r="AI101" s="51">
        <f>AI82+('R&amp;C Load Factor Adjustments'!$I44-1)*AI20</f>
        <v>10.284380795149001</v>
      </c>
      <c r="AJ101" s="51">
        <f>AJ82+('R&amp;C Load Factor Adjustments'!$I44-1)*AJ20</f>
        <v>10.304096800293866</v>
      </c>
    </row>
    <row r="102" spans="1:36">
      <c r="A102" s="51">
        <f t="shared" si="66"/>
        <v>-0.45991791845654678</v>
      </c>
      <c r="B102" s="50" t="str">
        <f t="shared" si="67"/>
        <v>Canberra</v>
      </c>
      <c r="C102" s="51">
        <f>C83+('R&amp;C Load Factor Adjustments'!$I45-1)*C21</f>
        <v>0</v>
      </c>
      <c r="D102" s="51">
        <f>D83+('R&amp;C Load Factor Adjustments'!$I45-1)*D21</f>
        <v>9.6792345846662524</v>
      </c>
      <c r="E102" s="51">
        <f>E83+('R&amp;C Load Factor Adjustments'!$I45-1)*E21</f>
        <v>12.332872894976532</v>
      </c>
      <c r="F102" s="51">
        <f>F83+('R&amp;C Load Factor Adjustments'!$I45-1)*F21</f>
        <v>14.244292367043386</v>
      </c>
      <c r="G102" s="51">
        <f>G83+('R&amp;C Load Factor Adjustments'!$I45-1)*G21</f>
        <v>13.834622721073456</v>
      </c>
      <c r="H102" s="51">
        <f>H83+('R&amp;C Load Factor Adjustments'!$I45-1)*H21</f>
        <v>13.09293713080184</v>
      </c>
      <c r="I102" s="51">
        <f>I83+('R&amp;C Load Factor Adjustments'!$I45-1)*I21</f>
        <v>12.561099198593766</v>
      </c>
      <c r="J102" s="51">
        <f>J83+('R&amp;C Load Factor Adjustments'!$I45-1)*J21</f>
        <v>12.744419329451951</v>
      </c>
      <c r="K102" s="51">
        <f>K83+('R&amp;C Load Factor Adjustments'!$I45-1)*K21</f>
        <v>12.844417331220761</v>
      </c>
      <c r="L102" s="51">
        <f>L83+('R&amp;C Load Factor Adjustments'!$I45-1)*L21</f>
        <v>13.647740632297289</v>
      </c>
      <c r="M102" s="51">
        <f>M83+('R&amp;C Load Factor Adjustments'!$I45-1)*M21</f>
        <v>13.910238992107644</v>
      </c>
      <c r="N102" s="51">
        <f>N83+('R&amp;C Load Factor Adjustments'!$I45-1)*N21</f>
        <v>14.009975072869619</v>
      </c>
      <c r="O102" s="51">
        <f>O83+('R&amp;C Load Factor Adjustments'!$I45-1)*O21</f>
        <v>14.064620475673493</v>
      </c>
      <c r="P102" s="51">
        <f>P83+('R&amp;C Load Factor Adjustments'!$I45-1)*P21</f>
        <v>13.969647822114041</v>
      </c>
      <c r="Q102" s="51">
        <f>Q83+('R&amp;C Load Factor Adjustments'!$I45-1)*Q21</f>
        <v>13.811732079508607</v>
      </c>
      <c r="R102" s="51">
        <f>R83+('R&amp;C Load Factor Adjustments'!$I45-1)*R21</f>
        <v>13.490891687524661</v>
      </c>
      <c r="S102" s="51">
        <f>S83+('R&amp;C Load Factor Adjustments'!$I45-1)*S21</f>
        <v>13.161146374328119</v>
      </c>
      <c r="T102" s="51">
        <f>T83+('R&amp;C Load Factor Adjustments'!$I45-1)*T21</f>
        <v>13.133033127358768</v>
      </c>
      <c r="U102" s="51">
        <f>U83+('R&amp;C Load Factor Adjustments'!$I45-1)*U21</f>
        <v>13.184500493342336</v>
      </c>
      <c r="V102" s="51">
        <f>V83+('R&amp;C Load Factor Adjustments'!$I45-1)*V21</f>
        <v>13.219943606440767</v>
      </c>
      <c r="W102" s="51">
        <f>W83+('R&amp;C Load Factor Adjustments'!$I45-1)*W21</f>
        <v>13.222165940013085</v>
      </c>
      <c r="X102" s="51">
        <f>X83+('R&amp;C Load Factor Adjustments'!$I45-1)*X21</f>
        <v>13.173488353017564</v>
      </c>
      <c r="Y102" s="51">
        <f>Y83+('R&amp;C Load Factor Adjustments'!$I45-1)*Y21</f>
        <v>13.097201928111158</v>
      </c>
      <c r="Z102" s="51">
        <f>Z83+('R&amp;C Load Factor Adjustments'!$I45-1)*Z21</f>
        <v>13.025473018853789</v>
      </c>
      <c r="AA102" s="51">
        <f>AA83+('R&amp;C Load Factor Adjustments'!$I45-1)*AA21</f>
        <v>13.022479079371585</v>
      </c>
      <c r="AB102" s="51">
        <f>AB83+('R&amp;C Load Factor Adjustments'!$I45-1)*AB21</f>
        <v>13.077108000074553</v>
      </c>
      <c r="AC102" s="51">
        <f>AC83+('R&amp;C Load Factor Adjustments'!$I45-1)*AC21</f>
        <v>13.154230529483536</v>
      </c>
      <c r="AD102" s="51">
        <f>AD83+('R&amp;C Load Factor Adjustments'!$I45-1)*AD21</f>
        <v>13.146321865451604</v>
      </c>
      <c r="AE102" s="51">
        <f>AE83+('R&amp;C Load Factor Adjustments'!$I45-1)*AE21</f>
        <v>13.080930303310948</v>
      </c>
      <c r="AF102" s="51">
        <f>AF83+('R&amp;C Load Factor Adjustments'!$I45-1)*AF21</f>
        <v>13.069918927123595</v>
      </c>
      <c r="AG102" s="51">
        <f>AG83+('R&amp;C Load Factor Adjustments'!$I45-1)*AG21</f>
        <v>13.022894360044715</v>
      </c>
      <c r="AH102" s="51">
        <f>AH83+('R&amp;C Load Factor Adjustments'!$I45-1)*AH21</f>
        <v>13.026558023200071</v>
      </c>
      <c r="AI102" s="51">
        <f>AI83+('R&amp;C Load Factor Adjustments'!$I45-1)*AI21</f>
        <v>13.164077085734487</v>
      </c>
      <c r="AJ102" s="51">
        <f>AJ83+('R&amp;C Load Factor Adjustments'!$I45-1)*AJ21</f>
        <v>13.198051751664241</v>
      </c>
    </row>
    <row r="103" spans="1:36">
      <c r="A103" s="51">
        <f t="shared" si="66"/>
        <v>-1.2294309988018803</v>
      </c>
      <c r="B103" s="50" t="str">
        <f t="shared" si="67"/>
        <v>Hobart</v>
      </c>
      <c r="C103" s="51">
        <f>C84+('R&amp;C Load Factor Adjustments'!$I46-1)*C22</f>
        <v>0</v>
      </c>
      <c r="D103" s="51">
        <f>D84+('R&amp;C Load Factor Adjustments'!$I46-1)*D22</f>
        <v>10.601462703916074</v>
      </c>
      <c r="E103" s="51">
        <f>E84+('R&amp;C Load Factor Adjustments'!$I46-1)*E22</f>
        <v>13.415589702794115</v>
      </c>
      <c r="F103" s="51">
        <f>F84+('R&amp;C Load Factor Adjustments'!$I46-1)*F22</f>
        <v>15.446663833408611</v>
      </c>
      <c r="G103" s="51">
        <f>G84+('R&amp;C Load Factor Adjustments'!$I46-1)*G22</f>
        <v>15.296704694216984</v>
      </c>
      <c r="H103" s="51">
        <f>H84+('R&amp;C Load Factor Adjustments'!$I46-1)*H22</f>
        <v>14.704284275557093</v>
      </c>
      <c r="I103" s="51">
        <f>I84+('R&amp;C Load Factor Adjustments'!$I46-1)*I22</f>
        <v>14.296190434352132</v>
      </c>
      <c r="J103" s="51">
        <f>J84+('R&amp;C Load Factor Adjustments'!$I46-1)*J22</f>
        <v>14.845437710158443</v>
      </c>
      <c r="K103" s="51">
        <f>K84+('R&amp;C Load Factor Adjustments'!$I46-1)*K22</f>
        <v>15.249553171526607</v>
      </c>
      <c r="L103" s="51">
        <f>L84+('R&amp;C Load Factor Adjustments'!$I46-1)*L22</f>
        <v>16.687247522684917</v>
      </c>
      <c r="M103" s="51">
        <f>M84+('R&amp;C Load Factor Adjustments'!$I46-1)*M22</f>
        <v>17.145113342635554</v>
      </c>
      <c r="N103" s="51">
        <f>N84+('R&amp;C Load Factor Adjustments'!$I46-1)*N22</f>
        <v>17.1686677733944</v>
      </c>
      <c r="O103" s="51">
        <f>O84+('R&amp;C Load Factor Adjustments'!$I46-1)*O22</f>
        <v>17.449308186254555</v>
      </c>
      <c r="P103" s="51">
        <f>P84+('R&amp;C Load Factor Adjustments'!$I46-1)*P22</f>
        <v>17.570348399197123</v>
      </c>
      <c r="Q103" s="51">
        <f>Q84+('R&amp;C Load Factor Adjustments'!$I46-1)*Q22</f>
        <v>17.536502231903548</v>
      </c>
      <c r="R103" s="51">
        <f>R84+('R&amp;C Load Factor Adjustments'!$I46-1)*R22</f>
        <v>17.683948826402204</v>
      </c>
      <c r="S103" s="51">
        <f>S84+('R&amp;C Load Factor Adjustments'!$I46-1)*S22</f>
        <v>17.908479573493636</v>
      </c>
      <c r="T103" s="51">
        <f>T84+('R&amp;C Load Factor Adjustments'!$I46-1)*T22</f>
        <v>18.269326080812714</v>
      </c>
      <c r="U103" s="51">
        <f>U84+('R&amp;C Load Factor Adjustments'!$I46-1)*U22</f>
        <v>18.948809899778556</v>
      </c>
      <c r="V103" s="51">
        <f>V84+('R&amp;C Load Factor Adjustments'!$I46-1)*V22</f>
        <v>19.64606111162513</v>
      </c>
      <c r="W103" s="51">
        <f>W84+('R&amp;C Load Factor Adjustments'!$I46-1)*W22</f>
        <v>19.935876786582298</v>
      </c>
      <c r="X103" s="51">
        <f>X84+('R&amp;C Load Factor Adjustments'!$I46-1)*X22</f>
        <v>19.823363227303158</v>
      </c>
      <c r="Y103" s="51">
        <f>Y84+('R&amp;C Load Factor Adjustments'!$I46-1)*Y22</f>
        <v>20.055210862723118</v>
      </c>
      <c r="Z103" s="51">
        <f>Z84+('R&amp;C Load Factor Adjustments'!$I46-1)*Z22</f>
        <v>21.039101264175489</v>
      </c>
      <c r="AA103" s="51">
        <f>AA84+('R&amp;C Load Factor Adjustments'!$I46-1)*AA22</f>
        <v>22.042676058919948</v>
      </c>
      <c r="AB103" s="51">
        <f>AB84+('R&amp;C Load Factor Adjustments'!$I46-1)*AB22</f>
        <v>22.253960246779247</v>
      </c>
      <c r="AC103" s="51">
        <f>AC84+('R&amp;C Load Factor Adjustments'!$I46-1)*AC22</f>
        <v>22.40427115750073</v>
      </c>
      <c r="AD103" s="51">
        <f>AD84+('R&amp;C Load Factor Adjustments'!$I46-1)*AD22</f>
        <v>22.82971157359685</v>
      </c>
      <c r="AE103" s="51">
        <f>AE84+('R&amp;C Load Factor Adjustments'!$I46-1)*AE22</f>
        <v>23.187726373854407</v>
      </c>
      <c r="AF103" s="51">
        <f>AF84+('R&amp;C Load Factor Adjustments'!$I46-1)*AF22</f>
        <v>23.378616860272391</v>
      </c>
      <c r="AG103" s="51">
        <f>AG84+('R&amp;C Load Factor Adjustments'!$I46-1)*AG22</f>
        <v>23.546265860757224</v>
      </c>
      <c r="AH103" s="51">
        <f>AH84+('R&amp;C Load Factor Adjustments'!$I46-1)*AH22</f>
        <v>23.865571439651831</v>
      </c>
      <c r="AI103" s="51">
        <f>AI84+('R&amp;C Load Factor Adjustments'!$I46-1)*AI22</f>
        <v>24.039765648280557</v>
      </c>
      <c r="AJ103" s="51">
        <f>AJ84+('R&amp;C Load Factor Adjustments'!$I46-1)*AJ22</f>
        <v>24.347903959142371</v>
      </c>
    </row>
    <row r="104" spans="1:36">
      <c r="A104" s="51">
        <f t="shared" si="66"/>
        <v>0</v>
      </c>
      <c r="B104" s="50" t="str">
        <f t="shared" si="67"/>
        <v>Townsville</v>
      </c>
      <c r="C104" s="51">
        <f>C85+('R&amp;C Load Factor Adjustments'!$I47-1)*C23</f>
        <v>0</v>
      </c>
      <c r="D104" s="51">
        <f>D85+('R&amp;C Load Factor Adjustments'!$I47-1)*D23</f>
        <v>7.3493650799152164</v>
      </c>
      <c r="E104" s="51">
        <f>E85+('R&amp;C Load Factor Adjustments'!$I47-1)*E23</f>
        <v>8.9997345795653452</v>
      </c>
      <c r="F104" s="51">
        <f>F85+('R&amp;C Load Factor Adjustments'!$I47-1)*F23</f>
        <v>9.1906069342777048</v>
      </c>
      <c r="G104" s="51">
        <f>G85+('R&amp;C Load Factor Adjustments'!$I47-1)*G23</f>
        <v>4.1895979850923339</v>
      </c>
      <c r="H104" s="51">
        <f>H85+('R&amp;C Load Factor Adjustments'!$I47-1)*H23</f>
        <v>0.31922778799558948</v>
      </c>
      <c r="I104" s="51">
        <f>I85+('R&amp;C Load Factor Adjustments'!$I47-1)*I23</f>
        <v>-9.7173037997344451</v>
      </c>
      <c r="J104" s="51">
        <f>J85+('R&amp;C Load Factor Adjustments'!$I47-1)*J23</f>
        <v>-20.309776921490887</v>
      </c>
      <c r="K104" s="51">
        <f>K85+('R&amp;C Load Factor Adjustments'!$I47-1)*K23</f>
        <v>-14.818195909563009</v>
      </c>
      <c r="L104" s="51">
        <f>L85+('R&amp;C Load Factor Adjustments'!$I47-1)*L23</f>
        <v>-8.543606992772812</v>
      </c>
      <c r="M104" s="51">
        <f>M85+('R&amp;C Load Factor Adjustments'!$I47-1)*M23</f>
        <v>-17.856408766211565</v>
      </c>
      <c r="N104" s="51">
        <f>N85+('R&amp;C Load Factor Adjustments'!$I47-1)*N23</f>
        <v>-27.112151368735333</v>
      </c>
      <c r="O104" s="51">
        <f>O85+('R&amp;C Load Factor Adjustments'!$I47-1)*O23</f>
        <v>-16.40029727740362</v>
      </c>
      <c r="P104" s="51">
        <f>P85+('R&amp;C Load Factor Adjustments'!$I47-1)*P23</f>
        <v>-5.6618215507377148</v>
      </c>
      <c r="Q104" s="51">
        <f>Q85+('R&amp;C Load Factor Adjustments'!$I47-1)*Q23</f>
        <v>-14.968539677178784</v>
      </c>
      <c r="R104" s="51">
        <f>R85+('R&amp;C Load Factor Adjustments'!$I47-1)*R23</f>
        <v>-24.277559905259871</v>
      </c>
      <c r="S104" s="51">
        <f>S85+('R&amp;C Load Factor Adjustments'!$I47-1)*S23</f>
        <v>-12.14012533397163</v>
      </c>
      <c r="T104" s="51">
        <f>T85+('R&amp;C Load Factor Adjustments'!$I47-1)*T23</f>
        <v>0</v>
      </c>
      <c r="U104" s="51">
        <f>U85+('R&amp;C Load Factor Adjustments'!$I47-1)*U23</f>
        <v>2.7001314837926351</v>
      </c>
      <c r="V104" s="51">
        <f>V85+('R&amp;C Load Factor Adjustments'!$I47-1)*V23</f>
        <v>5.269767374455034</v>
      </c>
      <c r="W104" s="51">
        <f>W85+('R&amp;C Load Factor Adjustments'!$I47-1)*W23</f>
        <v>2.6847193719090852</v>
      </c>
      <c r="X104" s="51">
        <f>X85+('R&amp;C Load Factor Adjustments'!$I47-1)*X23</f>
        <v>0.75945214575069153</v>
      </c>
      <c r="Y104" s="51">
        <f>Y85+('R&amp;C Load Factor Adjustments'!$I47-1)*Y23</f>
        <v>1.0431582546310876</v>
      </c>
      <c r="Z104" s="51">
        <f>Z85+('R&amp;C Load Factor Adjustments'!$I47-1)*Z23</f>
        <v>2.623858588242967</v>
      </c>
      <c r="AA104" s="51">
        <f>AA85+('R&amp;C Load Factor Adjustments'!$I47-1)*AA23</f>
        <v>5.4014906431186009</v>
      </c>
      <c r="AB104" s="51">
        <f>AB85+('R&amp;C Load Factor Adjustments'!$I47-1)*AB23</f>
        <v>5.5633863406036488</v>
      </c>
      <c r="AC104" s="51">
        <f>AC85+('R&amp;C Load Factor Adjustments'!$I47-1)*AC23</f>
        <v>5.2277114472000674</v>
      </c>
      <c r="AD104" s="51">
        <f>AD85+('R&amp;C Load Factor Adjustments'!$I47-1)*AD23</f>
        <v>6.2353316861882329</v>
      </c>
      <c r="AE104" s="51">
        <f>AE85+('R&amp;C Load Factor Adjustments'!$I47-1)*AE23</f>
        <v>6.0601602518740343</v>
      </c>
      <c r="AF104" s="51">
        <f>AF85+('R&amp;C Load Factor Adjustments'!$I47-1)*AF23</f>
        <v>4.8451109360512703</v>
      </c>
      <c r="AG104" s="51">
        <f>AG85+('R&amp;C Load Factor Adjustments'!$I47-1)*AG23</f>
        <v>5.298035560340308</v>
      </c>
      <c r="AH104" s="51">
        <f>AH85+('R&amp;C Load Factor Adjustments'!$I47-1)*AH23</f>
        <v>4.8757456056867117</v>
      </c>
      <c r="AI104" s="51">
        <f>AI85+('R&amp;C Load Factor Adjustments'!$I47-1)*AI23</f>
        <v>3.0839163348792837</v>
      </c>
      <c r="AJ104" s="51">
        <f>AJ85+('R&amp;C Load Factor Adjustments'!$I47-1)*AJ23</f>
        <v>3.9872412842473537</v>
      </c>
    </row>
    <row r="105" spans="1:36">
      <c r="A105" s="47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</row>
    <row r="106" spans="1:36">
      <c r="A106" s="47"/>
      <c r="B106" s="48" t="s">
        <v>92</v>
      </c>
      <c r="C106" s="49">
        <f t="shared" ref="C106:AJ106" si="68">C87</f>
        <v>2019</v>
      </c>
      <c r="D106" s="49">
        <f t="shared" si="68"/>
        <v>2020</v>
      </c>
      <c r="E106" s="49">
        <f t="shared" si="68"/>
        <v>2021</v>
      </c>
      <c r="F106" s="49">
        <f t="shared" si="68"/>
        <v>2022</v>
      </c>
      <c r="G106" s="49">
        <f t="shared" si="68"/>
        <v>2023</v>
      </c>
      <c r="H106" s="49">
        <f t="shared" si="68"/>
        <v>2024</v>
      </c>
      <c r="I106" s="49">
        <f t="shared" si="68"/>
        <v>2025</v>
      </c>
      <c r="J106" s="49">
        <f t="shared" si="68"/>
        <v>2026</v>
      </c>
      <c r="K106" s="49">
        <f t="shared" si="68"/>
        <v>2027</v>
      </c>
      <c r="L106" s="49">
        <f t="shared" si="68"/>
        <v>2028</v>
      </c>
      <c r="M106" s="49">
        <f t="shared" si="68"/>
        <v>2029</v>
      </c>
      <c r="N106" s="49">
        <f t="shared" si="68"/>
        <v>2030</v>
      </c>
      <c r="O106" s="49">
        <f t="shared" si="68"/>
        <v>2031</v>
      </c>
      <c r="P106" s="49">
        <f t="shared" si="68"/>
        <v>2032</v>
      </c>
      <c r="Q106" s="49">
        <f t="shared" si="68"/>
        <v>2033</v>
      </c>
      <c r="R106" s="49">
        <f t="shared" si="68"/>
        <v>2034</v>
      </c>
      <c r="S106" s="49">
        <f t="shared" si="68"/>
        <v>2035</v>
      </c>
      <c r="T106" s="49">
        <f t="shared" si="68"/>
        <v>2036</v>
      </c>
      <c r="U106" s="49">
        <f t="shared" si="68"/>
        <v>2037</v>
      </c>
      <c r="V106" s="49">
        <f t="shared" si="68"/>
        <v>2038</v>
      </c>
      <c r="W106" s="49">
        <f t="shared" si="68"/>
        <v>2039</v>
      </c>
      <c r="X106" s="49">
        <f t="shared" si="68"/>
        <v>2040</v>
      </c>
      <c r="Y106" s="49">
        <f t="shared" si="68"/>
        <v>2041</v>
      </c>
      <c r="Z106" s="49">
        <f t="shared" si="68"/>
        <v>2042</v>
      </c>
      <c r="AA106" s="49">
        <f t="shared" si="68"/>
        <v>2043</v>
      </c>
      <c r="AB106" s="49">
        <f t="shared" si="68"/>
        <v>2044</v>
      </c>
      <c r="AC106" s="49">
        <f t="shared" si="68"/>
        <v>2045</v>
      </c>
      <c r="AD106" s="49">
        <f t="shared" si="68"/>
        <v>2046</v>
      </c>
      <c r="AE106" s="49">
        <f t="shared" si="68"/>
        <v>2047</v>
      </c>
      <c r="AF106" s="49">
        <f t="shared" si="68"/>
        <v>2048</v>
      </c>
      <c r="AG106" s="49">
        <f t="shared" si="68"/>
        <v>2049</v>
      </c>
      <c r="AH106" s="49">
        <f t="shared" si="68"/>
        <v>2050</v>
      </c>
      <c r="AI106" s="49">
        <f t="shared" si="68"/>
        <v>2051</v>
      </c>
      <c r="AJ106" s="49">
        <f t="shared" si="68"/>
        <v>2052</v>
      </c>
    </row>
    <row r="107" spans="1:36">
      <c r="A107" s="47"/>
      <c r="B107" s="48" t="s">
        <v>93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</row>
    <row r="108" spans="1:36">
      <c r="A108" s="47"/>
      <c r="B108" s="50" t="s">
        <v>94</v>
      </c>
      <c r="C108" s="51">
        <v>0</v>
      </c>
      <c r="D108" s="51">
        <f>D$98+'GPG Margins'!$D4</f>
        <v>7.7311508065170003</v>
      </c>
      <c r="E108" s="51">
        <f>E$98+'GPG Margins'!$D4</f>
        <v>10.380653449776217</v>
      </c>
      <c r="F108" s="51">
        <f>F$98+'GPG Margins'!$D4</f>
        <v>12.539237690822757</v>
      </c>
      <c r="G108" s="51">
        <f>G$98+'GPG Margins'!$D4</f>
        <v>12.269202996972835</v>
      </c>
      <c r="H108" s="51">
        <f>H$98+'GPG Margins'!$D4</f>
        <v>11.349508633008913</v>
      </c>
      <c r="I108" s="51">
        <f>I$98+'GPG Margins'!$D4</f>
        <v>10.644094123769108</v>
      </c>
      <c r="J108" s="51">
        <f>J$98+'GPG Margins'!$D4</f>
        <v>10.955940832714605</v>
      </c>
      <c r="K108" s="51">
        <f>K$98+'GPG Margins'!$D4</f>
        <v>11.15949334575787</v>
      </c>
      <c r="L108" s="51">
        <f>L$98+'GPG Margins'!$D4</f>
        <v>12.377505282710146</v>
      </c>
      <c r="M108" s="51">
        <f>M$98+'GPG Margins'!$D4</f>
        <v>12.859146548325908</v>
      </c>
      <c r="N108" s="51">
        <f>N$98+'GPG Margins'!$D4</f>
        <v>12.920369454441762</v>
      </c>
      <c r="O108" s="51">
        <f>O$98+'GPG Margins'!$D4</f>
        <v>12.974740286472752</v>
      </c>
      <c r="P108" s="51">
        <f>P$98+'GPG Margins'!$D4</f>
        <v>13.017710480361607</v>
      </c>
      <c r="Q108" s="51">
        <f>Q$98+'GPG Margins'!$D4</f>
        <v>13.136749846444616</v>
      </c>
      <c r="R108" s="51">
        <f>R$98+'GPG Margins'!$D4</f>
        <v>13.284138325511222</v>
      </c>
      <c r="S108" s="51">
        <f>S$98+'GPG Margins'!$D4</f>
        <v>13.353179767600045</v>
      </c>
      <c r="T108" s="51">
        <f>T$98+'GPG Margins'!$D4</f>
        <v>13.491803913597588</v>
      </c>
      <c r="U108" s="51">
        <f>U$98+'GPG Margins'!$D4</f>
        <v>13.743386199180875</v>
      </c>
      <c r="V108" s="51">
        <f>V$98+'GPG Margins'!$D4</f>
        <v>14.053971550585693</v>
      </c>
      <c r="W108" s="51">
        <f>W$98+'GPG Margins'!$D4</f>
        <v>14.193184898843633</v>
      </c>
      <c r="X108" s="51">
        <f>X$98+'GPG Margins'!$D4</f>
        <v>14.116899494981741</v>
      </c>
      <c r="Y108" s="51">
        <f>Y$98+'GPG Margins'!$D4</f>
        <v>14.203260534206656</v>
      </c>
      <c r="Z108" s="51">
        <f>Z$98+'GPG Margins'!$D4</f>
        <v>14.588925722177438</v>
      </c>
      <c r="AA108" s="51">
        <f>AA$98+'GPG Margins'!$D4</f>
        <v>14.906595580778859</v>
      </c>
      <c r="AB108" s="51">
        <f>AB$98+'GPG Margins'!$D4</f>
        <v>15.080077438445668</v>
      </c>
      <c r="AC108" s="51">
        <f>AC$98+'GPG Margins'!$D4</f>
        <v>15.238655655686799</v>
      </c>
      <c r="AD108" s="51">
        <f>AD$98+'GPG Margins'!$D4</f>
        <v>15.368620194924567</v>
      </c>
      <c r="AE108" s="51">
        <f>AE$98+'GPG Margins'!$D4</f>
        <v>15.451017987610031</v>
      </c>
      <c r="AF108" s="51">
        <f>AF$98+'GPG Margins'!$D4</f>
        <v>15.535851351695229</v>
      </c>
      <c r="AG108" s="51">
        <f>AG$98+'GPG Margins'!$D4</f>
        <v>15.610227757086275</v>
      </c>
      <c r="AH108" s="51">
        <f>AH$98+'GPG Margins'!$D4</f>
        <v>15.770631324088553</v>
      </c>
      <c r="AI108" s="51">
        <f>AI$98+'GPG Margins'!$D4</f>
        <v>15.871457342874578</v>
      </c>
      <c r="AJ108" s="51">
        <f>AJ$98+'GPG Margins'!$D4</f>
        <v>15.990525656930908</v>
      </c>
    </row>
    <row r="109" spans="1:36">
      <c r="A109" s="47"/>
      <c r="B109" s="50" t="s">
        <v>95</v>
      </c>
      <c r="C109" s="51">
        <v>0</v>
      </c>
      <c r="D109" s="51">
        <f>D$98+'GPG Margins'!$D5</f>
        <v>7.2311508065170003</v>
      </c>
      <c r="E109" s="51">
        <f>E$98+'GPG Margins'!$D5</f>
        <v>9.8806534497762168</v>
      </c>
      <c r="F109" s="51">
        <f>F$98+'GPG Margins'!$D5</f>
        <v>12.039237690822757</v>
      </c>
      <c r="G109" s="51">
        <f>G$98+'GPG Margins'!$D5</f>
        <v>11.769202996972835</v>
      </c>
      <c r="H109" s="51">
        <f>H$98+'GPG Margins'!$D5</f>
        <v>10.849508633008913</v>
      </c>
      <c r="I109" s="51">
        <f>I$98+'GPG Margins'!$D5</f>
        <v>10.144094123769108</v>
      </c>
      <c r="J109" s="51">
        <f>J$98+'GPG Margins'!$D5</f>
        <v>10.455940832714605</v>
      </c>
      <c r="K109" s="51">
        <f>K$98+'GPG Margins'!$D5</f>
        <v>10.65949334575787</v>
      </c>
      <c r="L109" s="51">
        <f>L$98+'GPG Margins'!$D5</f>
        <v>11.877505282710146</v>
      </c>
      <c r="M109" s="51">
        <f>M$98+'GPG Margins'!$D5</f>
        <v>12.359146548325908</v>
      </c>
      <c r="N109" s="51">
        <f>N$98+'GPG Margins'!$D5</f>
        <v>12.420369454441762</v>
      </c>
      <c r="O109" s="51">
        <f>O$98+'GPG Margins'!$D5</f>
        <v>12.474740286472752</v>
      </c>
      <c r="P109" s="51">
        <f>P$98+'GPG Margins'!$D5</f>
        <v>12.517710480361607</v>
      </c>
      <c r="Q109" s="51">
        <f>Q$98+'GPG Margins'!$D5</f>
        <v>12.636749846444616</v>
      </c>
      <c r="R109" s="51">
        <f>R$98+'GPG Margins'!$D5</f>
        <v>12.784138325511222</v>
      </c>
      <c r="S109" s="51">
        <f>S$98+'GPG Margins'!$D5</f>
        <v>12.853179767600045</v>
      </c>
      <c r="T109" s="51">
        <f>T$98+'GPG Margins'!$D5</f>
        <v>12.991803913597588</v>
      </c>
      <c r="U109" s="51">
        <f>U$98+'GPG Margins'!$D5</f>
        <v>13.243386199180875</v>
      </c>
      <c r="V109" s="51">
        <f>V$98+'GPG Margins'!$D5</f>
        <v>13.553971550585693</v>
      </c>
      <c r="W109" s="51">
        <f>W$98+'GPG Margins'!$D5</f>
        <v>13.693184898843633</v>
      </c>
      <c r="X109" s="51">
        <f>X$98+'GPG Margins'!$D5</f>
        <v>13.616899494981741</v>
      </c>
      <c r="Y109" s="51">
        <f>Y$98+'GPG Margins'!$D5</f>
        <v>13.703260534206656</v>
      </c>
      <c r="Z109" s="51">
        <f>Z$98+'GPG Margins'!$D5</f>
        <v>14.088925722177438</v>
      </c>
      <c r="AA109" s="51">
        <f>AA$98+'GPG Margins'!$D5</f>
        <v>14.406595580778859</v>
      </c>
      <c r="AB109" s="51">
        <f>AB$98+'GPG Margins'!$D5</f>
        <v>14.580077438445668</v>
      </c>
      <c r="AC109" s="51">
        <f>AC$98+'GPG Margins'!$D5</f>
        <v>14.738655655686799</v>
      </c>
      <c r="AD109" s="51">
        <f>AD$98+'GPG Margins'!$D5</f>
        <v>14.868620194924567</v>
      </c>
      <c r="AE109" s="51">
        <f>AE$98+'GPG Margins'!$D5</f>
        <v>14.951017987610031</v>
      </c>
      <c r="AF109" s="51">
        <f>AF$98+'GPG Margins'!$D5</f>
        <v>15.035851351695229</v>
      </c>
      <c r="AG109" s="51">
        <f>AG$98+'GPG Margins'!$D5</f>
        <v>15.110227757086275</v>
      </c>
      <c r="AH109" s="51">
        <f>AH$98+'GPG Margins'!$D5</f>
        <v>15.270631324088553</v>
      </c>
      <c r="AI109" s="51">
        <f>AI$98+'GPG Margins'!$D5</f>
        <v>15.371457342874578</v>
      </c>
      <c r="AJ109" s="51">
        <f>AJ$98+'GPG Margins'!$D5</f>
        <v>15.490525656930908</v>
      </c>
    </row>
    <row r="110" spans="1:36">
      <c r="A110" s="47"/>
      <c r="B110" s="50" t="s">
        <v>96</v>
      </c>
      <c r="C110" s="51">
        <v>0</v>
      </c>
      <c r="D110" s="51">
        <f>D$98+'GPG Margins'!$D6</f>
        <v>6.7311508065170003</v>
      </c>
      <c r="E110" s="51">
        <f>E$98+'GPG Margins'!$D6</f>
        <v>9.3806534497762168</v>
      </c>
      <c r="F110" s="51">
        <f>F$98+'GPG Margins'!$D6</f>
        <v>11.539237690822757</v>
      </c>
      <c r="G110" s="51">
        <f>G$98+'GPG Margins'!$D6</f>
        <v>11.269202996972835</v>
      </c>
      <c r="H110" s="51">
        <f>H$98+'GPG Margins'!$D6</f>
        <v>10.349508633008913</v>
      </c>
      <c r="I110" s="51">
        <f>I$98+'GPG Margins'!$D6</f>
        <v>9.6440941237691078</v>
      </c>
      <c r="J110" s="51">
        <f>J$98+'GPG Margins'!$D6</f>
        <v>9.9559408327146048</v>
      </c>
      <c r="K110" s="51">
        <f>K$98+'GPG Margins'!$D6</f>
        <v>10.15949334575787</v>
      </c>
      <c r="L110" s="51">
        <f>L$98+'GPG Margins'!$D6</f>
        <v>11.377505282710146</v>
      </c>
      <c r="M110" s="51">
        <f>M$98+'GPG Margins'!$D6</f>
        <v>11.859146548325908</v>
      </c>
      <c r="N110" s="51">
        <f>N$98+'GPG Margins'!$D6</f>
        <v>11.920369454441762</v>
      </c>
      <c r="O110" s="51">
        <f>O$98+'GPG Margins'!$D6</f>
        <v>11.974740286472752</v>
      </c>
      <c r="P110" s="51">
        <f>P$98+'GPG Margins'!$D6</f>
        <v>12.017710480361607</v>
      </c>
      <c r="Q110" s="51">
        <f>Q$98+'GPG Margins'!$D6</f>
        <v>12.136749846444616</v>
      </c>
      <c r="R110" s="51">
        <f>R$98+'GPG Margins'!$D6</f>
        <v>12.284138325511222</v>
      </c>
      <c r="S110" s="51">
        <f>S$98+'GPG Margins'!$D6</f>
        <v>12.353179767600045</v>
      </c>
      <c r="T110" s="51">
        <f>T$98+'GPG Margins'!$D6</f>
        <v>12.491803913597588</v>
      </c>
      <c r="U110" s="51">
        <f>U$98+'GPG Margins'!$D6</f>
        <v>12.743386199180875</v>
      </c>
      <c r="V110" s="51">
        <f>V$98+'GPG Margins'!$D6</f>
        <v>13.053971550585693</v>
      </c>
      <c r="W110" s="51">
        <f>W$98+'GPG Margins'!$D6</f>
        <v>13.193184898843633</v>
      </c>
      <c r="X110" s="51">
        <f>X$98+'GPG Margins'!$D6</f>
        <v>13.116899494981741</v>
      </c>
      <c r="Y110" s="51">
        <f>Y$98+'GPG Margins'!$D6</f>
        <v>13.203260534206656</v>
      </c>
      <c r="Z110" s="51">
        <f>Z$98+'GPG Margins'!$D6</f>
        <v>13.588925722177438</v>
      </c>
      <c r="AA110" s="51">
        <f>AA$98+'GPG Margins'!$D6</f>
        <v>13.906595580778859</v>
      </c>
      <c r="AB110" s="51">
        <f>AB$98+'GPG Margins'!$D6</f>
        <v>14.080077438445668</v>
      </c>
      <c r="AC110" s="51">
        <f>AC$98+'GPG Margins'!$D6</f>
        <v>14.238655655686799</v>
      </c>
      <c r="AD110" s="51">
        <f>AD$98+'GPG Margins'!$D6</f>
        <v>14.368620194924567</v>
      </c>
      <c r="AE110" s="51">
        <f>AE$98+'GPG Margins'!$D6</f>
        <v>14.451017987610031</v>
      </c>
      <c r="AF110" s="51">
        <f>AF$98+'GPG Margins'!$D6</f>
        <v>14.535851351695229</v>
      </c>
      <c r="AG110" s="51">
        <f>AG$98+'GPG Margins'!$D6</f>
        <v>14.610227757086275</v>
      </c>
      <c r="AH110" s="51">
        <f>AH$98+'GPG Margins'!$D6</f>
        <v>14.770631324088553</v>
      </c>
      <c r="AI110" s="51">
        <f>AI$98+'GPG Margins'!$D6</f>
        <v>14.871457342874578</v>
      </c>
      <c r="AJ110" s="51">
        <f>AJ$98+'GPG Margins'!$D6</f>
        <v>14.990525656930908</v>
      </c>
    </row>
    <row r="111" spans="1:36">
      <c r="A111" s="47"/>
      <c r="B111" s="50" t="s">
        <v>97</v>
      </c>
      <c r="C111" s="51">
        <v>0</v>
      </c>
      <c r="D111" s="51">
        <f>D$98+'GPG Margins'!$D7</f>
        <v>6.7311508065170003</v>
      </c>
      <c r="E111" s="51">
        <f>E$98+'GPG Margins'!$D7</f>
        <v>9.3806534497762168</v>
      </c>
      <c r="F111" s="51">
        <f>F$98+'GPG Margins'!$D7</f>
        <v>11.539237690822757</v>
      </c>
      <c r="G111" s="51">
        <f>G$98+'GPG Margins'!$D7</f>
        <v>11.269202996972835</v>
      </c>
      <c r="H111" s="51">
        <f>H$98+'GPG Margins'!$D7</f>
        <v>10.349508633008913</v>
      </c>
      <c r="I111" s="51">
        <f>I$98+'GPG Margins'!$D7</f>
        <v>9.6440941237691078</v>
      </c>
      <c r="J111" s="51">
        <f>J$98+'GPG Margins'!$D7</f>
        <v>9.9559408327146048</v>
      </c>
      <c r="K111" s="51">
        <f>K$98+'GPG Margins'!$D7</f>
        <v>10.15949334575787</v>
      </c>
      <c r="L111" s="51">
        <f>L$98+'GPG Margins'!$D7</f>
        <v>11.377505282710146</v>
      </c>
      <c r="M111" s="51">
        <f>M$98+'GPG Margins'!$D7</f>
        <v>11.859146548325908</v>
      </c>
      <c r="N111" s="51">
        <f>N$98+'GPG Margins'!$D7</f>
        <v>11.920369454441762</v>
      </c>
      <c r="O111" s="51">
        <f>O$98+'GPG Margins'!$D7</f>
        <v>11.974740286472752</v>
      </c>
      <c r="P111" s="51">
        <f>P$98+'GPG Margins'!$D7</f>
        <v>12.017710480361607</v>
      </c>
      <c r="Q111" s="51">
        <f>Q$98+'GPG Margins'!$D7</f>
        <v>12.136749846444616</v>
      </c>
      <c r="R111" s="51">
        <f>R$98+'GPG Margins'!$D7</f>
        <v>12.284138325511222</v>
      </c>
      <c r="S111" s="51">
        <f>S$98+'GPG Margins'!$D7</f>
        <v>12.353179767600045</v>
      </c>
      <c r="T111" s="51">
        <f>T$98+'GPG Margins'!$D7</f>
        <v>12.491803913597588</v>
      </c>
      <c r="U111" s="51">
        <f>U$98+'GPG Margins'!$D7</f>
        <v>12.743386199180875</v>
      </c>
      <c r="V111" s="51">
        <f>V$98+'GPG Margins'!$D7</f>
        <v>13.053971550585693</v>
      </c>
      <c r="W111" s="51">
        <f>W$98+'GPG Margins'!$D7</f>
        <v>13.193184898843633</v>
      </c>
      <c r="X111" s="51">
        <f>X$98+'GPG Margins'!$D7</f>
        <v>13.116899494981741</v>
      </c>
      <c r="Y111" s="51">
        <f>Y$98+'GPG Margins'!$D7</f>
        <v>13.203260534206656</v>
      </c>
      <c r="Z111" s="51">
        <f>Z$98+'GPG Margins'!$D7</f>
        <v>13.588925722177438</v>
      </c>
      <c r="AA111" s="51">
        <f>AA$98+'GPG Margins'!$D7</f>
        <v>13.906595580778859</v>
      </c>
      <c r="AB111" s="51">
        <f>AB$98+'GPG Margins'!$D7</f>
        <v>14.080077438445668</v>
      </c>
      <c r="AC111" s="51">
        <f>AC$98+'GPG Margins'!$D7</f>
        <v>14.238655655686799</v>
      </c>
      <c r="AD111" s="51">
        <f>AD$98+'GPG Margins'!$D7</f>
        <v>14.368620194924567</v>
      </c>
      <c r="AE111" s="51">
        <f>AE$98+'GPG Margins'!$D7</f>
        <v>14.451017987610031</v>
      </c>
      <c r="AF111" s="51">
        <f>AF$98+'GPG Margins'!$D7</f>
        <v>14.535851351695229</v>
      </c>
      <c r="AG111" s="51">
        <f>AG$98+'GPG Margins'!$D7</f>
        <v>14.610227757086275</v>
      </c>
      <c r="AH111" s="51">
        <f>AH$98+'GPG Margins'!$D7</f>
        <v>14.770631324088553</v>
      </c>
      <c r="AI111" s="51">
        <f>AI$98+'GPG Margins'!$D7</f>
        <v>14.871457342874578</v>
      </c>
      <c r="AJ111" s="51">
        <f>AJ$98+'GPG Margins'!$D7</f>
        <v>14.990525656930908</v>
      </c>
    </row>
    <row r="112" spans="1:36">
      <c r="A112" s="47"/>
      <c r="B112" s="50" t="s">
        <v>98</v>
      </c>
      <c r="C112" s="51">
        <v>0</v>
      </c>
      <c r="D112" s="51">
        <f>D$98+'GPG Margins'!$D8</f>
        <v>6.7311508065170003</v>
      </c>
      <c r="E112" s="51">
        <f>E$98+'GPG Margins'!$D8</f>
        <v>9.3806534497762168</v>
      </c>
      <c r="F112" s="51">
        <f>F$98+'GPG Margins'!$D8</f>
        <v>11.539237690822757</v>
      </c>
      <c r="G112" s="51">
        <f>G$98+'GPG Margins'!$D8</f>
        <v>11.269202996972835</v>
      </c>
      <c r="H112" s="51">
        <f>H$98+'GPG Margins'!$D8</f>
        <v>10.349508633008913</v>
      </c>
      <c r="I112" s="51">
        <f>I$98+'GPG Margins'!$D8</f>
        <v>9.6440941237691078</v>
      </c>
      <c r="J112" s="51">
        <f>J$98+'GPG Margins'!$D8</f>
        <v>9.9559408327146048</v>
      </c>
      <c r="K112" s="51">
        <f>K$98+'GPG Margins'!$D8</f>
        <v>10.15949334575787</v>
      </c>
      <c r="L112" s="51">
        <f>L$98+'GPG Margins'!$D8</f>
        <v>11.377505282710146</v>
      </c>
      <c r="M112" s="51">
        <f>M$98+'GPG Margins'!$D8</f>
        <v>11.859146548325908</v>
      </c>
      <c r="N112" s="51">
        <f>N$98+'GPG Margins'!$D8</f>
        <v>11.920369454441762</v>
      </c>
      <c r="O112" s="51">
        <f>O$98+'GPG Margins'!$D8</f>
        <v>11.974740286472752</v>
      </c>
      <c r="P112" s="51">
        <f>P$98+'GPG Margins'!$D8</f>
        <v>12.017710480361607</v>
      </c>
      <c r="Q112" s="51">
        <f>Q$98+'GPG Margins'!$D8</f>
        <v>12.136749846444616</v>
      </c>
      <c r="R112" s="51">
        <f>R$98+'GPG Margins'!$D8</f>
        <v>12.284138325511222</v>
      </c>
      <c r="S112" s="51">
        <f>S$98+'GPG Margins'!$D8</f>
        <v>12.353179767600045</v>
      </c>
      <c r="T112" s="51">
        <f>T$98+'GPG Margins'!$D8</f>
        <v>12.491803913597588</v>
      </c>
      <c r="U112" s="51">
        <f>U$98+'GPG Margins'!$D8</f>
        <v>12.743386199180875</v>
      </c>
      <c r="V112" s="51">
        <f>V$98+'GPG Margins'!$D8</f>
        <v>13.053971550585693</v>
      </c>
      <c r="W112" s="51">
        <f>W$98+'GPG Margins'!$D8</f>
        <v>13.193184898843633</v>
      </c>
      <c r="X112" s="51">
        <f>X$98+'GPG Margins'!$D8</f>
        <v>13.116899494981741</v>
      </c>
      <c r="Y112" s="51">
        <f>Y$98+'GPG Margins'!$D8</f>
        <v>13.203260534206656</v>
      </c>
      <c r="Z112" s="51">
        <f>Z$98+'GPG Margins'!$D8</f>
        <v>13.588925722177438</v>
      </c>
      <c r="AA112" s="51">
        <f>AA$98+'GPG Margins'!$D8</f>
        <v>13.906595580778859</v>
      </c>
      <c r="AB112" s="51">
        <f>AB$98+'GPG Margins'!$D8</f>
        <v>14.080077438445668</v>
      </c>
      <c r="AC112" s="51">
        <f>AC$98+'GPG Margins'!$D8</f>
        <v>14.238655655686799</v>
      </c>
      <c r="AD112" s="51">
        <f>AD$98+'GPG Margins'!$D8</f>
        <v>14.368620194924567</v>
      </c>
      <c r="AE112" s="51">
        <f>AE$98+'GPG Margins'!$D8</f>
        <v>14.451017987610031</v>
      </c>
      <c r="AF112" s="51">
        <f>AF$98+'GPG Margins'!$D8</f>
        <v>14.535851351695229</v>
      </c>
      <c r="AG112" s="51">
        <f>AG$98+'GPG Margins'!$D8</f>
        <v>14.610227757086275</v>
      </c>
      <c r="AH112" s="51">
        <f>AH$98+'GPG Margins'!$D8</f>
        <v>14.770631324088553</v>
      </c>
      <c r="AI112" s="51">
        <f>AI$98+'GPG Margins'!$D8</f>
        <v>14.871457342874578</v>
      </c>
      <c r="AJ112" s="51">
        <f>AJ$98+'GPG Margins'!$D8</f>
        <v>14.990525656930908</v>
      </c>
    </row>
    <row r="113" spans="1:36">
      <c r="A113" s="47"/>
      <c r="B113" s="50" t="s">
        <v>99</v>
      </c>
      <c r="C113" s="51">
        <v>0</v>
      </c>
      <c r="D113" s="51">
        <f>D$98+'GPG Margins'!$D9</f>
        <v>6.7311508065170003</v>
      </c>
      <c r="E113" s="51">
        <f>E$98+'GPG Margins'!$D9</f>
        <v>9.3806534497762168</v>
      </c>
      <c r="F113" s="51">
        <f>F$98+'GPG Margins'!$D9</f>
        <v>11.539237690822757</v>
      </c>
      <c r="G113" s="51">
        <f>G$98+'GPG Margins'!$D9</f>
        <v>11.269202996972835</v>
      </c>
      <c r="H113" s="51">
        <f>H$98+'GPG Margins'!$D9</f>
        <v>10.349508633008913</v>
      </c>
      <c r="I113" s="51">
        <f>I$98+'GPG Margins'!$D9</f>
        <v>9.6440941237691078</v>
      </c>
      <c r="J113" s="51">
        <f>J$98+'GPG Margins'!$D9</f>
        <v>9.9559408327146048</v>
      </c>
      <c r="K113" s="51">
        <f>K$98+'GPG Margins'!$D9</f>
        <v>10.15949334575787</v>
      </c>
      <c r="L113" s="51">
        <f>L$98+'GPG Margins'!$D9</f>
        <v>11.377505282710146</v>
      </c>
      <c r="M113" s="51">
        <f>M$98+'GPG Margins'!$D9</f>
        <v>11.859146548325908</v>
      </c>
      <c r="N113" s="51">
        <f>N$98+'GPG Margins'!$D9</f>
        <v>11.920369454441762</v>
      </c>
      <c r="O113" s="51">
        <f>O$98+'GPG Margins'!$D9</f>
        <v>11.974740286472752</v>
      </c>
      <c r="P113" s="51">
        <f>P$98+'GPG Margins'!$D9</f>
        <v>12.017710480361607</v>
      </c>
      <c r="Q113" s="51">
        <f>Q$98+'GPG Margins'!$D9</f>
        <v>12.136749846444616</v>
      </c>
      <c r="R113" s="51">
        <f>R$98+'GPG Margins'!$D9</f>
        <v>12.284138325511222</v>
      </c>
      <c r="S113" s="51">
        <f>S$98+'GPG Margins'!$D9</f>
        <v>12.353179767600045</v>
      </c>
      <c r="T113" s="51">
        <f>T$98+'GPG Margins'!$D9</f>
        <v>12.491803913597588</v>
      </c>
      <c r="U113" s="51">
        <f>U$98+'GPG Margins'!$D9</f>
        <v>12.743386199180875</v>
      </c>
      <c r="V113" s="51">
        <f>V$98+'GPG Margins'!$D9</f>
        <v>13.053971550585693</v>
      </c>
      <c r="W113" s="51">
        <f>W$98+'GPG Margins'!$D9</f>
        <v>13.193184898843633</v>
      </c>
      <c r="X113" s="51">
        <f>X$98+'GPG Margins'!$D9</f>
        <v>13.116899494981741</v>
      </c>
      <c r="Y113" s="51">
        <f>Y$98+'GPG Margins'!$D9</f>
        <v>13.203260534206656</v>
      </c>
      <c r="Z113" s="51">
        <f>Z$98+'GPG Margins'!$D9</f>
        <v>13.588925722177438</v>
      </c>
      <c r="AA113" s="51">
        <f>AA$98+'GPG Margins'!$D9</f>
        <v>13.906595580778859</v>
      </c>
      <c r="AB113" s="51">
        <f>AB$98+'GPG Margins'!$D9</f>
        <v>14.080077438445668</v>
      </c>
      <c r="AC113" s="51">
        <f>AC$98+'GPG Margins'!$D9</f>
        <v>14.238655655686799</v>
      </c>
      <c r="AD113" s="51">
        <f>AD$98+'GPG Margins'!$D9</f>
        <v>14.368620194924567</v>
      </c>
      <c r="AE113" s="51">
        <f>AE$98+'GPG Margins'!$D9</f>
        <v>14.451017987610031</v>
      </c>
      <c r="AF113" s="51">
        <f>AF$98+'GPG Margins'!$D9</f>
        <v>14.535851351695229</v>
      </c>
      <c r="AG113" s="51">
        <f>AG$98+'GPG Margins'!$D9</f>
        <v>14.610227757086275</v>
      </c>
      <c r="AH113" s="51">
        <f>AH$98+'GPG Margins'!$D9</f>
        <v>14.770631324088553</v>
      </c>
      <c r="AI113" s="51">
        <f>AI$98+'GPG Margins'!$D9</f>
        <v>14.871457342874578</v>
      </c>
      <c r="AJ113" s="51">
        <f>AJ$98+'GPG Margins'!$D9</f>
        <v>14.990525656930908</v>
      </c>
    </row>
    <row r="114" spans="1:36">
      <c r="A114" s="47"/>
      <c r="B114" s="50" t="s">
        <v>59</v>
      </c>
      <c r="C114" s="51">
        <v>0</v>
      </c>
      <c r="D114" s="51">
        <f>D$98+'GPG Margins'!$D10</f>
        <v>6.4311508065170004</v>
      </c>
      <c r="E114" s="51">
        <f>E$98+'GPG Margins'!$D10</f>
        <v>9.0806534497762179</v>
      </c>
      <c r="F114" s="51">
        <f>F$98+'GPG Margins'!$D10</f>
        <v>11.239237690822758</v>
      </c>
      <c r="G114" s="51">
        <f>G$98+'GPG Margins'!$D10</f>
        <v>10.969202996972836</v>
      </c>
      <c r="H114" s="51">
        <f>H$98+'GPG Margins'!$D10</f>
        <v>10.049508633008912</v>
      </c>
      <c r="I114" s="51">
        <f>I$98+'GPG Margins'!$D10</f>
        <v>9.3440941237691071</v>
      </c>
      <c r="J114" s="51">
        <f>J$98+'GPG Margins'!$D10</f>
        <v>9.6559408327146059</v>
      </c>
      <c r="K114" s="51">
        <f>K$98+'GPG Margins'!$D10</f>
        <v>9.8594933457578691</v>
      </c>
      <c r="L114" s="51">
        <f>L$98+'GPG Margins'!$D10</f>
        <v>11.077505282710145</v>
      </c>
      <c r="M114" s="51">
        <f>M$98+'GPG Margins'!$D10</f>
        <v>11.559146548325909</v>
      </c>
      <c r="N114" s="51">
        <f>N$98+'GPG Margins'!$D10</f>
        <v>11.620369454441761</v>
      </c>
      <c r="O114" s="51">
        <f>O$98+'GPG Margins'!$D10</f>
        <v>11.674740286472751</v>
      </c>
      <c r="P114" s="51">
        <f>P$98+'GPG Margins'!$D10</f>
        <v>11.717710480361607</v>
      </c>
      <c r="Q114" s="51">
        <f>Q$98+'GPG Margins'!$D10</f>
        <v>11.836749846444615</v>
      </c>
      <c r="R114" s="51">
        <f>R$98+'GPG Margins'!$D10</f>
        <v>11.984138325511221</v>
      </c>
      <c r="S114" s="51">
        <f>S$98+'GPG Margins'!$D10</f>
        <v>12.053179767600046</v>
      </c>
      <c r="T114" s="51">
        <f>T$98+'GPG Margins'!$D10</f>
        <v>12.191803913597589</v>
      </c>
      <c r="U114" s="51">
        <f>U$98+'GPG Margins'!$D10</f>
        <v>12.443386199180875</v>
      </c>
      <c r="V114" s="51">
        <f>V$98+'GPG Margins'!$D10</f>
        <v>12.753971550585693</v>
      </c>
      <c r="W114" s="51">
        <f>W$98+'GPG Margins'!$D10</f>
        <v>12.893184898843632</v>
      </c>
      <c r="X114" s="51">
        <f>X$98+'GPG Margins'!$D10</f>
        <v>12.81689949498174</v>
      </c>
      <c r="Y114" s="51">
        <f>Y$98+'GPG Margins'!$D10</f>
        <v>12.903260534206655</v>
      </c>
      <c r="Z114" s="51">
        <f>Z$98+'GPG Margins'!$D10</f>
        <v>13.288925722177439</v>
      </c>
      <c r="AA114" s="51">
        <f>AA$98+'GPG Margins'!$D10</f>
        <v>13.606595580778858</v>
      </c>
      <c r="AB114" s="51">
        <f>AB$98+'GPG Margins'!$D10</f>
        <v>13.780077438445669</v>
      </c>
      <c r="AC114" s="51">
        <f>AC$98+'GPG Margins'!$D10</f>
        <v>13.938655655686798</v>
      </c>
      <c r="AD114" s="51">
        <f>AD$98+'GPG Margins'!$D10</f>
        <v>14.068620194924566</v>
      </c>
      <c r="AE114" s="51">
        <f>AE$98+'GPG Margins'!$D10</f>
        <v>14.151017987610032</v>
      </c>
      <c r="AF114" s="51">
        <f>AF$98+'GPG Margins'!$D10</f>
        <v>14.235851351695228</v>
      </c>
      <c r="AG114" s="51">
        <f>AG$98+'GPG Margins'!$D10</f>
        <v>14.310227757086274</v>
      </c>
      <c r="AH114" s="51">
        <f>AH$98+'GPG Margins'!$D10</f>
        <v>14.470631324088554</v>
      </c>
      <c r="AI114" s="51">
        <f>AI$98+'GPG Margins'!$D10</f>
        <v>14.571457342874577</v>
      </c>
      <c r="AJ114" s="51">
        <f>AJ$98+'GPG Margins'!$D10</f>
        <v>14.690525656930909</v>
      </c>
    </row>
    <row r="115" spans="1:36">
      <c r="A115" s="47"/>
      <c r="B115" s="50" t="s">
        <v>100</v>
      </c>
      <c r="C115" s="51">
        <v>0</v>
      </c>
      <c r="D115" s="51">
        <f>D$98+'GPG Margins'!$D11</f>
        <v>6.7311508065170003</v>
      </c>
      <c r="E115" s="51">
        <f>E$98+'GPG Margins'!$D11</f>
        <v>9.3806534497762168</v>
      </c>
      <c r="F115" s="51">
        <f>F$98+'GPG Margins'!$D11</f>
        <v>11.539237690822757</v>
      </c>
      <c r="G115" s="51">
        <f>G$98+'GPG Margins'!$D11</f>
        <v>11.269202996972835</v>
      </c>
      <c r="H115" s="51">
        <f>H$98+'GPG Margins'!$D11</f>
        <v>10.349508633008913</v>
      </c>
      <c r="I115" s="51">
        <f>I$98+'GPG Margins'!$D11</f>
        <v>9.6440941237691078</v>
      </c>
      <c r="J115" s="51">
        <f>J$98+'GPG Margins'!$D11</f>
        <v>9.9559408327146048</v>
      </c>
      <c r="K115" s="51">
        <f>K$98+'GPG Margins'!$D11</f>
        <v>10.15949334575787</v>
      </c>
      <c r="L115" s="51">
        <f>L$98+'GPG Margins'!$D11</f>
        <v>11.377505282710146</v>
      </c>
      <c r="M115" s="51">
        <f>M$98+'GPG Margins'!$D11</f>
        <v>11.859146548325908</v>
      </c>
      <c r="N115" s="51">
        <f>N$98+'GPG Margins'!$D11</f>
        <v>11.920369454441762</v>
      </c>
      <c r="O115" s="51">
        <f>O$98+'GPG Margins'!$D11</f>
        <v>11.974740286472752</v>
      </c>
      <c r="P115" s="51">
        <f>P$98+'GPG Margins'!$D11</f>
        <v>12.017710480361607</v>
      </c>
      <c r="Q115" s="51">
        <f>Q$98+'GPG Margins'!$D11</f>
        <v>12.136749846444616</v>
      </c>
      <c r="R115" s="51">
        <f>R$98+'GPG Margins'!$D11</f>
        <v>12.284138325511222</v>
      </c>
      <c r="S115" s="51">
        <f>S$98+'GPG Margins'!$D11</f>
        <v>12.353179767600045</v>
      </c>
      <c r="T115" s="51">
        <f>T$98+'GPG Margins'!$D11</f>
        <v>12.491803913597588</v>
      </c>
      <c r="U115" s="51">
        <f>U$98+'GPG Margins'!$D11</f>
        <v>12.743386199180875</v>
      </c>
      <c r="V115" s="51">
        <f>V$98+'GPG Margins'!$D11</f>
        <v>13.053971550585693</v>
      </c>
      <c r="W115" s="51">
        <f>W$98+'GPG Margins'!$D11</f>
        <v>13.193184898843633</v>
      </c>
      <c r="X115" s="51">
        <f>X$98+'GPG Margins'!$D11</f>
        <v>13.116899494981741</v>
      </c>
      <c r="Y115" s="51">
        <f>Y$98+'GPG Margins'!$D11</f>
        <v>13.203260534206656</v>
      </c>
      <c r="Z115" s="51">
        <f>Z$98+'GPG Margins'!$D11</f>
        <v>13.588925722177438</v>
      </c>
      <c r="AA115" s="51">
        <f>AA$98+'GPG Margins'!$D11</f>
        <v>13.906595580778859</v>
      </c>
      <c r="AB115" s="51">
        <f>AB$98+'GPG Margins'!$D11</f>
        <v>14.080077438445668</v>
      </c>
      <c r="AC115" s="51">
        <f>AC$98+'GPG Margins'!$D11</f>
        <v>14.238655655686799</v>
      </c>
      <c r="AD115" s="51">
        <f>AD$98+'GPG Margins'!$D11</f>
        <v>14.368620194924567</v>
      </c>
      <c r="AE115" s="51">
        <f>AE$98+'GPG Margins'!$D11</f>
        <v>14.451017987610031</v>
      </c>
      <c r="AF115" s="51">
        <f>AF$98+'GPG Margins'!$D11</f>
        <v>14.535851351695229</v>
      </c>
      <c r="AG115" s="51">
        <f>AG$98+'GPG Margins'!$D11</f>
        <v>14.610227757086275</v>
      </c>
      <c r="AH115" s="51">
        <f>AH$98+'GPG Margins'!$D11</f>
        <v>14.770631324088553</v>
      </c>
      <c r="AI115" s="51">
        <f>AI$98+'GPG Margins'!$D11</f>
        <v>14.871457342874578</v>
      </c>
      <c r="AJ115" s="51">
        <f>AJ$98+'GPG Margins'!$D11</f>
        <v>14.990525656930908</v>
      </c>
    </row>
    <row r="116" spans="1:36">
      <c r="A116" s="47"/>
      <c r="B116" s="50" t="s">
        <v>101</v>
      </c>
      <c r="C116" s="51">
        <v>0</v>
      </c>
      <c r="D116" s="51">
        <f>D$98+'GPG Margins'!$D12</f>
        <v>6.7311508065170003</v>
      </c>
      <c r="E116" s="51">
        <f>E$98+'GPG Margins'!$D12</f>
        <v>9.3806534497762168</v>
      </c>
      <c r="F116" s="51">
        <f>F$98+'GPG Margins'!$D12</f>
        <v>11.539237690822757</v>
      </c>
      <c r="G116" s="51">
        <f>G$98+'GPG Margins'!$D12</f>
        <v>11.269202996972835</v>
      </c>
      <c r="H116" s="51">
        <f>H$98+'GPG Margins'!$D12</f>
        <v>10.349508633008913</v>
      </c>
      <c r="I116" s="51">
        <f>I$98+'GPG Margins'!$D12</f>
        <v>9.6440941237691078</v>
      </c>
      <c r="J116" s="51">
        <f>J$98+'GPG Margins'!$D12</f>
        <v>9.9559408327146048</v>
      </c>
      <c r="K116" s="51">
        <f>K$98+'GPG Margins'!$D12</f>
        <v>10.15949334575787</v>
      </c>
      <c r="L116" s="51">
        <f>L$98+'GPG Margins'!$D12</f>
        <v>11.377505282710146</v>
      </c>
      <c r="M116" s="51">
        <f>M$98+'GPG Margins'!$D12</f>
        <v>11.859146548325908</v>
      </c>
      <c r="N116" s="51">
        <f>N$98+'GPG Margins'!$D12</f>
        <v>11.920369454441762</v>
      </c>
      <c r="O116" s="51">
        <f>O$98+'GPG Margins'!$D12</f>
        <v>11.974740286472752</v>
      </c>
      <c r="P116" s="51">
        <f>P$98+'GPG Margins'!$D12</f>
        <v>12.017710480361607</v>
      </c>
      <c r="Q116" s="51">
        <f>Q$98+'GPG Margins'!$D12</f>
        <v>12.136749846444616</v>
      </c>
      <c r="R116" s="51">
        <f>R$98+'GPG Margins'!$D12</f>
        <v>12.284138325511222</v>
      </c>
      <c r="S116" s="51">
        <f>S$98+'GPG Margins'!$D12</f>
        <v>12.353179767600045</v>
      </c>
      <c r="T116" s="51">
        <f>T$98+'GPG Margins'!$D12</f>
        <v>12.491803913597588</v>
      </c>
      <c r="U116" s="51">
        <f>U$98+'GPG Margins'!$D12</f>
        <v>12.743386199180875</v>
      </c>
      <c r="V116" s="51">
        <f>V$98+'GPG Margins'!$D12</f>
        <v>13.053971550585693</v>
      </c>
      <c r="W116" s="51">
        <f>W$98+'GPG Margins'!$D12</f>
        <v>13.193184898843633</v>
      </c>
      <c r="X116" s="51">
        <f>X$98+'GPG Margins'!$D12</f>
        <v>13.116899494981741</v>
      </c>
      <c r="Y116" s="51">
        <f>Y$98+'GPG Margins'!$D12</f>
        <v>13.203260534206656</v>
      </c>
      <c r="Z116" s="51">
        <f>Z$98+'GPG Margins'!$D12</f>
        <v>13.588925722177438</v>
      </c>
      <c r="AA116" s="51">
        <f>AA$98+'GPG Margins'!$D12</f>
        <v>13.906595580778859</v>
      </c>
      <c r="AB116" s="51">
        <f>AB$98+'GPG Margins'!$D12</f>
        <v>14.080077438445668</v>
      </c>
      <c r="AC116" s="51">
        <f>AC$98+'GPG Margins'!$D12</f>
        <v>14.238655655686799</v>
      </c>
      <c r="AD116" s="51">
        <f>AD$98+'GPG Margins'!$D12</f>
        <v>14.368620194924567</v>
      </c>
      <c r="AE116" s="51">
        <f>AE$98+'GPG Margins'!$D12</f>
        <v>14.451017987610031</v>
      </c>
      <c r="AF116" s="51">
        <f>AF$98+'GPG Margins'!$D12</f>
        <v>14.535851351695229</v>
      </c>
      <c r="AG116" s="51">
        <f>AG$98+'GPG Margins'!$D12</f>
        <v>14.610227757086275</v>
      </c>
      <c r="AH116" s="51">
        <f>AH$98+'GPG Margins'!$D12</f>
        <v>14.770631324088553</v>
      </c>
      <c r="AI116" s="51">
        <f>AI$98+'GPG Margins'!$D12</f>
        <v>14.871457342874578</v>
      </c>
      <c r="AJ116" s="51">
        <f>AJ$98+'GPG Margins'!$D12</f>
        <v>14.990525656930908</v>
      </c>
    </row>
    <row r="117" spans="1:36">
      <c r="A117" s="47"/>
      <c r="B117" s="50" t="s">
        <v>102</v>
      </c>
      <c r="C117" s="51">
        <v>0</v>
      </c>
      <c r="D117" s="51">
        <f>D$98+'GPG Margins'!$D13</f>
        <v>6.7311508065170003</v>
      </c>
      <c r="E117" s="51">
        <f>E$98+'GPG Margins'!$D13</f>
        <v>9.3806534497762168</v>
      </c>
      <c r="F117" s="51">
        <f>F$98+'GPG Margins'!$D13</f>
        <v>11.539237690822757</v>
      </c>
      <c r="G117" s="51">
        <f>G$98+'GPG Margins'!$D13</f>
        <v>11.269202996972835</v>
      </c>
      <c r="H117" s="51">
        <f>H$98+'GPG Margins'!$D13</f>
        <v>10.349508633008913</v>
      </c>
      <c r="I117" s="51">
        <f>I$98+'GPG Margins'!$D13</f>
        <v>9.6440941237691078</v>
      </c>
      <c r="J117" s="51">
        <f>J$98+'GPG Margins'!$D13</f>
        <v>9.9559408327146048</v>
      </c>
      <c r="K117" s="51">
        <f>K$98+'GPG Margins'!$D13</f>
        <v>10.15949334575787</v>
      </c>
      <c r="L117" s="51">
        <f>L$98+'GPG Margins'!$D13</f>
        <v>11.377505282710146</v>
      </c>
      <c r="M117" s="51">
        <f>M$98+'GPG Margins'!$D13</f>
        <v>11.859146548325908</v>
      </c>
      <c r="N117" s="51">
        <f>N$98+'GPG Margins'!$D13</f>
        <v>11.920369454441762</v>
      </c>
      <c r="O117" s="51">
        <f>O$98+'GPG Margins'!$D13</f>
        <v>11.974740286472752</v>
      </c>
      <c r="P117" s="51">
        <f>P$98+'GPG Margins'!$D13</f>
        <v>12.017710480361607</v>
      </c>
      <c r="Q117" s="51">
        <f>Q$98+'GPG Margins'!$D13</f>
        <v>12.136749846444616</v>
      </c>
      <c r="R117" s="51">
        <f>R$98+'GPG Margins'!$D13</f>
        <v>12.284138325511222</v>
      </c>
      <c r="S117" s="51">
        <f>S$98+'GPG Margins'!$D13</f>
        <v>12.353179767600045</v>
      </c>
      <c r="T117" s="51">
        <f>T$98+'GPG Margins'!$D13</f>
        <v>12.491803913597588</v>
      </c>
      <c r="U117" s="51">
        <f>U$98+'GPG Margins'!$D13</f>
        <v>12.743386199180875</v>
      </c>
      <c r="V117" s="51">
        <f>V$98+'GPG Margins'!$D13</f>
        <v>13.053971550585693</v>
      </c>
      <c r="W117" s="51">
        <f>W$98+'GPG Margins'!$D13</f>
        <v>13.193184898843633</v>
      </c>
      <c r="X117" s="51">
        <f>X$98+'GPG Margins'!$D13</f>
        <v>13.116899494981741</v>
      </c>
      <c r="Y117" s="51">
        <f>Y$98+'GPG Margins'!$D13</f>
        <v>13.203260534206656</v>
      </c>
      <c r="Z117" s="51">
        <f>Z$98+'GPG Margins'!$D13</f>
        <v>13.588925722177438</v>
      </c>
      <c r="AA117" s="51">
        <f>AA$98+'GPG Margins'!$D13</f>
        <v>13.906595580778859</v>
      </c>
      <c r="AB117" s="51">
        <f>AB$98+'GPG Margins'!$D13</f>
        <v>14.080077438445668</v>
      </c>
      <c r="AC117" s="51">
        <f>AC$98+'GPG Margins'!$D13</f>
        <v>14.238655655686799</v>
      </c>
      <c r="AD117" s="51">
        <f>AD$98+'GPG Margins'!$D13</f>
        <v>14.368620194924567</v>
      </c>
      <c r="AE117" s="51">
        <f>AE$98+'GPG Margins'!$D13</f>
        <v>14.451017987610031</v>
      </c>
      <c r="AF117" s="51">
        <f>AF$98+'GPG Margins'!$D13</f>
        <v>14.535851351695229</v>
      </c>
      <c r="AG117" s="51">
        <f>AG$98+'GPG Margins'!$D13</f>
        <v>14.610227757086275</v>
      </c>
      <c r="AH117" s="51">
        <f>AH$98+'GPG Margins'!$D13</f>
        <v>14.770631324088553</v>
      </c>
      <c r="AI117" s="51">
        <f>AI$98+'GPG Margins'!$D13</f>
        <v>14.871457342874578</v>
      </c>
      <c r="AJ117" s="51">
        <f>AJ$98+'GPG Margins'!$D13</f>
        <v>14.990525656930908</v>
      </c>
    </row>
    <row r="118" spans="1:36">
      <c r="A118" s="47"/>
      <c r="B118" s="48" t="s">
        <v>103</v>
      </c>
      <c r="C118" s="51" t="s">
        <v>104</v>
      </c>
      <c r="D118" s="51" t="s">
        <v>104</v>
      </c>
      <c r="E118" s="51" t="s">
        <v>104</v>
      </c>
      <c r="F118" s="51" t="s">
        <v>104</v>
      </c>
      <c r="G118" s="51" t="s">
        <v>104</v>
      </c>
      <c r="H118" s="51" t="s">
        <v>104</v>
      </c>
      <c r="I118" s="51" t="s">
        <v>104</v>
      </c>
      <c r="J118" s="51" t="s">
        <v>104</v>
      </c>
      <c r="K118" s="51" t="s">
        <v>104</v>
      </c>
      <c r="L118" s="51" t="s">
        <v>104</v>
      </c>
      <c r="M118" s="51" t="s">
        <v>104</v>
      </c>
      <c r="N118" s="51" t="s">
        <v>104</v>
      </c>
      <c r="O118" s="51" t="s">
        <v>104</v>
      </c>
      <c r="P118" s="51" t="s">
        <v>104</v>
      </c>
      <c r="Q118" s="51" t="s">
        <v>104</v>
      </c>
      <c r="R118" s="51" t="s">
        <v>104</v>
      </c>
      <c r="S118" s="51" t="s">
        <v>104</v>
      </c>
      <c r="T118" s="51" t="s">
        <v>104</v>
      </c>
      <c r="U118" s="51" t="s">
        <v>104</v>
      </c>
      <c r="V118" s="51" t="s">
        <v>104</v>
      </c>
      <c r="W118" s="51" t="s">
        <v>104</v>
      </c>
      <c r="X118" s="51" t="s">
        <v>104</v>
      </c>
      <c r="Y118" s="51" t="s">
        <v>104</v>
      </c>
      <c r="Z118" s="51" t="s">
        <v>104</v>
      </c>
      <c r="AA118" s="51" t="s">
        <v>104</v>
      </c>
      <c r="AB118" s="51" t="s">
        <v>104</v>
      </c>
      <c r="AC118" s="51" t="s">
        <v>104</v>
      </c>
      <c r="AD118" s="51" t="s">
        <v>104</v>
      </c>
      <c r="AE118" s="51" t="s">
        <v>104</v>
      </c>
      <c r="AF118" s="51" t="s">
        <v>104</v>
      </c>
      <c r="AG118" s="51" t="s">
        <v>104</v>
      </c>
      <c r="AH118" s="51" t="s">
        <v>104</v>
      </c>
      <c r="AI118" s="51" t="s">
        <v>104</v>
      </c>
      <c r="AJ118" s="51" t="s">
        <v>104</v>
      </c>
    </row>
    <row r="119" spans="1:36">
      <c r="A119" s="47"/>
      <c r="B119" s="50" t="s">
        <v>94</v>
      </c>
      <c r="C119" s="51">
        <v>0</v>
      </c>
      <c r="D119" s="51">
        <f>D$99+'GPG Margins'!$D15</f>
        <v>10.679234584666252</v>
      </c>
      <c r="E119" s="51">
        <f>E$99+'GPG Margins'!$D15</f>
        <v>13.332872894976532</v>
      </c>
      <c r="F119" s="51">
        <f>F$99+'GPG Margins'!$D15</f>
        <v>15.244292367043386</v>
      </c>
      <c r="G119" s="51">
        <f>G$99+'GPG Margins'!$D15</f>
        <v>14.834622721073456</v>
      </c>
      <c r="H119" s="51">
        <f>H$99+'GPG Margins'!$D15</f>
        <v>14.09293713080184</v>
      </c>
      <c r="I119" s="51">
        <f>I$99+'GPG Margins'!$D15</f>
        <v>13.561099198593766</v>
      </c>
      <c r="J119" s="51">
        <f>J$99+'GPG Margins'!$D15</f>
        <v>13.744419329451951</v>
      </c>
      <c r="K119" s="51">
        <f>K$99+'GPG Margins'!$D15</f>
        <v>13.844417331220761</v>
      </c>
      <c r="L119" s="51">
        <f>L$99+'GPG Margins'!$D15</f>
        <v>14.647740632297289</v>
      </c>
      <c r="M119" s="51">
        <f>M$99+'GPG Margins'!$D15</f>
        <v>14.910238992107644</v>
      </c>
      <c r="N119" s="51">
        <f>N$99+'GPG Margins'!$D15</f>
        <v>15.009975072869619</v>
      </c>
      <c r="O119" s="51">
        <f>O$99+'GPG Margins'!$D15</f>
        <v>15.064620475673493</v>
      </c>
      <c r="P119" s="51">
        <f>P$99+'GPG Margins'!$D15</f>
        <v>14.969647822114041</v>
      </c>
      <c r="Q119" s="51">
        <f>Q$99+'GPG Margins'!$D15</f>
        <v>14.811732079508607</v>
      </c>
      <c r="R119" s="51">
        <f>R$99+'GPG Margins'!$D15</f>
        <v>14.490891687524661</v>
      </c>
      <c r="S119" s="51">
        <f>S$99+'GPG Margins'!$D15</f>
        <v>14.161146374328119</v>
      </c>
      <c r="T119" s="51">
        <f>T$99+'GPG Margins'!$D15</f>
        <v>14.133033127358768</v>
      </c>
      <c r="U119" s="51">
        <f>U$99+'GPG Margins'!$D15</f>
        <v>14.184500493342336</v>
      </c>
      <c r="V119" s="51">
        <f>V$99+'GPG Margins'!$D15</f>
        <v>14.219943606440767</v>
      </c>
      <c r="W119" s="51">
        <f>W$99+'GPG Margins'!$D15</f>
        <v>14.222165940013085</v>
      </c>
      <c r="X119" s="51">
        <f>X$99+'GPG Margins'!$D15</f>
        <v>14.173488353017564</v>
      </c>
      <c r="Y119" s="51">
        <f>Y$99+'GPG Margins'!$D15</f>
        <v>14.097201928111158</v>
      </c>
      <c r="Z119" s="51">
        <f>Z$99+'GPG Margins'!$D15</f>
        <v>14.025473018853789</v>
      </c>
      <c r="AA119" s="51">
        <f>AA$99+'GPG Margins'!$D15</f>
        <v>14.022479079371585</v>
      </c>
      <c r="AB119" s="51">
        <f>AB$99+'GPG Margins'!$D15</f>
        <v>14.077108000074553</v>
      </c>
      <c r="AC119" s="51">
        <f>AC$99+'GPG Margins'!$D15</f>
        <v>14.154230529483536</v>
      </c>
      <c r="AD119" s="51">
        <f>AD$99+'GPG Margins'!$D15</f>
        <v>14.146321865451604</v>
      </c>
      <c r="AE119" s="51">
        <f>AE$99+'GPG Margins'!$D15</f>
        <v>14.080930303310948</v>
      </c>
      <c r="AF119" s="51">
        <f>AF$99+'GPG Margins'!$D15</f>
        <v>14.069918927123595</v>
      </c>
      <c r="AG119" s="51">
        <f>AG$99+'GPG Margins'!$D15</f>
        <v>14.022894360044715</v>
      </c>
      <c r="AH119" s="51">
        <f>AH$99+'GPG Margins'!$D15</f>
        <v>14.026558023200071</v>
      </c>
      <c r="AI119" s="51">
        <f>AI$99+'GPG Margins'!$D15</f>
        <v>14.164077085734487</v>
      </c>
      <c r="AJ119" s="51">
        <f>AJ$99+'GPG Margins'!$D15</f>
        <v>14.198051751664241</v>
      </c>
    </row>
    <row r="120" spans="1:36">
      <c r="A120" s="47"/>
      <c r="B120" s="50" t="s">
        <v>95</v>
      </c>
      <c r="C120" s="51">
        <v>0</v>
      </c>
      <c r="D120" s="51">
        <f>D$99+'GPG Margins'!$D16</f>
        <v>10.179234584666252</v>
      </c>
      <c r="E120" s="51">
        <f>E$99+'GPG Margins'!$D16</f>
        <v>12.832872894976532</v>
      </c>
      <c r="F120" s="51">
        <f>F$99+'GPG Margins'!$D16</f>
        <v>14.744292367043386</v>
      </c>
      <c r="G120" s="51">
        <f>G$99+'GPG Margins'!$D16</f>
        <v>14.334622721073456</v>
      </c>
      <c r="H120" s="51">
        <f>H$99+'GPG Margins'!$D16</f>
        <v>13.59293713080184</v>
      </c>
      <c r="I120" s="51">
        <f>I$99+'GPG Margins'!$D16</f>
        <v>13.061099198593766</v>
      </c>
      <c r="J120" s="51">
        <f>J$99+'GPG Margins'!$D16</f>
        <v>13.244419329451951</v>
      </c>
      <c r="K120" s="51">
        <f>K$99+'GPG Margins'!$D16</f>
        <v>13.344417331220761</v>
      </c>
      <c r="L120" s="51">
        <f>L$99+'GPG Margins'!$D16</f>
        <v>14.147740632297289</v>
      </c>
      <c r="M120" s="51">
        <f>M$99+'GPG Margins'!$D16</f>
        <v>14.410238992107644</v>
      </c>
      <c r="N120" s="51">
        <f>N$99+'GPG Margins'!$D16</f>
        <v>14.509975072869619</v>
      </c>
      <c r="O120" s="51">
        <f>O$99+'GPG Margins'!$D16</f>
        <v>14.564620475673493</v>
      </c>
      <c r="P120" s="51">
        <f>P$99+'GPG Margins'!$D16</f>
        <v>14.469647822114041</v>
      </c>
      <c r="Q120" s="51">
        <f>Q$99+'GPG Margins'!$D16</f>
        <v>14.311732079508607</v>
      </c>
      <c r="R120" s="51">
        <f>R$99+'GPG Margins'!$D16</f>
        <v>13.990891687524661</v>
      </c>
      <c r="S120" s="51">
        <f>S$99+'GPG Margins'!$D16</f>
        <v>13.661146374328119</v>
      </c>
      <c r="T120" s="51">
        <f>T$99+'GPG Margins'!$D16</f>
        <v>13.633033127358768</v>
      </c>
      <c r="U120" s="51">
        <f>U$99+'GPG Margins'!$D16</f>
        <v>13.684500493342336</v>
      </c>
      <c r="V120" s="51">
        <f>V$99+'GPG Margins'!$D16</f>
        <v>13.719943606440767</v>
      </c>
      <c r="W120" s="51">
        <f>W$99+'GPG Margins'!$D16</f>
        <v>13.722165940013085</v>
      </c>
      <c r="X120" s="51">
        <f>X$99+'GPG Margins'!$D16</f>
        <v>13.673488353017564</v>
      </c>
      <c r="Y120" s="51">
        <f>Y$99+'GPG Margins'!$D16</f>
        <v>13.597201928111158</v>
      </c>
      <c r="Z120" s="51">
        <f>Z$99+'GPG Margins'!$D16</f>
        <v>13.525473018853789</v>
      </c>
      <c r="AA120" s="51">
        <f>AA$99+'GPG Margins'!$D16</f>
        <v>13.522479079371585</v>
      </c>
      <c r="AB120" s="51">
        <f>AB$99+'GPG Margins'!$D16</f>
        <v>13.577108000074553</v>
      </c>
      <c r="AC120" s="51">
        <f>AC$99+'GPG Margins'!$D16</f>
        <v>13.654230529483536</v>
      </c>
      <c r="AD120" s="51">
        <f>AD$99+'GPG Margins'!$D16</f>
        <v>13.646321865451604</v>
      </c>
      <c r="AE120" s="51">
        <f>AE$99+'GPG Margins'!$D16</f>
        <v>13.580930303310948</v>
      </c>
      <c r="AF120" s="51">
        <f>AF$99+'GPG Margins'!$D16</f>
        <v>13.569918927123595</v>
      </c>
      <c r="AG120" s="51">
        <f>AG$99+'GPG Margins'!$D16</f>
        <v>13.522894360044715</v>
      </c>
      <c r="AH120" s="51">
        <f>AH$99+'GPG Margins'!$D16</f>
        <v>13.526558023200071</v>
      </c>
      <c r="AI120" s="51">
        <f>AI$99+'GPG Margins'!$D16</f>
        <v>13.664077085734487</v>
      </c>
      <c r="AJ120" s="51">
        <f>AJ$99+'GPG Margins'!$D16</f>
        <v>13.698051751664241</v>
      </c>
    </row>
    <row r="121" spans="1:36">
      <c r="A121" s="47"/>
      <c r="B121" s="50" t="s">
        <v>105</v>
      </c>
      <c r="C121" s="51">
        <v>0</v>
      </c>
      <c r="D121" s="51">
        <f>D$99+'GPG Margins'!$D17</f>
        <v>9.9292345846662524</v>
      </c>
      <c r="E121" s="51">
        <f>E$99+'GPG Margins'!$D17</f>
        <v>12.582872894976532</v>
      </c>
      <c r="F121" s="51">
        <f>F$99+'GPG Margins'!$D17</f>
        <v>14.494292367043386</v>
      </c>
      <c r="G121" s="51">
        <f>G$99+'GPG Margins'!$D17</f>
        <v>14.084622721073456</v>
      </c>
      <c r="H121" s="51">
        <f>H$99+'GPG Margins'!$D17</f>
        <v>13.34293713080184</v>
      </c>
      <c r="I121" s="51">
        <f>I$99+'GPG Margins'!$D17</f>
        <v>12.811099198593766</v>
      </c>
      <c r="J121" s="51">
        <f>J$99+'GPG Margins'!$D17</f>
        <v>12.994419329451951</v>
      </c>
      <c r="K121" s="51">
        <f>K$99+'GPG Margins'!$D17</f>
        <v>13.094417331220761</v>
      </c>
      <c r="L121" s="51">
        <f>L$99+'GPG Margins'!$D17</f>
        <v>13.897740632297289</v>
      </c>
      <c r="M121" s="51">
        <f>M$99+'GPG Margins'!$D17</f>
        <v>14.160238992107644</v>
      </c>
      <c r="N121" s="51">
        <f>N$99+'GPG Margins'!$D17</f>
        <v>14.259975072869619</v>
      </c>
      <c r="O121" s="51">
        <f>O$99+'GPG Margins'!$D17</f>
        <v>14.314620475673493</v>
      </c>
      <c r="P121" s="51">
        <f>P$99+'GPG Margins'!$D17</f>
        <v>14.219647822114041</v>
      </c>
      <c r="Q121" s="51">
        <f>Q$99+'GPG Margins'!$D17</f>
        <v>14.061732079508607</v>
      </c>
      <c r="R121" s="51">
        <f>R$99+'GPG Margins'!$D17</f>
        <v>13.740891687524661</v>
      </c>
      <c r="S121" s="51">
        <f>S$99+'GPG Margins'!$D17</f>
        <v>13.411146374328119</v>
      </c>
      <c r="T121" s="51">
        <f>T$99+'GPG Margins'!$D17</f>
        <v>13.383033127358768</v>
      </c>
      <c r="U121" s="51">
        <f>U$99+'GPG Margins'!$D17</f>
        <v>13.434500493342336</v>
      </c>
      <c r="V121" s="51">
        <f>V$99+'GPG Margins'!$D17</f>
        <v>13.469943606440767</v>
      </c>
      <c r="W121" s="51">
        <f>W$99+'GPG Margins'!$D17</f>
        <v>13.472165940013085</v>
      </c>
      <c r="X121" s="51">
        <f>X$99+'GPG Margins'!$D17</f>
        <v>13.423488353017564</v>
      </c>
      <c r="Y121" s="51">
        <f>Y$99+'GPG Margins'!$D17</f>
        <v>13.347201928111158</v>
      </c>
      <c r="Z121" s="51">
        <f>Z$99+'GPG Margins'!$D17</f>
        <v>13.275473018853789</v>
      </c>
      <c r="AA121" s="51">
        <f>AA$99+'GPG Margins'!$D17</f>
        <v>13.272479079371585</v>
      </c>
      <c r="AB121" s="51">
        <f>AB$99+'GPG Margins'!$D17</f>
        <v>13.327108000074553</v>
      </c>
      <c r="AC121" s="51">
        <f>AC$99+'GPG Margins'!$D17</f>
        <v>13.404230529483536</v>
      </c>
      <c r="AD121" s="51">
        <f>AD$99+'GPG Margins'!$D17</f>
        <v>13.396321865451604</v>
      </c>
      <c r="AE121" s="51">
        <f>AE$99+'GPG Margins'!$D17</f>
        <v>13.330930303310948</v>
      </c>
      <c r="AF121" s="51">
        <f>AF$99+'GPG Margins'!$D17</f>
        <v>13.319918927123595</v>
      </c>
      <c r="AG121" s="51">
        <f>AG$99+'GPG Margins'!$D17</f>
        <v>13.272894360044715</v>
      </c>
      <c r="AH121" s="51">
        <f>AH$99+'GPG Margins'!$D17</f>
        <v>13.276558023200071</v>
      </c>
      <c r="AI121" s="51">
        <f>AI$99+'GPG Margins'!$D17</f>
        <v>13.414077085734487</v>
      </c>
      <c r="AJ121" s="51">
        <f>AJ$99+'GPG Margins'!$D17</f>
        <v>13.448051751664241</v>
      </c>
    </row>
    <row r="122" spans="1:36">
      <c r="A122" s="47"/>
      <c r="B122" s="50" t="s">
        <v>106</v>
      </c>
      <c r="C122" s="51">
        <v>0</v>
      </c>
      <c r="D122" s="51">
        <f>D$99+'GPG Margins'!$D18</f>
        <v>9.9292345846662524</v>
      </c>
      <c r="E122" s="51">
        <f>E$99+'GPG Margins'!$D18</f>
        <v>12.582872894976532</v>
      </c>
      <c r="F122" s="51">
        <f>F$99+'GPG Margins'!$D18</f>
        <v>14.494292367043386</v>
      </c>
      <c r="G122" s="51">
        <f>G$99+'GPG Margins'!$D18</f>
        <v>14.084622721073456</v>
      </c>
      <c r="H122" s="51">
        <f>H$99+'GPG Margins'!$D18</f>
        <v>13.34293713080184</v>
      </c>
      <c r="I122" s="51">
        <f>I$99+'GPG Margins'!$D18</f>
        <v>12.811099198593766</v>
      </c>
      <c r="J122" s="51">
        <f>J$99+'GPG Margins'!$D18</f>
        <v>12.994419329451951</v>
      </c>
      <c r="K122" s="51">
        <f>K$99+'GPG Margins'!$D18</f>
        <v>13.094417331220761</v>
      </c>
      <c r="L122" s="51">
        <f>L$99+'GPG Margins'!$D18</f>
        <v>13.897740632297289</v>
      </c>
      <c r="M122" s="51">
        <f>M$99+'GPG Margins'!$D18</f>
        <v>14.160238992107644</v>
      </c>
      <c r="N122" s="51">
        <f>N$99+'GPG Margins'!$D18</f>
        <v>14.259975072869619</v>
      </c>
      <c r="O122" s="51">
        <f>O$99+'GPG Margins'!$D18</f>
        <v>14.314620475673493</v>
      </c>
      <c r="P122" s="51">
        <f>P$99+'GPG Margins'!$D18</f>
        <v>14.219647822114041</v>
      </c>
      <c r="Q122" s="51">
        <f>Q$99+'GPG Margins'!$D18</f>
        <v>14.061732079508607</v>
      </c>
      <c r="R122" s="51">
        <f>R$99+'GPG Margins'!$D18</f>
        <v>13.740891687524661</v>
      </c>
      <c r="S122" s="51">
        <f>S$99+'GPG Margins'!$D18</f>
        <v>13.411146374328119</v>
      </c>
      <c r="T122" s="51">
        <f>T$99+'GPG Margins'!$D18</f>
        <v>13.383033127358768</v>
      </c>
      <c r="U122" s="51">
        <f>U$99+'GPG Margins'!$D18</f>
        <v>13.434500493342336</v>
      </c>
      <c r="V122" s="51">
        <f>V$99+'GPG Margins'!$D18</f>
        <v>13.469943606440767</v>
      </c>
      <c r="W122" s="51">
        <f>W$99+'GPG Margins'!$D18</f>
        <v>13.472165940013085</v>
      </c>
      <c r="X122" s="51">
        <f>X$99+'GPG Margins'!$D18</f>
        <v>13.423488353017564</v>
      </c>
      <c r="Y122" s="51">
        <f>Y$99+'GPG Margins'!$D18</f>
        <v>13.347201928111158</v>
      </c>
      <c r="Z122" s="51">
        <f>Z$99+'GPG Margins'!$D18</f>
        <v>13.275473018853789</v>
      </c>
      <c r="AA122" s="51">
        <f>AA$99+'GPG Margins'!$D18</f>
        <v>13.272479079371585</v>
      </c>
      <c r="AB122" s="51">
        <f>AB$99+'GPG Margins'!$D18</f>
        <v>13.327108000074553</v>
      </c>
      <c r="AC122" s="51">
        <f>AC$99+'GPG Margins'!$D18</f>
        <v>13.404230529483536</v>
      </c>
      <c r="AD122" s="51">
        <f>AD$99+'GPG Margins'!$D18</f>
        <v>13.396321865451604</v>
      </c>
      <c r="AE122" s="51">
        <f>AE$99+'GPG Margins'!$D18</f>
        <v>13.330930303310948</v>
      </c>
      <c r="AF122" s="51">
        <f>AF$99+'GPG Margins'!$D18</f>
        <v>13.319918927123595</v>
      </c>
      <c r="AG122" s="51">
        <f>AG$99+'GPG Margins'!$D18</f>
        <v>13.272894360044715</v>
      </c>
      <c r="AH122" s="51">
        <f>AH$99+'GPG Margins'!$D18</f>
        <v>13.276558023200071</v>
      </c>
      <c r="AI122" s="51">
        <f>AI$99+'GPG Margins'!$D18</f>
        <v>13.414077085734487</v>
      </c>
      <c r="AJ122" s="51">
        <f>AJ$99+'GPG Margins'!$D18</f>
        <v>13.448051751664241</v>
      </c>
    </row>
    <row r="123" spans="1:36">
      <c r="A123" s="47"/>
      <c r="B123" s="50" t="s">
        <v>60</v>
      </c>
      <c r="C123" s="51">
        <v>0</v>
      </c>
      <c r="D123" s="51">
        <f>D$99+'GPG Margins'!$D19</f>
        <v>9.4792345846662531</v>
      </c>
      <c r="E123" s="51">
        <f>E$99+'GPG Margins'!$D19</f>
        <v>12.132872894976533</v>
      </c>
      <c r="F123" s="51">
        <f>F$99+'GPG Margins'!$D19</f>
        <v>14.044292367043386</v>
      </c>
      <c r="G123" s="51">
        <f>G$99+'GPG Margins'!$D19</f>
        <v>13.634622721073457</v>
      </c>
      <c r="H123" s="51">
        <f>H$99+'GPG Margins'!$D19</f>
        <v>12.89293713080184</v>
      </c>
      <c r="I123" s="51">
        <f>I$99+'GPG Margins'!$D19</f>
        <v>12.361099198593767</v>
      </c>
      <c r="J123" s="51">
        <f>J$99+'GPG Margins'!$D19</f>
        <v>12.544419329451951</v>
      </c>
      <c r="K123" s="51">
        <f>K$99+'GPG Margins'!$D19</f>
        <v>12.644417331220762</v>
      </c>
      <c r="L123" s="51">
        <f>L$99+'GPG Margins'!$D19</f>
        <v>13.44774063229729</v>
      </c>
      <c r="M123" s="51">
        <f>M$99+'GPG Margins'!$D19</f>
        <v>13.710238992107644</v>
      </c>
      <c r="N123" s="51">
        <f>N$99+'GPG Margins'!$D19</f>
        <v>13.809975072869619</v>
      </c>
      <c r="O123" s="51">
        <f>O$99+'GPG Margins'!$D19</f>
        <v>13.864620475673494</v>
      </c>
      <c r="P123" s="51">
        <f>P$99+'GPG Margins'!$D19</f>
        <v>13.769647822114042</v>
      </c>
      <c r="Q123" s="51">
        <f>Q$99+'GPG Margins'!$D19</f>
        <v>13.611732079508608</v>
      </c>
      <c r="R123" s="51">
        <f>R$99+'GPG Margins'!$D19</f>
        <v>13.290891687524661</v>
      </c>
      <c r="S123" s="51">
        <f>S$99+'GPG Margins'!$D19</f>
        <v>12.96114637432812</v>
      </c>
      <c r="T123" s="51">
        <f>T$99+'GPG Margins'!$D19</f>
        <v>12.933033127358769</v>
      </c>
      <c r="U123" s="51">
        <f>U$99+'GPG Margins'!$D19</f>
        <v>12.984500493342336</v>
      </c>
      <c r="V123" s="51">
        <f>V$99+'GPG Margins'!$D19</f>
        <v>13.019943606440767</v>
      </c>
      <c r="W123" s="51">
        <f>W$99+'GPG Margins'!$D19</f>
        <v>13.022165940013085</v>
      </c>
      <c r="X123" s="51">
        <f>X$99+'GPG Margins'!$D19</f>
        <v>12.973488353017565</v>
      </c>
      <c r="Y123" s="51">
        <f>Y$99+'GPG Margins'!$D19</f>
        <v>12.897201928111159</v>
      </c>
      <c r="Z123" s="51">
        <f>Z$99+'GPG Margins'!$D19</f>
        <v>12.82547301885379</v>
      </c>
      <c r="AA123" s="51">
        <f>AA$99+'GPG Margins'!$D19</f>
        <v>12.822479079371586</v>
      </c>
      <c r="AB123" s="51">
        <f>AB$99+'GPG Margins'!$D19</f>
        <v>12.877108000074553</v>
      </c>
      <c r="AC123" s="51">
        <f>AC$99+'GPG Margins'!$D19</f>
        <v>12.954230529483537</v>
      </c>
      <c r="AD123" s="51">
        <f>AD$99+'GPG Margins'!$D19</f>
        <v>12.946321865451605</v>
      </c>
      <c r="AE123" s="51">
        <f>AE$99+'GPG Margins'!$D19</f>
        <v>12.880930303310949</v>
      </c>
      <c r="AF123" s="51">
        <f>AF$99+'GPG Margins'!$D19</f>
        <v>12.869918927123596</v>
      </c>
      <c r="AG123" s="51">
        <f>AG$99+'GPG Margins'!$D19</f>
        <v>12.822894360044716</v>
      </c>
      <c r="AH123" s="51">
        <f>AH$99+'GPG Margins'!$D19</f>
        <v>12.826558023200072</v>
      </c>
      <c r="AI123" s="51">
        <f>AI$99+'GPG Margins'!$D19</f>
        <v>12.964077085734488</v>
      </c>
      <c r="AJ123" s="51">
        <f>AJ$99+'GPG Margins'!$D19</f>
        <v>12.998051751664242</v>
      </c>
    </row>
    <row r="124" spans="1:36">
      <c r="A124" s="47"/>
      <c r="B124" s="50" t="s">
        <v>107</v>
      </c>
      <c r="C124" s="51">
        <v>0</v>
      </c>
      <c r="D124" s="51">
        <f>D$99+'GPG Margins'!$D20</f>
        <v>9.5292345846662521</v>
      </c>
      <c r="E124" s="51">
        <f>E$99+'GPG Margins'!$D20</f>
        <v>12.182872894976532</v>
      </c>
      <c r="F124" s="51">
        <f>F$99+'GPG Margins'!$D20</f>
        <v>14.094292367043385</v>
      </c>
      <c r="G124" s="51">
        <f>G$99+'GPG Margins'!$D20</f>
        <v>13.684622721073456</v>
      </c>
      <c r="H124" s="51">
        <f>H$99+'GPG Margins'!$D20</f>
        <v>12.942937130801839</v>
      </c>
      <c r="I124" s="51">
        <f>I$99+'GPG Margins'!$D20</f>
        <v>12.411099198593766</v>
      </c>
      <c r="J124" s="51">
        <f>J$99+'GPG Margins'!$D20</f>
        <v>12.59441932945195</v>
      </c>
      <c r="K124" s="51">
        <f>K$99+'GPG Margins'!$D20</f>
        <v>12.694417331220761</v>
      </c>
      <c r="L124" s="51">
        <f>L$99+'GPG Margins'!$D20</f>
        <v>13.497740632297289</v>
      </c>
      <c r="M124" s="51">
        <f>M$99+'GPG Margins'!$D20</f>
        <v>13.760238992107643</v>
      </c>
      <c r="N124" s="51">
        <f>N$99+'GPG Margins'!$D20</f>
        <v>13.859975072869618</v>
      </c>
      <c r="O124" s="51">
        <f>O$99+'GPG Margins'!$D20</f>
        <v>13.914620475673493</v>
      </c>
      <c r="P124" s="51">
        <f>P$99+'GPG Margins'!$D20</f>
        <v>13.819647822114041</v>
      </c>
      <c r="Q124" s="51">
        <f>Q$99+'GPG Margins'!$D20</f>
        <v>13.661732079508607</v>
      </c>
      <c r="R124" s="51">
        <f>R$99+'GPG Margins'!$D20</f>
        <v>13.34089168752466</v>
      </c>
      <c r="S124" s="51">
        <f>S$99+'GPG Margins'!$D20</f>
        <v>13.011146374328119</v>
      </c>
      <c r="T124" s="51">
        <f>T$99+'GPG Margins'!$D20</f>
        <v>12.983033127358768</v>
      </c>
      <c r="U124" s="51">
        <f>U$99+'GPG Margins'!$D20</f>
        <v>13.034500493342335</v>
      </c>
      <c r="V124" s="51">
        <f>V$99+'GPG Margins'!$D20</f>
        <v>13.069943606440766</v>
      </c>
      <c r="W124" s="51">
        <f>W$99+'GPG Margins'!$D20</f>
        <v>13.072165940013084</v>
      </c>
      <c r="X124" s="51">
        <f>X$99+'GPG Margins'!$D20</f>
        <v>13.023488353017564</v>
      </c>
      <c r="Y124" s="51">
        <f>Y$99+'GPG Margins'!$D20</f>
        <v>12.947201928111157</v>
      </c>
      <c r="Z124" s="51">
        <f>Z$99+'GPG Margins'!$D20</f>
        <v>12.875473018853789</v>
      </c>
      <c r="AA124" s="51">
        <f>AA$99+'GPG Margins'!$D20</f>
        <v>12.872479079371585</v>
      </c>
      <c r="AB124" s="51">
        <f>AB$99+'GPG Margins'!$D20</f>
        <v>12.927108000074552</v>
      </c>
      <c r="AC124" s="51">
        <f>AC$99+'GPG Margins'!$D20</f>
        <v>13.004230529483536</v>
      </c>
      <c r="AD124" s="51">
        <f>AD$99+'GPG Margins'!$D20</f>
        <v>12.996321865451604</v>
      </c>
      <c r="AE124" s="51">
        <f>AE$99+'GPG Margins'!$D20</f>
        <v>12.930930303310948</v>
      </c>
      <c r="AF124" s="51">
        <f>AF$99+'GPG Margins'!$D20</f>
        <v>12.919918927123595</v>
      </c>
      <c r="AG124" s="51">
        <f>AG$99+'GPG Margins'!$D20</f>
        <v>12.872894360044715</v>
      </c>
      <c r="AH124" s="51">
        <f>AH$99+'GPG Margins'!$D20</f>
        <v>12.87655802320007</v>
      </c>
      <c r="AI124" s="51">
        <f>AI$99+'GPG Margins'!$D20</f>
        <v>13.014077085734487</v>
      </c>
      <c r="AJ124" s="51">
        <f>AJ$99+'GPG Margins'!$D20</f>
        <v>13.048051751664241</v>
      </c>
    </row>
    <row r="125" spans="1:36">
      <c r="A125" s="47"/>
      <c r="B125" s="48" t="s">
        <v>108</v>
      </c>
      <c r="C125" s="51" t="s">
        <v>104</v>
      </c>
      <c r="D125" s="51" t="s">
        <v>104</v>
      </c>
      <c r="E125" s="51" t="s">
        <v>104</v>
      </c>
      <c r="F125" s="51" t="s">
        <v>104</v>
      </c>
      <c r="G125" s="51" t="s">
        <v>104</v>
      </c>
      <c r="H125" s="51" t="s">
        <v>104</v>
      </c>
      <c r="I125" s="51" t="s">
        <v>104</v>
      </c>
      <c r="J125" s="51" t="s">
        <v>104</v>
      </c>
      <c r="K125" s="51" t="s">
        <v>104</v>
      </c>
      <c r="L125" s="51" t="s">
        <v>104</v>
      </c>
      <c r="M125" s="51" t="s">
        <v>104</v>
      </c>
      <c r="N125" s="51" t="s">
        <v>104</v>
      </c>
      <c r="O125" s="51" t="s">
        <v>104</v>
      </c>
      <c r="P125" s="51" t="s">
        <v>104</v>
      </c>
      <c r="Q125" s="51" t="s">
        <v>104</v>
      </c>
      <c r="R125" s="51" t="s">
        <v>104</v>
      </c>
      <c r="S125" s="51" t="s">
        <v>104</v>
      </c>
      <c r="T125" s="51" t="s">
        <v>104</v>
      </c>
      <c r="U125" s="51" t="s">
        <v>104</v>
      </c>
      <c r="V125" s="51" t="s">
        <v>104</v>
      </c>
      <c r="W125" s="51" t="s">
        <v>104</v>
      </c>
      <c r="X125" s="51" t="s">
        <v>104</v>
      </c>
      <c r="Y125" s="51" t="s">
        <v>104</v>
      </c>
      <c r="Z125" s="51" t="s">
        <v>104</v>
      </c>
      <c r="AA125" s="51" t="s">
        <v>104</v>
      </c>
      <c r="AB125" s="51" t="s">
        <v>104</v>
      </c>
      <c r="AC125" s="51" t="s">
        <v>104</v>
      </c>
      <c r="AD125" s="51" t="s">
        <v>104</v>
      </c>
      <c r="AE125" s="51" t="s">
        <v>104</v>
      </c>
      <c r="AF125" s="51" t="s">
        <v>104</v>
      </c>
      <c r="AG125" s="51" t="s">
        <v>104</v>
      </c>
      <c r="AH125" s="51" t="s">
        <v>104</v>
      </c>
      <c r="AI125" s="51" t="s">
        <v>104</v>
      </c>
      <c r="AJ125" s="51" t="s">
        <v>104</v>
      </c>
    </row>
    <row r="126" spans="1:36">
      <c r="A126" s="47"/>
      <c r="B126" s="50" t="s">
        <v>94</v>
      </c>
      <c r="C126" s="51">
        <v>0</v>
      </c>
      <c r="D126" s="51">
        <f>D$100+'GPG Margins'!$D22</f>
        <v>10.205698159766083</v>
      </c>
      <c r="E126" s="51">
        <f>E$100+'GPG Margins'!$D22</f>
        <v>12.871156683084283</v>
      </c>
      <c r="F126" s="51">
        <f>F$100+'GPG Margins'!$D22</f>
        <v>14.292188229080816</v>
      </c>
      <c r="G126" s="51">
        <f>G$100+'GPG Margins'!$D22</f>
        <v>13.307384604377846</v>
      </c>
      <c r="H126" s="51">
        <f>H$100+'GPG Margins'!$D22</f>
        <v>12.578933855146541</v>
      </c>
      <c r="I126" s="51">
        <f>I$100+'GPG Margins'!$D22</f>
        <v>12.259054425334069</v>
      </c>
      <c r="J126" s="51">
        <f>J$100+'GPG Margins'!$D22</f>
        <v>12.36147981746308</v>
      </c>
      <c r="K126" s="51">
        <f>K$100+'GPG Margins'!$D22</f>
        <v>12.343948976560432</v>
      </c>
      <c r="L126" s="51">
        <f>L$100+'GPG Margins'!$D22</f>
        <v>12.876724475524634</v>
      </c>
      <c r="M126" s="51">
        <f>M$100+'GPG Margins'!$D22</f>
        <v>12.982896683076321</v>
      </c>
      <c r="N126" s="51">
        <f>N$100+'GPG Margins'!$D22</f>
        <v>13.058971402014219</v>
      </c>
      <c r="O126" s="51">
        <f>O$100+'GPG Margins'!$D22</f>
        <v>13.189191292050959</v>
      </c>
      <c r="P126" s="51">
        <f>P$100+'GPG Margins'!$D22</f>
        <v>13.164497032561199</v>
      </c>
      <c r="Q126" s="51">
        <f>Q$100+'GPG Margins'!$D22</f>
        <v>13.095954680594431</v>
      </c>
      <c r="R126" s="51">
        <f>R$100+'GPG Margins'!$D22</f>
        <v>12.937150295612335</v>
      </c>
      <c r="S126" s="51">
        <f>S$100+'GPG Margins'!$D22</f>
        <v>12.741765671406306</v>
      </c>
      <c r="T126" s="51">
        <f>T$100+'GPG Margins'!$D22</f>
        <v>12.822156653964576</v>
      </c>
      <c r="U126" s="51">
        <f>U$100+'GPG Margins'!$D22</f>
        <v>13.106797284571972</v>
      </c>
      <c r="V126" s="51">
        <f>V$100+'GPG Margins'!$D22</f>
        <v>13.364212270675328</v>
      </c>
      <c r="W126" s="51">
        <f>W$100+'GPG Margins'!$D22</f>
        <v>13.471888697175968</v>
      </c>
      <c r="X126" s="51">
        <f>X$100+'GPG Margins'!$D22</f>
        <v>13.544569746959517</v>
      </c>
      <c r="Y126" s="51">
        <f>Y$100+'GPG Margins'!$D22</f>
        <v>13.728728256750623</v>
      </c>
      <c r="Z126" s="51">
        <f>Z$100+'GPG Margins'!$D22</f>
        <v>14.101660999137541</v>
      </c>
      <c r="AA126" s="51">
        <f>AA$100+'GPG Margins'!$D22</f>
        <v>14.492378010412796</v>
      </c>
      <c r="AB126" s="51">
        <f>AB$100+'GPG Margins'!$D22</f>
        <v>14.628024835673658</v>
      </c>
      <c r="AC126" s="51">
        <f>AC$100+'GPG Margins'!$D22</f>
        <v>14.662200402043295</v>
      </c>
      <c r="AD126" s="51">
        <f>AD$100+'GPG Margins'!$D22</f>
        <v>14.814218138308895</v>
      </c>
      <c r="AE126" s="51">
        <f>AE$100+'GPG Margins'!$D22</f>
        <v>14.864946288250856</v>
      </c>
      <c r="AF126" s="51">
        <f>AF$100+'GPG Margins'!$D22</f>
        <v>14.738485890216333</v>
      </c>
      <c r="AG126" s="51">
        <f>AG$100+'GPG Margins'!$D22</f>
        <v>14.719062833373895</v>
      </c>
      <c r="AH126" s="51">
        <f>AH$100+'GPG Margins'!$D22</f>
        <v>14.831200393654967</v>
      </c>
      <c r="AI126" s="51">
        <f>AI$100+'GPG Margins'!$D22</f>
        <v>14.849178241648337</v>
      </c>
      <c r="AJ126" s="51">
        <f>AJ$100+'GPG Margins'!$D22</f>
        <v>14.965877336099579</v>
      </c>
    </row>
    <row r="127" spans="1:36">
      <c r="A127" s="47"/>
      <c r="B127" s="50" t="s">
        <v>95</v>
      </c>
      <c r="C127" s="51">
        <v>0</v>
      </c>
      <c r="D127" s="51">
        <f>D$100+'GPG Margins'!$D23</f>
        <v>9.705698159766083</v>
      </c>
      <c r="E127" s="51">
        <f>E$100+'GPG Margins'!$D23</f>
        <v>12.371156683084283</v>
      </c>
      <c r="F127" s="51">
        <f>F$100+'GPG Margins'!$D23</f>
        <v>13.792188229080816</v>
      </c>
      <c r="G127" s="51">
        <f>G$100+'GPG Margins'!$D23</f>
        <v>12.807384604377846</v>
      </c>
      <c r="H127" s="51">
        <f>H$100+'GPG Margins'!$D23</f>
        <v>12.078933855146541</v>
      </c>
      <c r="I127" s="51">
        <f>I$100+'GPG Margins'!$D23</f>
        <v>11.759054425334069</v>
      </c>
      <c r="J127" s="51">
        <f>J$100+'GPG Margins'!$D23</f>
        <v>11.86147981746308</v>
      </c>
      <c r="K127" s="51">
        <f>K$100+'GPG Margins'!$D23</f>
        <v>11.843948976560432</v>
      </c>
      <c r="L127" s="51">
        <f>L$100+'GPG Margins'!$D23</f>
        <v>12.376724475524634</v>
      </c>
      <c r="M127" s="51">
        <f>M$100+'GPG Margins'!$D23</f>
        <v>12.482896683076321</v>
      </c>
      <c r="N127" s="51">
        <f>N$100+'GPG Margins'!$D23</f>
        <v>12.558971402014219</v>
      </c>
      <c r="O127" s="51">
        <f>O$100+'GPG Margins'!$D23</f>
        <v>12.689191292050959</v>
      </c>
      <c r="P127" s="51">
        <f>P$100+'GPG Margins'!$D23</f>
        <v>12.664497032561199</v>
      </c>
      <c r="Q127" s="51">
        <f>Q$100+'GPG Margins'!$D23</f>
        <v>12.595954680594431</v>
      </c>
      <c r="R127" s="51">
        <f>R$100+'GPG Margins'!$D23</f>
        <v>12.437150295612335</v>
      </c>
      <c r="S127" s="51">
        <f>S$100+'GPG Margins'!$D23</f>
        <v>12.241765671406306</v>
      </c>
      <c r="T127" s="51">
        <f>T$100+'GPG Margins'!$D23</f>
        <v>12.322156653964576</v>
      </c>
      <c r="U127" s="51">
        <f>U$100+'GPG Margins'!$D23</f>
        <v>12.606797284571972</v>
      </c>
      <c r="V127" s="51">
        <f>V$100+'GPG Margins'!$D23</f>
        <v>12.864212270675328</v>
      </c>
      <c r="W127" s="51">
        <f>W$100+'GPG Margins'!$D23</f>
        <v>12.971888697175968</v>
      </c>
      <c r="X127" s="51">
        <f>X$100+'GPG Margins'!$D23</f>
        <v>13.044569746959517</v>
      </c>
      <c r="Y127" s="51">
        <f>Y$100+'GPG Margins'!$D23</f>
        <v>13.228728256750623</v>
      </c>
      <c r="Z127" s="51">
        <f>Z$100+'GPG Margins'!$D23</f>
        <v>13.601660999137541</v>
      </c>
      <c r="AA127" s="51">
        <f>AA$100+'GPG Margins'!$D23</f>
        <v>13.992378010412796</v>
      </c>
      <c r="AB127" s="51">
        <f>AB$100+'GPG Margins'!$D23</f>
        <v>14.128024835673658</v>
      </c>
      <c r="AC127" s="51">
        <f>AC$100+'GPG Margins'!$D23</f>
        <v>14.162200402043295</v>
      </c>
      <c r="AD127" s="51">
        <f>AD$100+'GPG Margins'!$D23</f>
        <v>14.314218138308895</v>
      </c>
      <c r="AE127" s="51">
        <f>AE$100+'GPG Margins'!$D23</f>
        <v>14.364946288250856</v>
      </c>
      <c r="AF127" s="51">
        <f>AF$100+'GPG Margins'!$D23</f>
        <v>14.238485890216333</v>
      </c>
      <c r="AG127" s="51">
        <f>AG$100+'GPG Margins'!$D23</f>
        <v>14.219062833373895</v>
      </c>
      <c r="AH127" s="51">
        <f>AH$100+'GPG Margins'!$D23</f>
        <v>14.331200393654967</v>
      </c>
      <c r="AI127" s="51">
        <f>AI$100+'GPG Margins'!$D23</f>
        <v>14.349178241648337</v>
      </c>
      <c r="AJ127" s="51">
        <f>AJ$100+'GPG Margins'!$D23</f>
        <v>14.465877336099579</v>
      </c>
    </row>
    <row r="128" spans="1:36">
      <c r="A128" s="47"/>
      <c r="B128" s="50" t="s">
        <v>109</v>
      </c>
      <c r="C128" s="51">
        <v>0</v>
      </c>
      <c r="D128" s="51">
        <f>D$100+'GPG Margins'!$D24</f>
        <v>9.205698159766083</v>
      </c>
      <c r="E128" s="51">
        <f>E$100+'GPG Margins'!$D24</f>
        <v>11.871156683084283</v>
      </c>
      <c r="F128" s="51">
        <f>F$100+'GPG Margins'!$D24</f>
        <v>13.292188229080816</v>
      </c>
      <c r="G128" s="51">
        <f>G$100+'GPG Margins'!$D24</f>
        <v>12.307384604377846</v>
      </c>
      <c r="H128" s="51">
        <f>H$100+'GPG Margins'!$D24</f>
        <v>11.578933855146541</v>
      </c>
      <c r="I128" s="51">
        <f>I$100+'GPG Margins'!$D24</f>
        <v>11.259054425334069</v>
      </c>
      <c r="J128" s="51">
        <f>J$100+'GPG Margins'!$D24</f>
        <v>11.36147981746308</v>
      </c>
      <c r="K128" s="51">
        <f>K$100+'GPG Margins'!$D24</f>
        <v>11.343948976560432</v>
      </c>
      <c r="L128" s="51">
        <f>L$100+'GPG Margins'!$D24</f>
        <v>11.876724475524634</v>
      </c>
      <c r="M128" s="51">
        <f>M$100+'GPG Margins'!$D24</f>
        <v>11.982896683076321</v>
      </c>
      <c r="N128" s="51">
        <f>N$100+'GPG Margins'!$D24</f>
        <v>12.058971402014219</v>
      </c>
      <c r="O128" s="51">
        <f>O$100+'GPG Margins'!$D24</f>
        <v>12.189191292050959</v>
      </c>
      <c r="P128" s="51">
        <f>P$100+'GPG Margins'!$D24</f>
        <v>12.164497032561199</v>
      </c>
      <c r="Q128" s="51">
        <f>Q$100+'GPG Margins'!$D24</f>
        <v>12.095954680594431</v>
      </c>
      <c r="R128" s="51">
        <f>R$100+'GPG Margins'!$D24</f>
        <v>11.937150295612335</v>
      </c>
      <c r="S128" s="51">
        <f>S$100+'GPG Margins'!$D24</f>
        <v>11.741765671406306</v>
      </c>
      <c r="T128" s="51">
        <f>T$100+'GPG Margins'!$D24</f>
        <v>11.822156653964576</v>
      </c>
      <c r="U128" s="51">
        <f>U$100+'GPG Margins'!$D24</f>
        <v>12.106797284571972</v>
      </c>
      <c r="V128" s="51">
        <f>V$100+'GPG Margins'!$D24</f>
        <v>12.364212270675328</v>
      </c>
      <c r="W128" s="51">
        <f>W$100+'GPG Margins'!$D24</f>
        <v>12.471888697175968</v>
      </c>
      <c r="X128" s="51">
        <f>X$100+'GPG Margins'!$D24</f>
        <v>12.544569746959517</v>
      </c>
      <c r="Y128" s="51">
        <f>Y$100+'GPG Margins'!$D24</f>
        <v>12.728728256750623</v>
      </c>
      <c r="Z128" s="51">
        <f>Z$100+'GPG Margins'!$D24</f>
        <v>13.101660999137541</v>
      </c>
      <c r="AA128" s="51">
        <f>AA$100+'GPG Margins'!$D24</f>
        <v>13.492378010412796</v>
      </c>
      <c r="AB128" s="51">
        <f>AB$100+'GPG Margins'!$D24</f>
        <v>13.628024835673658</v>
      </c>
      <c r="AC128" s="51">
        <f>AC$100+'GPG Margins'!$D24</f>
        <v>13.662200402043295</v>
      </c>
      <c r="AD128" s="51">
        <f>AD$100+'GPG Margins'!$D24</f>
        <v>13.814218138308895</v>
      </c>
      <c r="AE128" s="51">
        <f>AE$100+'GPG Margins'!$D24</f>
        <v>13.864946288250856</v>
      </c>
      <c r="AF128" s="51">
        <f>AF$100+'GPG Margins'!$D24</f>
        <v>13.738485890216333</v>
      </c>
      <c r="AG128" s="51">
        <f>AG$100+'GPG Margins'!$D24</f>
        <v>13.719062833373895</v>
      </c>
      <c r="AH128" s="51">
        <f>AH$100+'GPG Margins'!$D24</f>
        <v>13.831200393654967</v>
      </c>
      <c r="AI128" s="51">
        <f>AI$100+'GPG Margins'!$D24</f>
        <v>13.849178241648337</v>
      </c>
      <c r="AJ128" s="51">
        <f>AJ$100+'GPG Margins'!$D24</f>
        <v>13.965877336099579</v>
      </c>
    </row>
    <row r="129" spans="1:70">
      <c r="A129" s="47"/>
      <c r="B129" s="50" t="s">
        <v>110</v>
      </c>
      <c r="C129" s="51">
        <v>0</v>
      </c>
      <c r="D129" s="51">
        <f>D$100+'GPG Margins'!$D25</f>
        <v>9.205698159766083</v>
      </c>
      <c r="E129" s="51">
        <f>E$100+'GPG Margins'!$D25</f>
        <v>11.871156683084283</v>
      </c>
      <c r="F129" s="51">
        <f>F$100+'GPG Margins'!$D25</f>
        <v>13.292188229080816</v>
      </c>
      <c r="G129" s="51">
        <f>G$100+'GPG Margins'!$D25</f>
        <v>12.307384604377846</v>
      </c>
      <c r="H129" s="51">
        <f>H$100+'GPG Margins'!$D25</f>
        <v>11.578933855146541</v>
      </c>
      <c r="I129" s="51">
        <f>I$100+'GPG Margins'!$D25</f>
        <v>11.259054425334069</v>
      </c>
      <c r="J129" s="51">
        <f>J$100+'GPG Margins'!$D25</f>
        <v>11.36147981746308</v>
      </c>
      <c r="K129" s="51">
        <f>K$100+'GPG Margins'!$D25</f>
        <v>11.343948976560432</v>
      </c>
      <c r="L129" s="51">
        <f>L$100+'GPG Margins'!$D25</f>
        <v>11.876724475524634</v>
      </c>
      <c r="M129" s="51">
        <f>M$100+'GPG Margins'!$D25</f>
        <v>11.982896683076321</v>
      </c>
      <c r="N129" s="51">
        <f>N$100+'GPG Margins'!$D25</f>
        <v>12.058971402014219</v>
      </c>
      <c r="O129" s="51">
        <f>O$100+'GPG Margins'!$D25</f>
        <v>12.189191292050959</v>
      </c>
      <c r="P129" s="51">
        <f>P$100+'GPG Margins'!$D25</f>
        <v>12.164497032561199</v>
      </c>
      <c r="Q129" s="51">
        <f>Q$100+'GPG Margins'!$D25</f>
        <v>12.095954680594431</v>
      </c>
      <c r="R129" s="51">
        <f>R$100+'GPG Margins'!$D25</f>
        <v>11.937150295612335</v>
      </c>
      <c r="S129" s="51">
        <f>S$100+'GPG Margins'!$D25</f>
        <v>11.741765671406306</v>
      </c>
      <c r="T129" s="51">
        <f>T$100+'GPG Margins'!$D25</f>
        <v>11.822156653964576</v>
      </c>
      <c r="U129" s="51">
        <f>U$100+'GPG Margins'!$D25</f>
        <v>12.106797284571972</v>
      </c>
      <c r="V129" s="51">
        <f>V$100+'GPG Margins'!$D25</f>
        <v>12.364212270675328</v>
      </c>
      <c r="W129" s="51">
        <f>W$100+'GPG Margins'!$D25</f>
        <v>12.471888697175968</v>
      </c>
      <c r="X129" s="51">
        <f>X$100+'GPG Margins'!$D25</f>
        <v>12.544569746959517</v>
      </c>
      <c r="Y129" s="51">
        <f>Y$100+'GPG Margins'!$D25</f>
        <v>12.728728256750623</v>
      </c>
      <c r="Z129" s="51">
        <f>Z$100+'GPG Margins'!$D25</f>
        <v>13.101660999137541</v>
      </c>
      <c r="AA129" s="51">
        <f>AA$100+'GPG Margins'!$D25</f>
        <v>13.492378010412796</v>
      </c>
      <c r="AB129" s="51">
        <f>AB$100+'GPG Margins'!$D25</f>
        <v>13.628024835673658</v>
      </c>
      <c r="AC129" s="51">
        <f>AC$100+'GPG Margins'!$D25</f>
        <v>13.662200402043295</v>
      </c>
      <c r="AD129" s="51">
        <f>AD$100+'GPG Margins'!$D25</f>
        <v>13.814218138308895</v>
      </c>
      <c r="AE129" s="51">
        <f>AE$100+'GPG Margins'!$D25</f>
        <v>13.864946288250856</v>
      </c>
      <c r="AF129" s="51">
        <f>AF$100+'GPG Margins'!$D25</f>
        <v>13.738485890216333</v>
      </c>
      <c r="AG129" s="51">
        <f>AG$100+'GPG Margins'!$D25</f>
        <v>13.719062833373895</v>
      </c>
      <c r="AH129" s="51">
        <f>AH$100+'GPG Margins'!$D25</f>
        <v>13.831200393654967</v>
      </c>
      <c r="AI129" s="51">
        <f>AI$100+'GPG Margins'!$D25</f>
        <v>13.849178241648337</v>
      </c>
      <c r="AJ129" s="51">
        <f>AJ$100+'GPG Margins'!$D25</f>
        <v>13.965877336099579</v>
      </c>
    </row>
    <row r="130" spans="1:70">
      <c r="A130" s="47"/>
      <c r="B130" s="50" t="s">
        <v>111</v>
      </c>
      <c r="C130" s="51">
        <v>0</v>
      </c>
      <c r="D130" s="51">
        <f>D$100+'GPG Margins'!$D26</f>
        <v>9.205698159766083</v>
      </c>
      <c r="E130" s="51">
        <f>E$100+'GPG Margins'!$D26</f>
        <v>11.871156683084283</v>
      </c>
      <c r="F130" s="51">
        <f>F$100+'GPG Margins'!$D26</f>
        <v>13.292188229080816</v>
      </c>
      <c r="G130" s="51">
        <f>G$100+'GPG Margins'!$D26</f>
        <v>12.307384604377846</v>
      </c>
      <c r="H130" s="51">
        <f>H$100+'GPG Margins'!$D26</f>
        <v>11.578933855146541</v>
      </c>
      <c r="I130" s="51">
        <f>I$100+'GPG Margins'!$D26</f>
        <v>11.259054425334069</v>
      </c>
      <c r="J130" s="51">
        <f>J$100+'GPG Margins'!$D26</f>
        <v>11.36147981746308</v>
      </c>
      <c r="K130" s="51">
        <f>K$100+'GPG Margins'!$D26</f>
        <v>11.343948976560432</v>
      </c>
      <c r="L130" s="51">
        <f>L$100+'GPG Margins'!$D26</f>
        <v>11.876724475524634</v>
      </c>
      <c r="M130" s="51">
        <f>M$100+'GPG Margins'!$D26</f>
        <v>11.982896683076321</v>
      </c>
      <c r="N130" s="51">
        <f>N$100+'GPG Margins'!$D26</f>
        <v>12.058971402014219</v>
      </c>
      <c r="O130" s="51">
        <f>O$100+'GPG Margins'!$D26</f>
        <v>12.189191292050959</v>
      </c>
      <c r="P130" s="51">
        <f>P$100+'GPG Margins'!$D26</f>
        <v>12.164497032561199</v>
      </c>
      <c r="Q130" s="51">
        <f>Q$100+'GPG Margins'!$D26</f>
        <v>12.095954680594431</v>
      </c>
      <c r="R130" s="51">
        <f>R$100+'GPG Margins'!$D26</f>
        <v>11.937150295612335</v>
      </c>
      <c r="S130" s="51">
        <f>S$100+'GPG Margins'!$D26</f>
        <v>11.741765671406306</v>
      </c>
      <c r="T130" s="51">
        <f>T$100+'GPG Margins'!$D26</f>
        <v>11.822156653964576</v>
      </c>
      <c r="U130" s="51">
        <f>U$100+'GPG Margins'!$D26</f>
        <v>12.106797284571972</v>
      </c>
      <c r="V130" s="51">
        <f>V$100+'GPG Margins'!$D26</f>
        <v>12.364212270675328</v>
      </c>
      <c r="W130" s="51">
        <f>W$100+'GPG Margins'!$D26</f>
        <v>12.471888697175968</v>
      </c>
      <c r="X130" s="51">
        <f>X$100+'GPG Margins'!$D26</f>
        <v>12.544569746959517</v>
      </c>
      <c r="Y130" s="51">
        <f>Y$100+'GPG Margins'!$D26</f>
        <v>12.728728256750623</v>
      </c>
      <c r="Z130" s="51">
        <f>Z$100+'GPG Margins'!$D26</f>
        <v>13.101660999137541</v>
      </c>
      <c r="AA130" s="51">
        <f>AA$100+'GPG Margins'!$D26</f>
        <v>13.492378010412796</v>
      </c>
      <c r="AB130" s="51">
        <f>AB$100+'GPG Margins'!$D26</f>
        <v>13.628024835673658</v>
      </c>
      <c r="AC130" s="51">
        <f>AC$100+'GPG Margins'!$D26</f>
        <v>13.662200402043295</v>
      </c>
      <c r="AD130" s="51">
        <f>AD$100+'GPG Margins'!$D26</f>
        <v>13.814218138308895</v>
      </c>
      <c r="AE130" s="51">
        <f>AE$100+'GPG Margins'!$D26</f>
        <v>13.864946288250856</v>
      </c>
      <c r="AF130" s="51">
        <f>AF$100+'GPG Margins'!$D26</f>
        <v>13.738485890216333</v>
      </c>
      <c r="AG130" s="51">
        <f>AG$100+'GPG Margins'!$D26</f>
        <v>13.719062833373895</v>
      </c>
      <c r="AH130" s="51">
        <f>AH$100+'GPG Margins'!$D26</f>
        <v>13.831200393654967</v>
      </c>
      <c r="AI130" s="51">
        <f>AI$100+'GPG Margins'!$D26</f>
        <v>13.849178241648337</v>
      </c>
      <c r="AJ130" s="51">
        <f>AJ$100+'GPG Margins'!$D26</f>
        <v>13.965877336099579</v>
      </c>
    </row>
    <row r="131" spans="1:70">
      <c r="A131" s="47"/>
      <c r="B131" s="50" t="s">
        <v>112</v>
      </c>
      <c r="C131" s="51">
        <v>0</v>
      </c>
      <c r="D131" s="51">
        <f>D$100+'GPG Margins'!$D27</f>
        <v>9.205698159766083</v>
      </c>
      <c r="E131" s="51">
        <f>E$100+'GPG Margins'!$D27</f>
        <v>11.871156683084283</v>
      </c>
      <c r="F131" s="51">
        <f>F$100+'GPG Margins'!$D27</f>
        <v>13.292188229080816</v>
      </c>
      <c r="G131" s="51">
        <f>G$100+'GPG Margins'!$D27</f>
        <v>12.307384604377846</v>
      </c>
      <c r="H131" s="51">
        <f>H$100+'GPG Margins'!$D27</f>
        <v>11.578933855146541</v>
      </c>
      <c r="I131" s="51">
        <f>I$100+'GPG Margins'!$D27</f>
        <v>11.259054425334069</v>
      </c>
      <c r="J131" s="51">
        <f>J$100+'GPG Margins'!$D27</f>
        <v>11.36147981746308</v>
      </c>
      <c r="K131" s="51">
        <f>K$100+'GPG Margins'!$D27</f>
        <v>11.343948976560432</v>
      </c>
      <c r="L131" s="51">
        <f>L$100+'GPG Margins'!$D27</f>
        <v>11.876724475524634</v>
      </c>
      <c r="M131" s="51">
        <f>M$100+'GPG Margins'!$D27</f>
        <v>11.982896683076321</v>
      </c>
      <c r="N131" s="51">
        <f>N$100+'GPG Margins'!$D27</f>
        <v>12.058971402014219</v>
      </c>
      <c r="O131" s="51">
        <f>O$100+'GPG Margins'!$D27</f>
        <v>12.189191292050959</v>
      </c>
      <c r="P131" s="51">
        <f>P$100+'GPG Margins'!$D27</f>
        <v>12.164497032561199</v>
      </c>
      <c r="Q131" s="51">
        <f>Q$100+'GPG Margins'!$D27</f>
        <v>12.095954680594431</v>
      </c>
      <c r="R131" s="51">
        <f>R$100+'GPG Margins'!$D27</f>
        <v>11.937150295612335</v>
      </c>
      <c r="S131" s="51">
        <f>S$100+'GPG Margins'!$D27</f>
        <v>11.741765671406306</v>
      </c>
      <c r="T131" s="51">
        <f>T$100+'GPG Margins'!$D27</f>
        <v>11.822156653964576</v>
      </c>
      <c r="U131" s="51">
        <f>U$100+'GPG Margins'!$D27</f>
        <v>12.106797284571972</v>
      </c>
      <c r="V131" s="51">
        <f>V$100+'GPG Margins'!$D27</f>
        <v>12.364212270675328</v>
      </c>
      <c r="W131" s="51">
        <f>W$100+'GPG Margins'!$D27</f>
        <v>12.471888697175968</v>
      </c>
      <c r="X131" s="51">
        <f>X$100+'GPG Margins'!$D27</f>
        <v>12.544569746959517</v>
      </c>
      <c r="Y131" s="51">
        <f>Y$100+'GPG Margins'!$D27</f>
        <v>12.728728256750623</v>
      </c>
      <c r="Z131" s="51">
        <f>Z$100+'GPG Margins'!$D27</f>
        <v>13.101660999137541</v>
      </c>
      <c r="AA131" s="51">
        <f>AA$100+'GPG Margins'!$D27</f>
        <v>13.492378010412796</v>
      </c>
      <c r="AB131" s="51">
        <f>AB$100+'GPG Margins'!$D27</f>
        <v>13.628024835673658</v>
      </c>
      <c r="AC131" s="51">
        <f>AC$100+'GPG Margins'!$D27</f>
        <v>13.662200402043295</v>
      </c>
      <c r="AD131" s="51">
        <f>AD$100+'GPG Margins'!$D27</f>
        <v>13.814218138308895</v>
      </c>
      <c r="AE131" s="51">
        <f>AE$100+'GPG Margins'!$D27</f>
        <v>13.864946288250856</v>
      </c>
      <c r="AF131" s="51">
        <f>AF$100+'GPG Margins'!$D27</f>
        <v>13.738485890216333</v>
      </c>
      <c r="AG131" s="51">
        <f>AG$100+'GPG Margins'!$D27</f>
        <v>13.719062833373895</v>
      </c>
      <c r="AH131" s="51">
        <f>AH$100+'GPG Margins'!$D27</f>
        <v>13.831200393654967</v>
      </c>
      <c r="AI131" s="51">
        <f>AI$100+'GPG Margins'!$D27</f>
        <v>13.849178241648337</v>
      </c>
      <c r="AJ131" s="51">
        <f>AJ$100+'GPG Margins'!$D27</f>
        <v>13.965877336099579</v>
      </c>
    </row>
    <row r="132" spans="1:70">
      <c r="A132" s="47"/>
      <c r="B132" s="50" t="s">
        <v>113</v>
      </c>
      <c r="C132" s="51">
        <v>0</v>
      </c>
      <c r="D132" s="51">
        <f>D$100+'GPG Margins'!$D28</f>
        <v>9.0056981597660837</v>
      </c>
      <c r="E132" s="51">
        <f>E$100+'GPG Margins'!$D28</f>
        <v>11.671156683084284</v>
      </c>
      <c r="F132" s="51">
        <f>F$100+'GPG Margins'!$D28</f>
        <v>13.092188229080817</v>
      </c>
      <c r="G132" s="51">
        <f>G$100+'GPG Margins'!$D28</f>
        <v>12.107384604377847</v>
      </c>
      <c r="H132" s="51">
        <f>H$100+'GPG Margins'!$D28</f>
        <v>11.378933855146542</v>
      </c>
      <c r="I132" s="51">
        <f>I$100+'GPG Margins'!$D28</f>
        <v>11.05905442533407</v>
      </c>
      <c r="J132" s="51">
        <f>J$100+'GPG Margins'!$D28</f>
        <v>11.16147981746308</v>
      </c>
      <c r="K132" s="51">
        <f>K$100+'GPG Margins'!$D28</f>
        <v>11.143948976560432</v>
      </c>
      <c r="L132" s="51">
        <f>L$100+'GPG Margins'!$D28</f>
        <v>11.676724475524635</v>
      </c>
      <c r="M132" s="51">
        <f>M$100+'GPG Margins'!$D28</f>
        <v>11.782896683076322</v>
      </c>
      <c r="N132" s="51">
        <f>N$100+'GPG Margins'!$D28</f>
        <v>11.85897140201422</v>
      </c>
      <c r="O132" s="51">
        <f>O$100+'GPG Margins'!$D28</f>
        <v>11.989191292050959</v>
      </c>
      <c r="P132" s="51">
        <f>P$100+'GPG Margins'!$D28</f>
        <v>11.9644970325612</v>
      </c>
      <c r="Q132" s="51">
        <f>Q$100+'GPG Margins'!$D28</f>
        <v>11.895954680594432</v>
      </c>
      <c r="R132" s="51">
        <f>R$100+'GPG Margins'!$D28</f>
        <v>11.737150295612336</v>
      </c>
      <c r="S132" s="51">
        <f>S$100+'GPG Margins'!$D28</f>
        <v>11.541765671406306</v>
      </c>
      <c r="T132" s="51">
        <f>T$100+'GPG Margins'!$D28</f>
        <v>11.622156653964577</v>
      </c>
      <c r="U132" s="51">
        <f>U$100+'GPG Margins'!$D28</f>
        <v>11.906797284571972</v>
      </c>
      <c r="V132" s="51">
        <f>V$100+'GPG Margins'!$D28</f>
        <v>12.164212270675328</v>
      </c>
      <c r="W132" s="51">
        <f>W$100+'GPG Margins'!$D28</f>
        <v>12.271888697175969</v>
      </c>
      <c r="X132" s="51">
        <f>X$100+'GPG Margins'!$D28</f>
        <v>12.344569746959518</v>
      </c>
      <c r="Y132" s="51">
        <f>Y$100+'GPG Margins'!$D28</f>
        <v>12.528728256750624</v>
      </c>
      <c r="Z132" s="51">
        <f>Z$100+'GPG Margins'!$D28</f>
        <v>12.901660999137542</v>
      </c>
      <c r="AA132" s="51">
        <f>AA$100+'GPG Margins'!$D28</f>
        <v>13.292378010412797</v>
      </c>
      <c r="AB132" s="51">
        <f>AB$100+'GPG Margins'!$D28</f>
        <v>13.428024835673659</v>
      </c>
      <c r="AC132" s="51">
        <f>AC$100+'GPG Margins'!$D28</f>
        <v>13.462200402043296</v>
      </c>
      <c r="AD132" s="51">
        <f>AD$100+'GPG Margins'!$D28</f>
        <v>13.614218138308896</v>
      </c>
      <c r="AE132" s="51">
        <f>AE$100+'GPG Margins'!$D28</f>
        <v>13.664946288250857</v>
      </c>
      <c r="AF132" s="51">
        <f>AF$100+'GPG Margins'!$D28</f>
        <v>13.538485890216334</v>
      </c>
      <c r="AG132" s="51">
        <f>AG$100+'GPG Margins'!$D28</f>
        <v>13.519062833373896</v>
      </c>
      <c r="AH132" s="51">
        <f>AH$100+'GPG Margins'!$D28</f>
        <v>13.631200393654968</v>
      </c>
      <c r="AI132" s="51">
        <f>AI$100+'GPG Margins'!$D28</f>
        <v>13.649178241648338</v>
      </c>
      <c r="AJ132" s="51">
        <f>AJ$100+'GPG Margins'!$D28</f>
        <v>13.76587733609958</v>
      </c>
    </row>
    <row r="133" spans="1:70">
      <c r="A133" s="47"/>
      <c r="B133" s="50" t="s">
        <v>114</v>
      </c>
      <c r="C133" s="51">
        <v>0</v>
      </c>
      <c r="D133" s="51">
        <f>D$100+'GPG Margins'!$D29</f>
        <v>9.205698159766083</v>
      </c>
      <c r="E133" s="51">
        <f>E$100+'GPG Margins'!$D29</f>
        <v>11.871156683084283</v>
      </c>
      <c r="F133" s="51">
        <f>F$100+'GPG Margins'!$D29</f>
        <v>13.292188229080816</v>
      </c>
      <c r="G133" s="51">
        <f>G$100+'GPG Margins'!$D29</f>
        <v>12.307384604377846</v>
      </c>
      <c r="H133" s="51">
        <f>H$100+'GPG Margins'!$D29</f>
        <v>11.578933855146541</v>
      </c>
      <c r="I133" s="51">
        <f>I$100+'GPG Margins'!$D29</f>
        <v>11.259054425334069</v>
      </c>
      <c r="J133" s="51">
        <f>J$100+'GPG Margins'!$D29</f>
        <v>11.36147981746308</v>
      </c>
      <c r="K133" s="51">
        <f>K$100+'GPG Margins'!$D29</f>
        <v>11.343948976560432</v>
      </c>
      <c r="L133" s="51">
        <f>L$100+'GPG Margins'!$D29</f>
        <v>11.876724475524634</v>
      </c>
      <c r="M133" s="51">
        <f>M$100+'GPG Margins'!$D29</f>
        <v>11.982896683076321</v>
      </c>
      <c r="N133" s="51">
        <f>N$100+'GPG Margins'!$D29</f>
        <v>12.058971402014219</v>
      </c>
      <c r="O133" s="51">
        <f>O$100+'GPG Margins'!$D29</f>
        <v>12.189191292050959</v>
      </c>
      <c r="P133" s="51">
        <f>P$100+'GPG Margins'!$D29</f>
        <v>12.164497032561199</v>
      </c>
      <c r="Q133" s="51">
        <f>Q$100+'GPG Margins'!$D29</f>
        <v>12.095954680594431</v>
      </c>
      <c r="R133" s="51">
        <f>R$100+'GPG Margins'!$D29</f>
        <v>11.937150295612335</v>
      </c>
      <c r="S133" s="51">
        <f>S$100+'GPG Margins'!$D29</f>
        <v>11.741765671406306</v>
      </c>
      <c r="T133" s="51">
        <f>T$100+'GPG Margins'!$D29</f>
        <v>11.822156653964576</v>
      </c>
      <c r="U133" s="51">
        <f>U$100+'GPG Margins'!$D29</f>
        <v>12.106797284571972</v>
      </c>
      <c r="V133" s="51">
        <f>V$100+'GPG Margins'!$D29</f>
        <v>12.364212270675328</v>
      </c>
      <c r="W133" s="51">
        <f>W$100+'GPG Margins'!$D29</f>
        <v>12.471888697175968</v>
      </c>
      <c r="X133" s="51">
        <f>X$100+'GPG Margins'!$D29</f>
        <v>12.544569746959517</v>
      </c>
      <c r="Y133" s="51">
        <f>Y$100+'GPG Margins'!$D29</f>
        <v>12.728728256750623</v>
      </c>
      <c r="Z133" s="51">
        <f>Z$100+'GPG Margins'!$D29</f>
        <v>13.101660999137541</v>
      </c>
      <c r="AA133" s="51">
        <f>AA$100+'GPG Margins'!$D29</f>
        <v>13.492378010412796</v>
      </c>
      <c r="AB133" s="51">
        <f>AB$100+'GPG Margins'!$D29</f>
        <v>13.628024835673658</v>
      </c>
      <c r="AC133" s="51">
        <f>AC$100+'GPG Margins'!$D29</f>
        <v>13.662200402043295</v>
      </c>
      <c r="AD133" s="51">
        <f>AD$100+'GPG Margins'!$D29</f>
        <v>13.814218138308895</v>
      </c>
      <c r="AE133" s="51">
        <f>AE$100+'GPG Margins'!$D29</f>
        <v>13.864946288250856</v>
      </c>
      <c r="AF133" s="51">
        <f>AF$100+'GPG Margins'!$D29</f>
        <v>13.738485890216333</v>
      </c>
      <c r="AG133" s="51">
        <f>AG$100+'GPG Margins'!$D29</f>
        <v>13.719062833373895</v>
      </c>
      <c r="AH133" s="51">
        <f>AH$100+'GPG Margins'!$D29</f>
        <v>13.831200393654967</v>
      </c>
      <c r="AI133" s="51">
        <f>AI$100+'GPG Margins'!$D29</f>
        <v>13.849178241648337</v>
      </c>
      <c r="AJ133" s="51">
        <f>AJ$100+'GPG Margins'!$D29</f>
        <v>13.965877336099579</v>
      </c>
    </row>
    <row r="134" spans="1:70">
      <c r="A134" s="47"/>
      <c r="B134" s="50" t="s">
        <v>115</v>
      </c>
      <c r="C134" s="51">
        <v>0</v>
      </c>
      <c r="D134" s="51">
        <f>D$100+'GPG Margins'!$D30</f>
        <v>9.205698159766083</v>
      </c>
      <c r="E134" s="51">
        <f>E$100+'GPG Margins'!$D30</f>
        <v>11.871156683084283</v>
      </c>
      <c r="F134" s="51">
        <f>F$100+'GPG Margins'!$D30</f>
        <v>13.292188229080816</v>
      </c>
      <c r="G134" s="51">
        <f>G$100+'GPG Margins'!$D30</f>
        <v>12.307384604377846</v>
      </c>
      <c r="H134" s="51">
        <f>H$100+'GPG Margins'!$D30</f>
        <v>11.578933855146541</v>
      </c>
      <c r="I134" s="51">
        <f>I$100+'GPG Margins'!$D30</f>
        <v>11.259054425334069</v>
      </c>
      <c r="J134" s="51">
        <f>J$100+'GPG Margins'!$D30</f>
        <v>11.36147981746308</v>
      </c>
      <c r="K134" s="51">
        <f>K$100+'GPG Margins'!$D30</f>
        <v>11.343948976560432</v>
      </c>
      <c r="L134" s="51">
        <f>L$100+'GPG Margins'!$D30</f>
        <v>11.876724475524634</v>
      </c>
      <c r="M134" s="51">
        <f>M$100+'GPG Margins'!$D30</f>
        <v>11.982896683076321</v>
      </c>
      <c r="N134" s="51">
        <f>N$100+'GPG Margins'!$D30</f>
        <v>12.058971402014219</v>
      </c>
      <c r="O134" s="51">
        <f>O$100+'GPG Margins'!$D30</f>
        <v>12.189191292050959</v>
      </c>
      <c r="P134" s="51">
        <f>P$100+'GPG Margins'!$D30</f>
        <v>12.164497032561199</v>
      </c>
      <c r="Q134" s="51">
        <f>Q$100+'GPG Margins'!$D30</f>
        <v>12.095954680594431</v>
      </c>
      <c r="R134" s="51">
        <f>R$100+'GPG Margins'!$D30</f>
        <v>11.937150295612335</v>
      </c>
      <c r="S134" s="51">
        <f>S$100+'GPG Margins'!$D30</f>
        <v>11.741765671406306</v>
      </c>
      <c r="T134" s="51">
        <f>T$100+'GPG Margins'!$D30</f>
        <v>11.822156653964576</v>
      </c>
      <c r="U134" s="51">
        <f>U$100+'GPG Margins'!$D30</f>
        <v>12.106797284571972</v>
      </c>
      <c r="V134" s="51">
        <f>V$100+'GPG Margins'!$D30</f>
        <v>12.364212270675328</v>
      </c>
      <c r="W134" s="51">
        <f>W$100+'GPG Margins'!$D30</f>
        <v>12.471888697175968</v>
      </c>
      <c r="X134" s="51">
        <f>X$100+'GPG Margins'!$D30</f>
        <v>12.544569746959517</v>
      </c>
      <c r="Y134" s="51">
        <f>Y$100+'GPG Margins'!$D30</f>
        <v>12.728728256750623</v>
      </c>
      <c r="Z134" s="51">
        <f>Z$100+'GPG Margins'!$D30</f>
        <v>13.101660999137541</v>
      </c>
      <c r="AA134" s="51">
        <f>AA$100+'GPG Margins'!$D30</f>
        <v>13.492378010412796</v>
      </c>
      <c r="AB134" s="51">
        <f>AB$100+'GPG Margins'!$D30</f>
        <v>13.628024835673658</v>
      </c>
      <c r="AC134" s="51">
        <f>AC$100+'GPG Margins'!$D30</f>
        <v>13.662200402043295</v>
      </c>
      <c r="AD134" s="51">
        <f>AD$100+'GPG Margins'!$D30</f>
        <v>13.814218138308895</v>
      </c>
      <c r="AE134" s="51">
        <f>AE$100+'GPG Margins'!$D30</f>
        <v>13.864946288250856</v>
      </c>
      <c r="AF134" s="51">
        <f>AF$100+'GPG Margins'!$D30</f>
        <v>13.738485890216333</v>
      </c>
      <c r="AG134" s="51">
        <f>AG$100+'GPG Margins'!$D30</f>
        <v>13.719062833373895</v>
      </c>
      <c r="AH134" s="51">
        <f>AH$100+'GPG Margins'!$D30</f>
        <v>13.831200393654967</v>
      </c>
      <c r="AI134" s="51">
        <f>AI$100+'GPG Margins'!$D30</f>
        <v>13.849178241648337</v>
      </c>
      <c r="AJ134" s="51">
        <f>AJ$100+'GPG Margins'!$D30</f>
        <v>13.965877336099579</v>
      </c>
    </row>
    <row r="135" spans="1:70">
      <c r="A135" s="47"/>
      <c r="B135" s="50" t="s">
        <v>116</v>
      </c>
      <c r="C135" s="51">
        <v>0</v>
      </c>
      <c r="D135" s="51">
        <f>D$100+'GPG Margins'!$D31</f>
        <v>9.0056981597660837</v>
      </c>
      <c r="E135" s="51">
        <f>E$100+'GPG Margins'!$D31</f>
        <v>11.671156683084284</v>
      </c>
      <c r="F135" s="51">
        <f>F$100+'GPG Margins'!$D31</f>
        <v>13.092188229080817</v>
      </c>
      <c r="G135" s="51">
        <f>G$100+'GPG Margins'!$D31</f>
        <v>12.107384604377847</v>
      </c>
      <c r="H135" s="51">
        <f>H$100+'GPG Margins'!$D31</f>
        <v>11.378933855146542</v>
      </c>
      <c r="I135" s="51">
        <f>I$100+'GPG Margins'!$D31</f>
        <v>11.05905442533407</v>
      </c>
      <c r="J135" s="51">
        <f>J$100+'GPG Margins'!$D31</f>
        <v>11.16147981746308</v>
      </c>
      <c r="K135" s="51">
        <f>K$100+'GPG Margins'!$D31</f>
        <v>11.143948976560432</v>
      </c>
      <c r="L135" s="51">
        <f>L$100+'GPG Margins'!$D31</f>
        <v>11.676724475524635</v>
      </c>
      <c r="M135" s="51">
        <f>M$100+'GPG Margins'!$D31</f>
        <v>11.782896683076322</v>
      </c>
      <c r="N135" s="51">
        <f>N$100+'GPG Margins'!$D31</f>
        <v>11.85897140201422</v>
      </c>
      <c r="O135" s="51">
        <f>O$100+'GPG Margins'!$D31</f>
        <v>11.989191292050959</v>
      </c>
      <c r="P135" s="51">
        <f>P$100+'GPG Margins'!$D31</f>
        <v>11.9644970325612</v>
      </c>
      <c r="Q135" s="51">
        <f>Q$100+'GPG Margins'!$D31</f>
        <v>11.895954680594432</v>
      </c>
      <c r="R135" s="51">
        <f>R$100+'GPG Margins'!$D31</f>
        <v>11.737150295612336</v>
      </c>
      <c r="S135" s="51">
        <f>S$100+'GPG Margins'!$D31</f>
        <v>11.541765671406306</v>
      </c>
      <c r="T135" s="51">
        <f>T$100+'GPG Margins'!$D31</f>
        <v>11.622156653964577</v>
      </c>
      <c r="U135" s="51">
        <f>U$100+'GPG Margins'!$D31</f>
        <v>11.906797284571972</v>
      </c>
      <c r="V135" s="51">
        <f>V$100+'GPG Margins'!$D31</f>
        <v>12.164212270675328</v>
      </c>
      <c r="W135" s="51">
        <f>W$100+'GPG Margins'!$D31</f>
        <v>12.271888697175969</v>
      </c>
      <c r="X135" s="51">
        <f>X$100+'GPG Margins'!$D31</f>
        <v>12.344569746959518</v>
      </c>
      <c r="Y135" s="51">
        <f>Y$100+'GPG Margins'!$D31</f>
        <v>12.528728256750624</v>
      </c>
      <c r="Z135" s="51">
        <f>Z$100+'GPG Margins'!$D31</f>
        <v>12.901660999137542</v>
      </c>
      <c r="AA135" s="51">
        <f>AA$100+'GPG Margins'!$D31</f>
        <v>13.292378010412797</v>
      </c>
      <c r="AB135" s="51">
        <f>AB$100+'GPG Margins'!$D31</f>
        <v>13.428024835673659</v>
      </c>
      <c r="AC135" s="51">
        <f>AC$100+'GPG Margins'!$D31</f>
        <v>13.462200402043296</v>
      </c>
      <c r="AD135" s="51">
        <f>AD$100+'GPG Margins'!$D31</f>
        <v>13.614218138308896</v>
      </c>
      <c r="AE135" s="51">
        <f>AE$100+'GPG Margins'!$D31</f>
        <v>13.664946288250857</v>
      </c>
      <c r="AF135" s="51">
        <f>AF$100+'GPG Margins'!$D31</f>
        <v>13.538485890216334</v>
      </c>
      <c r="AG135" s="51">
        <f>AG$100+'GPG Margins'!$D31</f>
        <v>13.519062833373896</v>
      </c>
      <c r="AH135" s="51">
        <f>AH$100+'GPG Margins'!$D31</f>
        <v>13.631200393654968</v>
      </c>
      <c r="AI135" s="51">
        <f>AI$100+'GPG Margins'!$D31</f>
        <v>13.649178241648338</v>
      </c>
      <c r="AJ135" s="51">
        <f>AJ$100+'GPG Margins'!$D31</f>
        <v>13.76587733609958</v>
      </c>
    </row>
    <row r="136" spans="1:70">
      <c r="A136" s="47"/>
      <c r="B136" s="50" t="s">
        <v>117</v>
      </c>
      <c r="C136" s="51">
        <v>0</v>
      </c>
      <c r="D136" s="51">
        <f>D$100+'GPG Margins'!$D32</f>
        <v>9.0056981597660837</v>
      </c>
      <c r="E136" s="51">
        <f>E$100+'GPG Margins'!$D32</f>
        <v>11.671156683084284</v>
      </c>
      <c r="F136" s="51">
        <f>F$100+'GPG Margins'!$D32</f>
        <v>13.092188229080817</v>
      </c>
      <c r="G136" s="51">
        <f>G$100+'GPG Margins'!$D32</f>
        <v>12.107384604377847</v>
      </c>
      <c r="H136" s="51">
        <f>H$100+'GPG Margins'!$D32</f>
        <v>11.378933855146542</v>
      </c>
      <c r="I136" s="51">
        <f>I$100+'GPG Margins'!$D32</f>
        <v>11.05905442533407</v>
      </c>
      <c r="J136" s="51">
        <f>J$100+'GPG Margins'!$D32</f>
        <v>11.16147981746308</v>
      </c>
      <c r="K136" s="51">
        <f>K$100+'GPG Margins'!$D32</f>
        <v>11.143948976560432</v>
      </c>
      <c r="L136" s="51">
        <f>L$100+'GPG Margins'!$D32</f>
        <v>11.676724475524635</v>
      </c>
      <c r="M136" s="51">
        <f>M$100+'GPG Margins'!$D32</f>
        <v>11.782896683076322</v>
      </c>
      <c r="N136" s="51">
        <f>N$100+'GPG Margins'!$D32</f>
        <v>11.85897140201422</v>
      </c>
      <c r="O136" s="51">
        <f>O$100+'GPG Margins'!$D32</f>
        <v>11.989191292050959</v>
      </c>
      <c r="P136" s="51">
        <f>P$100+'GPG Margins'!$D32</f>
        <v>11.9644970325612</v>
      </c>
      <c r="Q136" s="51">
        <f>Q$100+'GPG Margins'!$D32</f>
        <v>11.895954680594432</v>
      </c>
      <c r="R136" s="51">
        <f>R$100+'GPG Margins'!$D32</f>
        <v>11.737150295612336</v>
      </c>
      <c r="S136" s="51">
        <f>S$100+'GPG Margins'!$D32</f>
        <v>11.541765671406306</v>
      </c>
      <c r="T136" s="51">
        <f>T$100+'GPG Margins'!$D32</f>
        <v>11.622156653964577</v>
      </c>
      <c r="U136" s="51">
        <f>U$100+'GPG Margins'!$D32</f>
        <v>11.906797284571972</v>
      </c>
      <c r="V136" s="51">
        <f>V$100+'GPG Margins'!$D32</f>
        <v>12.164212270675328</v>
      </c>
      <c r="W136" s="51">
        <f>W$100+'GPG Margins'!$D32</f>
        <v>12.271888697175969</v>
      </c>
      <c r="X136" s="51">
        <f>X$100+'GPG Margins'!$D32</f>
        <v>12.344569746959518</v>
      </c>
      <c r="Y136" s="51">
        <f>Y$100+'GPG Margins'!$D32</f>
        <v>12.528728256750624</v>
      </c>
      <c r="Z136" s="51">
        <f>Z$100+'GPG Margins'!$D32</f>
        <v>12.901660999137542</v>
      </c>
      <c r="AA136" s="51">
        <f>AA$100+'GPG Margins'!$D32</f>
        <v>13.292378010412797</v>
      </c>
      <c r="AB136" s="51">
        <f>AB$100+'GPG Margins'!$D32</f>
        <v>13.428024835673659</v>
      </c>
      <c r="AC136" s="51">
        <f>AC$100+'GPG Margins'!$D32</f>
        <v>13.462200402043296</v>
      </c>
      <c r="AD136" s="51">
        <f>AD$100+'GPG Margins'!$D32</f>
        <v>13.614218138308896</v>
      </c>
      <c r="AE136" s="51">
        <f>AE$100+'GPG Margins'!$D32</f>
        <v>13.664946288250857</v>
      </c>
      <c r="AF136" s="51">
        <f>AF$100+'GPG Margins'!$D32</f>
        <v>13.538485890216334</v>
      </c>
      <c r="AG136" s="51">
        <f>AG$100+'GPG Margins'!$D32</f>
        <v>13.519062833373896</v>
      </c>
      <c r="AH136" s="51">
        <f>AH$100+'GPG Margins'!$D32</f>
        <v>13.631200393654968</v>
      </c>
      <c r="AI136" s="51">
        <f>AI$100+'GPG Margins'!$D32</f>
        <v>13.649178241648338</v>
      </c>
      <c r="AJ136" s="51">
        <f>AJ$100+'GPG Margins'!$D32</f>
        <v>13.76587733609958</v>
      </c>
    </row>
    <row r="137" spans="1:70">
      <c r="A137" s="47"/>
      <c r="B137" s="50" t="s">
        <v>118</v>
      </c>
      <c r="C137" s="51">
        <v>0</v>
      </c>
      <c r="D137" s="51">
        <f>D$100+'GPG Margins'!$D33</f>
        <v>9.1056981597660833</v>
      </c>
      <c r="E137" s="51">
        <f>E$100+'GPG Margins'!$D33</f>
        <v>11.771156683084284</v>
      </c>
      <c r="F137" s="51">
        <f>F$100+'GPG Margins'!$D33</f>
        <v>13.192188229080816</v>
      </c>
      <c r="G137" s="51">
        <f>G$100+'GPG Margins'!$D33</f>
        <v>12.207384604377847</v>
      </c>
      <c r="H137" s="51">
        <f>H$100+'GPG Margins'!$D33</f>
        <v>11.478933855146542</v>
      </c>
      <c r="I137" s="51">
        <f>I$100+'GPG Margins'!$D33</f>
        <v>11.15905442533407</v>
      </c>
      <c r="J137" s="51">
        <f>J$100+'GPG Margins'!$D33</f>
        <v>11.26147981746308</v>
      </c>
      <c r="K137" s="51">
        <f>K$100+'GPG Margins'!$D33</f>
        <v>11.243948976560432</v>
      </c>
      <c r="L137" s="51">
        <f>L$100+'GPG Margins'!$D33</f>
        <v>11.776724475524635</v>
      </c>
      <c r="M137" s="51">
        <f>M$100+'GPG Margins'!$D33</f>
        <v>11.882896683076321</v>
      </c>
      <c r="N137" s="51">
        <f>N$100+'GPG Margins'!$D33</f>
        <v>11.958971402014219</v>
      </c>
      <c r="O137" s="51">
        <f>O$100+'GPG Margins'!$D33</f>
        <v>12.089191292050959</v>
      </c>
      <c r="P137" s="51">
        <f>P$100+'GPG Margins'!$D33</f>
        <v>12.064497032561199</v>
      </c>
      <c r="Q137" s="51">
        <f>Q$100+'GPG Margins'!$D33</f>
        <v>11.995954680594432</v>
      </c>
      <c r="R137" s="51">
        <f>R$100+'GPG Margins'!$D33</f>
        <v>11.837150295612336</v>
      </c>
      <c r="S137" s="51">
        <f>S$100+'GPG Margins'!$D33</f>
        <v>11.641765671406306</v>
      </c>
      <c r="T137" s="51">
        <f>T$100+'GPG Margins'!$D33</f>
        <v>11.722156653964577</v>
      </c>
      <c r="U137" s="51">
        <f>U$100+'GPG Margins'!$D33</f>
        <v>12.006797284571972</v>
      </c>
      <c r="V137" s="51">
        <f>V$100+'GPG Margins'!$D33</f>
        <v>12.264212270675328</v>
      </c>
      <c r="W137" s="51">
        <f>W$100+'GPG Margins'!$D33</f>
        <v>12.371888697175969</v>
      </c>
      <c r="X137" s="51">
        <f>X$100+'GPG Margins'!$D33</f>
        <v>12.444569746959518</v>
      </c>
      <c r="Y137" s="51">
        <f>Y$100+'GPG Margins'!$D33</f>
        <v>12.628728256750623</v>
      </c>
      <c r="Z137" s="51">
        <f>Z$100+'GPG Margins'!$D33</f>
        <v>13.001660999137542</v>
      </c>
      <c r="AA137" s="51">
        <f>AA$100+'GPG Margins'!$D33</f>
        <v>13.392378010412797</v>
      </c>
      <c r="AB137" s="51">
        <f>AB$100+'GPG Margins'!$D33</f>
        <v>13.528024835673659</v>
      </c>
      <c r="AC137" s="51">
        <f>AC$100+'GPG Margins'!$D33</f>
        <v>13.562200402043295</v>
      </c>
      <c r="AD137" s="51">
        <f>AD$100+'GPG Margins'!$D33</f>
        <v>13.714218138308896</v>
      </c>
      <c r="AE137" s="51">
        <f>AE$100+'GPG Margins'!$D33</f>
        <v>13.764946288250856</v>
      </c>
      <c r="AF137" s="51">
        <f>AF$100+'GPG Margins'!$D33</f>
        <v>13.638485890216334</v>
      </c>
      <c r="AG137" s="51">
        <f>AG$100+'GPG Margins'!$D33</f>
        <v>13.619062833373896</v>
      </c>
      <c r="AH137" s="51">
        <f>AH$100+'GPG Margins'!$D33</f>
        <v>13.731200393654968</v>
      </c>
      <c r="AI137" s="51">
        <f>AI$100+'GPG Margins'!$D33</f>
        <v>13.749178241648337</v>
      </c>
      <c r="AJ137" s="51">
        <f>AJ$100+'GPG Margins'!$D33</f>
        <v>13.86587733609958</v>
      </c>
      <c r="AM137" s="13">
        <f>C106</f>
        <v>2019</v>
      </c>
      <c r="AN137" s="13">
        <f t="shared" ref="AN137:BR137" si="69">D106</f>
        <v>2020</v>
      </c>
      <c r="AO137" s="13">
        <f t="shared" si="69"/>
        <v>2021</v>
      </c>
      <c r="AP137" s="13">
        <f t="shared" si="69"/>
        <v>2022</v>
      </c>
      <c r="AQ137" s="13">
        <f t="shared" si="69"/>
        <v>2023</v>
      </c>
      <c r="AR137" s="13">
        <f t="shared" si="69"/>
        <v>2024</v>
      </c>
      <c r="AS137" s="13">
        <f t="shared" si="69"/>
        <v>2025</v>
      </c>
      <c r="AT137" s="13">
        <f t="shared" si="69"/>
        <v>2026</v>
      </c>
      <c r="AU137" s="13">
        <f t="shared" si="69"/>
        <v>2027</v>
      </c>
      <c r="AV137" s="13">
        <f t="shared" si="69"/>
        <v>2028</v>
      </c>
      <c r="AW137" s="13">
        <f t="shared" si="69"/>
        <v>2029</v>
      </c>
      <c r="AX137" s="13">
        <f t="shared" si="69"/>
        <v>2030</v>
      </c>
      <c r="AY137" s="13">
        <f t="shared" si="69"/>
        <v>2031</v>
      </c>
      <c r="AZ137" s="13">
        <f t="shared" si="69"/>
        <v>2032</v>
      </c>
      <c r="BA137" s="13">
        <f t="shared" si="69"/>
        <v>2033</v>
      </c>
      <c r="BB137" s="13">
        <f t="shared" si="69"/>
        <v>2034</v>
      </c>
      <c r="BC137" s="13">
        <f t="shared" si="69"/>
        <v>2035</v>
      </c>
      <c r="BD137" s="13">
        <f t="shared" si="69"/>
        <v>2036</v>
      </c>
      <c r="BE137" s="13">
        <f t="shared" si="69"/>
        <v>2037</v>
      </c>
      <c r="BF137" s="13">
        <f t="shared" si="69"/>
        <v>2038</v>
      </c>
      <c r="BG137" s="13">
        <f t="shared" si="69"/>
        <v>2039</v>
      </c>
      <c r="BH137" s="13">
        <f t="shared" si="69"/>
        <v>2040</v>
      </c>
      <c r="BI137" s="13">
        <f t="shared" si="69"/>
        <v>2041</v>
      </c>
      <c r="BJ137" s="13">
        <f t="shared" si="69"/>
        <v>2042</v>
      </c>
      <c r="BK137" s="13">
        <f t="shared" si="69"/>
        <v>2043</v>
      </c>
      <c r="BL137" s="13">
        <f t="shared" si="69"/>
        <v>2044</v>
      </c>
      <c r="BM137" s="13">
        <f t="shared" si="69"/>
        <v>2045</v>
      </c>
      <c r="BN137" s="13">
        <f t="shared" si="69"/>
        <v>2046</v>
      </c>
      <c r="BO137" s="13">
        <f t="shared" si="69"/>
        <v>2047</v>
      </c>
      <c r="BP137" s="13">
        <f t="shared" si="69"/>
        <v>2048</v>
      </c>
      <c r="BQ137" s="13">
        <f t="shared" si="69"/>
        <v>2049</v>
      </c>
      <c r="BR137" s="13">
        <f t="shared" si="69"/>
        <v>2050</v>
      </c>
    </row>
    <row r="138" spans="1:70">
      <c r="A138" s="47"/>
      <c r="B138" s="48" t="s">
        <v>119</v>
      </c>
      <c r="C138" s="51" t="s">
        <v>104</v>
      </c>
      <c r="D138" s="51" t="s">
        <v>104</v>
      </c>
      <c r="E138" s="51" t="s">
        <v>104</v>
      </c>
      <c r="F138" s="51" t="s">
        <v>104</v>
      </c>
      <c r="G138" s="51" t="s">
        <v>104</v>
      </c>
      <c r="H138" s="51" t="s">
        <v>104</v>
      </c>
      <c r="I138" s="51" t="s">
        <v>104</v>
      </c>
      <c r="J138" s="51" t="s">
        <v>104</v>
      </c>
      <c r="K138" s="51" t="s">
        <v>104</v>
      </c>
      <c r="L138" s="51" t="s">
        <v>104</v>
      </c>
      <c r="M138" s="51" t="s">
        <v>104</v>
      </c>
      <c r="N138" s="51" t="s">
        <v>104</v>
      </c>
      <c r="O138" s="51" t="s">
        <v>104</v>
      </c>
      <c r="P138" s="51" t="s">
        <v>104</v>
      </c>
      <c r="Q138" s="51" t="s">
        <v>104</v>
      </c>
      <c r="R138" s="51" t="s">
        <v>104</v>
      </c>
      <c r="S138" s="51" t="s">
        <v>104</v>
      </c>
      <c r="T138" s="51" t="s">
        <v>104</v>
      </c>
      <c r="U138" s="51" t="s">
        <v>104</v>
      </c>
      <c r="V138" s="51" t="s">
        <v>104</v>
      </c>
      <c r="W138" s="51" t="s">
        <v>104</v>
      </c>
      <c r="X138" s="51" t="s">
        <v>104</v>
      </c>
      <c r="Y138" s="51" t="s">
        <v>104</v>
      </c>
      <c r="Z138" s="51" t="s">
        <v>104</v>
      </c>
      <c r="AA138" s="51" t="s">
        <v>104</v>
      </c>
      <c r="AB138" s="51" t="s">
        <v>104</v>
      </c>
      <c r="AC138" s="51" t="s">
        <v>104</v>
      </c>
      <c r="AD138" s="51" t="s">
        <v>104</v>
      </c>
      <c r="AE138" s="51" t="s">
        <v>104</v>
      </c>
      <c r="AF138" s="51" t="s">
        <v>104</v>
      </c>
      <c r="AG138" s="51" t="s">
        <v>104</v>
      </c>
      <c r="AH138" s="51" t="s">
        <v>104</v>
      </c>
      <c r="AI138" s="51" t="s">
        <v>104</v>
      </c>
      <c r="AJ138" s="51" t="s">
        <v>104</v>
      </c>
      <c r="AL138" s="51" t="s">
        <v>134</v>
      </c>
      <c r="AM138" s="51">
        <f t="shared" ref="AM138:BR138" si="70">C82</f>
        <v>0</v>
      </c>
      <c r="AN138" s="51">
        <f t="shared" si="70"/>
        <v>8.4086972729981628</v>
      </c>
      <c r="AO138" s="51">
        <f t="shared" si="70"/>
        <v>10.167389446429311</v>
      </c>
      <c r="AP138" s="51">
        <f t="shared" si="70"/>
        <v>10.950875948418503</v>
      </c>
      <c r="AQ138" s="51">
        <f t="shared" si="70"/>
        <v>10.161689809582899</v>
      </c>
      <c r="AR138" s="51">
        <f t="shared" si="70"/>
        <v>9.3998138078334961</v>
      </c>
      <c r="AS138" s="51">
        <f t="shared" si="70"/>
        <v>8.7674577808252572</v>
      </c>
      <c r="AT138" s="51">
        <f t="shared" si="70"/>
        <v>8.5488861262100979</v>
      </c>
      <c r="AU138" s="51">
        <f t="shared" si="70"/>
        <v>8.4229375075687596</v>
      </c>
      <c r="AV138" s="51">
        <f t="shared" si="70"/>
        <v>8.8433187809605496</v>
      </c>
      <c r="AW138" s="51">
        <f t="shared" si="70"/>
        <v>9.0409929740037178</v>
      </c>
      <c r="AX138" s="51">
        <f t="shared" si="70"/>
        <v>9.203430436490871</v>
      </c>
      <c r="AY138" s="51">
        <f t="shared" si="70"/>
        <v>9.3113528899452316</v>
      </c>
      <c r="AZ138" s="51">
        <f t="shared" si="70"/>
        <v>9.3339876324785287</v>
      </c>
      <c r="BA138" s="51">
        <f t="shared" si="70"/>
        <v>9.3228836621519449</v>
      </c>
      <c r="BB138" s="51">
        <f t="shared" si="70"/>
        <v>9.0357306935173263</v>
      </c>
      <c r="BC138" s="51">
        <f t="shared" si="70"/>
        <v>8.7098649142110247</v>
      </c>
      <c r="BD138" s="51">
        <f t="shared" si="70"/>
        <v>8.7917002531790196</v>
      </c>
      <c r="BE138" s="51">
        <f t="shared" si="70"/>
        <v>8.9013995837341966</v>
      </c>
      <c r="BF138" s="51">
        <f t="shared" si="70"/>
        <v>8.7682652487670119</v>
      </c>
      <c r="BG138" s="51">
        <f t="shared" si="70"/>
        <v>8.6208019193767953</v>
      </c>
      <c r="BH138" s="51">
        <f t="shared" si="70"/>
        <v>8.5231911391390192</v>
      </c>
      <c r="BI138" s="51">
        <f t="shared" si="70"/>
        <v>8.5342808731502924</v>
      </c>
      <c r="BJ138" s="51">
        <f t="shared" si="70"/>
        <v>8.7183119847962054</v>
      </c>
      <c r="BK138" s="51">
        <f t="shared" si="70"/>
        <v>8.8718827335364736</v>
      </c>
      <c r="BL138" s="51">
        <f t="shared" si="70"/>
        <v>8.8428633821781464</v>
      </c>
      <c r="BM138" s="51">
        <f t="shared" si="70"/>
        <v>8.7161216930188896</v>
      </c>
      <c r="BN138" s="51">
        <f t="shared" si="70"/>
        <v>8.6902836625672943</v>
      </c>
      <c r="BO138" s="51">
        <f t="shared" si="70"/>
        <v>8.8495182302603954</v>
      </c>
      <c r="BP138" s="51">
        <f t="shared" si="70"/>
        <v>9.0324401838669992</v>
      </c>
      <c r="BQ138" s="51">
        <f t="shared" si="70"/>
        <v>9.1006863849965551</v>
      </c>
      <c r="BR138" s="51">
        <f t="shared" si="70"/>
        <v>9.0817133049630492</v>
      </c>
    </row>
    <row r="139" spans="1:70">
      <c r="A139" s="47"/>
      <c r="B139" s="50" t="s">
        <v>94</v>
      </c>
      <c r="C139" s="51">
        <v>0</v>
      </c>
      <c r="D139" s="51">
        <f>D$101+'GPG Margins'!$D35</f>
        <v>10.022956599952316</v>
      </c>
      <c r="E139" s="51">
        <f>E$101+'GPG Margins'!$D35</f>
        <v>11.898686879123172</v>
      </c>
      <c r="F139" s="51">
        <f>F$101+'GPG Margins'!$D35</f>
        <v>12.668925687395973</v>
      </c>
      <c r="G139" s="51">
        <f>G$101+'GPG Margins'!$D35</f>
        <v>11.780975842684917</v>
      </c>
      <c r="H139" s="51">
        <f>H$101+'GPG Margins'!$D35</f>
        <v>10.940666540210934</v>
      </c>
      <c r="I139" s="51">
        <f>I$101+'GPG Margins'!$D35</f>
        <v>10.288640384360377</v>
      </c>
      <c r="J139" s="51">
        <f>J$101+'GPG Margins'!$D35</f>
        <v>10.109199218065928</v>
      </c>
      <c r="K139" s="51">
        <f>K$101+'GPG Margins'!$D35</f>
        <v>10.010067275553165</v>
      </c>
      <c r="L139" s="51">
        <f>L$101+'GPG Margins'!$D35</f>
        <v>10.434722765250818</v>
      </c>
      <c r="M139" s="51">
        <f>M$101+'GPG Margins'!$D35</f>
        <v>10.624343902220833</v>
      </c>
      <c r="N139" s="51">
        <f>N$101+'GPG Margins'!$D35</f>
        <v>10.770053003188355</v>
      </c>
      <c r="O139" s="51">
        <f>O$101+'GPG Margins'!$D35</f>
        <v>10.859399321142732</v>
      </c>
      <c r="P139" s="51">
        <f>P$101+'GPG Margins'!$D35</f>
        <v>10.864789624283301</v>
      </c>
      <c r="Q139" s="51">
        <f>Q$101+'GPG Margins'!$D35</f>
        <v>10.842995708127901</v>
      </c>
      <c r="R139" s="51">
        <f>R$101+'GPG Margins'!$D35</f>
        <v>10.561507377927658</v>
      </c>
      <c r="S139" s="51">
        <f>S$101+'GPG Margins'!$D35</f>
        <v>10.263114840309889</v>
      </c>
      <c r="T139" s="51">
        <f>T$101+'GPG Margins'!$D35</f>
        <v>10.388040368154414</v>
      </c>
      <c r="U139" s="51">
        <f>U$101+'GPG Margins'!$D35</f>
        <v>10.539230131206022</v>
      </c>
      <c r="V139" s="51">
        <f>V$101+'GPG Margins'!$D35</f>
        <v>10.428482495015935</v>
      </c>
      <c r="W139" s="51">
        <f>W$101+'GPG Margins'!$D35</f>
        <v>10.290452465053729</v>
      </c>
      <c r="X139" s="51">
        <f>X$101+'GPG Margins'!$D35</f>
        <v>10.207285191623647</v>
      </c>
      <c r="Y139" s="51">
        <f>Y$101+'GPG Margins'!$D35</f>
        <v>10.255587042961203</v>
      </c>
      <c r="Z139" s="51">
        <f>Z$101+'GPG Margins'!$D35</f>
        <v>10.52155636975392</v>
      </c>
      <c r="AA139" s="51">
        <f>AA$101+'GPG Margins'!$D35</f>
        <v>10.759988877814113</v>
      </c>
      <c r="AB139" s="51">
        <f>AB$101+'GPG Margins'!$D35</f>
        <v>10.755527987390597</v>
      </c>
      <c r="AC139" s="51">
        <f>AC$101+'GPG Margins'!$D35</f>
        <v>10.612050523242544</v>
      </c>
      <c r="AD139" s="51">
        <f>AD$101+'GPG Margins'!$D35</f>
        <v>10.587856991097208</v>
      </c>
      <c r="AE139" s="51">
        <f>AE$101+'GPG Margins'!$D35</f>
        <v>10.769205351309775</v>
      </c>
      <c r="AF139" s="51">
        <f>AF$101+'GPG Margins'!$D35</f>
        <v>10.964349195113623</v>
      </c>
      <c r="AG139" s="51">
        <f>AG$101+'GPG Margins'!$D35</f>
        <v>11.053923867279746</v>
      </c>
      <c r="AH139" s="51">
        <f>AH$101+'GPG Margins'!$D35</f>
        <v>11.061583488813703</v>
      </c>
      <c r="AI139" s="51">
        <f>AI$101+'GPG Margins'!$D35</f>
        <v>11.034380795149001</v>
      </c>
      <c r="AJ139" s="51">
        <f>AJ$101+'GPG Margins'!$D35</f>
        <v>11.054096800293866</v>
      </c>
      <c r="AL139" s="50" t="s">
        <v>94</v>
      </c>
      <c r="AM139" s="51">
        <f>C139</f>
        <v>0</v>
      </c>
      <c r="AN139" s="51">
        <f t="shared" ref="AN139:BP147" si="71">D139</f>
        <v>10.022956599952316</v>
      </c>
      <c r="AO139" s="51">
        <f t="shared" si="71"/>
        <v>11.898686879123172</v>
      </c>
      <c r="AP139" s="51">
        <f t="shared" si="71"/>
        <v>12.668925687395973</v>
      </c>
      <c r="AQ139" s="51">
        <f t="shared" si="71"/>
        <v>11.780975842684917</v>
      </c>
      <c r="AR139" s="51">
        <f t="shared" si="71"/>
        <v>10.940666540210934</v>
      </c>
      <c r="AS139" s="51">
        <f t="shared" si="71"/>
        <v>10.288640384360377</v>
      </c>
      <c r="AT139" s="51">
        <f t="shared" si="71"/>
        <v>10.109199218065928</v>
      </c>
      <c r="AU139" s="51">
        <f t="shared" si="71"/>
        <v>10.010067275553165</v>
      </c>
      <c r="AV139" s="51">
        <f t="shared" si="71"/>
        <v>10.434722765250818</v>
      </c>
      <c r="AW139" s="51">
        <f t="shared" si="71"/>
        <v>10.624343902220833</v>
      </c>
      <c r="AX139" s="51">
        <f t="shared" si="71"/>
        <v>10.770053003188355</v>
      </c>
      <c r="AY139" s="51">
        <f t="shared" si="71"/>
        <v>10.859399321142732</v>
      </c>
      <c r="AZ139" s="51">
        <f t="shared" si="71"/>
        <v>10.864789624283301</v>
      </c>
      <c r="BA139" s="51">
        <f t="shared" si="71"/>
        <v>10.842995708127901</v>
      </c>
      <c r="BB139" s="51">
        <f t="shared" si="71"/>
        <v>10.561507377927658</v>
      </c>
      <c r="BC139" s="51">
        <f t="shared" si="71"/>
        <v>10.263114840309889</v>
      </c>
      <c r="BD139" s="51">
        <f t="shared" si="71"/>
        <v>10.388040368154414</v>
      </c>
      <c r="BE139" s="51">
        <f t="shared" si="71"/>
        <v>10.539230131206022</v>
      </c>
      <c r="BF139" s="51">
        <f t="shared" si="71"/>
        <v>10.428482495015935</v>
      </c>
      <c r="BG139" s="51">
        <f t="shared" si="71"/>
        <v>10.290452465053729</v>
      </c>
      <c r="BH139" s="51">
        <f t="shared" si="71"/>
        <v>10.207285191623647</v>
      </c>
      <c r="BI139" s="51">
        <f t="shared" si="71"/>
        <v>10.255587042961203</v>
      </c>
      <c r="BJ139" s="51">
        <f t="shared" si="71"/>
        <v>10.52155636975392</v>
      </c>
      <c r="BK139" s="51">
        <f t="shared" si="71"/>
        <v>10.759988877814113</v>
      </c>
      <c r="BL139" s="51">
        <f t="shared" si="71"/>
        <v>10.755527987390597</v>
      </c>
      <c r="BM139" s="51">
        <f t="shared" si="71"/>
        <v>10.612050523242544</v>
      </c>
      <c r="BN139" s="51">
        <f t="shared" si="71"/>
        <v>10.587856991097208</v>
      </c>
      <c r="BO139" s="51">
        <f t="shared" si="71"/>
        <v>10.769205351309775</v>
      </c>
      <c r="BP139" s="51">
        <f t="shared" si="71"/>
        <v>10.964349195113623</v>
      </c>
      <c r="BQ139" s="51">
        <f t="shared" ref="BQ139:BR146" si="72">AG139</f>
        <v>11.053923867279746</v>
      </c>
      <c r="BR139" s="51">
        <f t="shared" si="72"/>
        <v>11.061583488813703</v>
      </c>
    </row>
    <row r="140" spans="1:70">
      <c r="A140" s="47"/>
      <c r="B140" s="50" t="s">
        <v>95</v>
      </c>
      <c r="C140" s="51">
        <v>0</v>
      </c>
      <c r="D140" s="51">
        <f>D$101+'GPG Margins'!$D36</f>
        <v>9.6729565999523164</v>
      </c>
      <c r="E140" s="51">
        <f>E$101+'GPG Margins'!$D36</f>
        <v>11.548686879123172</v>
      </c>
      <c r="F140" s="51">
        <f>F$101+'GPG Margins'!$D36</f>
        <v>12.318925687395973</v>
      </c>
      <c r="G140" s="51">
        <f>G$101+'GPG Margins'!$D36</f>
        <v>11.430975842684918</v>
      </c>
      <c r="H140" s="51">
        <f>H$101+'GPG Margins'!$D36</f>
        <v>10.590666540210934</v>
      </c>
      <c r="I140" s="51">
        <f>I$101+'GPG Margins'!$D36</f>
        <v>9.9386403843603759</v>
      </c>
      <c r="J140" s="51">
        <f>J$101+'GPG Margins'!$D36</f>
        <v>9.7591992180659286</v>
      </c>
      <c r="K140" s="51">
        <f>K$101+'GPG Margins'!$D36</f>
        <v>9.660067275553164</v>
      </c>
      <c r="L140" s="51">
        <f>L$101+'GPG Margins'!$D36</f>
        <v>10.084722765250817</v>
      </c>
      <c r="M140" s="51">
        <f>M$101+'GPG Margins'!$D36</f>
        <v>10.274343902220833</v>
      </c>
      <c r="N140" s="51">
        <f>N$101+'GPG Margins'!$D36</f>
        <v>10.420053003188356</v>
      </c>
      <c r="O140" s="51">
        <f>O$101+'GPG Margins'!$D36</f>
        <v>10.509399321142732</v>
      </c>
      <c r="P140" s="51">
        <f>P$101+'GPG Margins'!$D36</f>
        <v>10.514789624283299</v>
      </c>
      <c r="Q140" s="51">
        <f>Q$101+'GPG Margins'!$D36</f>
        <v>10.4929957081279</v>
      </c>
      <c r="R140" s="51">
        <f>R$101+'GPG Margins'!$D36</f>
        <v>10.211507377927656</v>
      </c>
      <c r="S140" s="51">
        <f>S$101+'GPG Margins'!$D36</f>
        <v>9.9131148403098894</v>
      </c>
      <c r="T140" s="51">
        <f>T$101+'GPG Margins'!$D36</f>
        <v>10.038040368154414</v>
      </c>
      <c r="U140" s="51">
        <f>U$101+'GPG Margins'!$D36</f>
        <v>10.189230131206022</v>
      </c>
      <c r="V140" s="51">
        <f>V$101+'GPG Margins'!$D36</f>
        <v>10.078482495015933</v>
      </c>
      <c r="W140" s="51">
        <f>W$101+'GPG Margins'!$D36</f>
        <v>9.9404524650537276</v>
      </c>
      <c r="X140" s="51">
        <f>X$101+'GPG Margins'!$D36</f>
        <v>9.8572851916236477</v>
      </c>
      <c r="Y140" s="51">
        <f>Y$101+'GPG Margins'!$D36</f>
        <v>9.9055870429612032</v>
      </c>
      <c r="Z140" s="51">
        <f>Z$101+'GPG Margins'!$D36</f>
        <v>10.171556369753921</v>
      </c>
      <c r="AA140" s="51">
        <f>AA$101+'GPG Margins'!$D36</f>
        <v>10.409988877814113</v>
      </c>
      <c r="AB140" s="51">
        <f>AB$101+'GPG Margins'!$D36</f>
        <v>10.405527987390597</v>
      </c>
      <c r="AC140" s="51">
        <f>AC$101+'GPG Margins'!$D36</f>
        <v>10.262050523242543</v>
      </c>
      <c r="AD140" s="51">
        <f>AD$101+'GPG Margins'!$D36</f>
        <v>10.237856991097209</v>
      </c>
      <c r="AE140" s="51">
        <f>AE$101+'GPG Margins'!$D36</f>
        <v>10.419205351309774</v>
      </c>
      <c r="AF140" s="51">
        <f>AF$101+'GPG Margins'!$D36</f>
        <v>10.614349195113622</v>
      </c>
      <c r="AG140" s="51">
        <f>AG$101+'GPG Margins'!$D36</f>
        <v>10.703923867279746</v>
      </c>
      <c r="AH140" s="51">
        <f>AH$101+'GPG Margins'!$D36</f>
        <v>10.711583488813702</v>
      </c>
      <c r="AI140" s="51">
        <f>AI$101+'GPG Margins'!$D36</f>
        <v>10.684380795149002</v>
      </c>
      <c r="AJ140" s="51">
        <f>AJ$101+'GPG Margins'!$D36</f>
        <v>10.704096800293867</v>
      </c>
      <c r="AL140" s="50" t="s">
        <v>95</v>
      </c>
      <c r="AM140" s="51">
        <f t="shared" ref="AM140:AM150" si="73">C140</f>
        <v>0</v>
      </c>
      <c r="AN140" s="51">
        <f t="shared" si="71"/>
        <v>9.6729565999523164</v>
      </c>
      <c r="AO140" s="51">
        <f t="shared" si="71"/>
        <v>11.548686879123172</v>
      </c>
      <c r="AP140" s="51">
        <f t="shared" si="71"/>
        <v>12.318925687395973</v>
      </c>
      <c r="AQ140" s="51">
        <f t="shared" si="71"/>
        <v>11.430975842684918</v>
      </c>
      <c r="AR140" s="51">
        <f t="shared" si="71"/>
        <v>10.590666540210934</v>
      </c>
      <c r="AS140" s="51">
        <f t="shared" si="71"/>
        <v>9.9386403843603759</v>
      </c>
      <c r="AT140" s="51">
        <f t="shared" si="71"/>
        <v>9.7591992180659286</v>
      </c>
      <c r="AU140" s="51">
        <f t="shared" si="71"/>
        <v>9.660067275553164</v>
      </c>
      <c r="AV140" s="51">
        <f t="shared" si="71"/>
        <v>10.084722765250817</v>
      </c>
      <c r="AW140" s="51">
        <f t="shared" si="71"/>
        <v>10.274343902220833</v>
      </c>
      <c r="AX140" s="51">
        <f t="shared" si="71"/>
        <v>10.420053003188356</v>
      </c>
      <c r="AY140" s="51">
        <f t="shared" si="71"/>
        <v>10.509399321142732</v>
      </c>
      <c r="AZ140" s="51">
        <f t="shared" si="71"/>
        <v>10.514789624283299</v>
      </c>
      <c r="BA140" s="51">
        <f t="shared" si="71"/>
        <v>10.4929957081279</v>
      </c>
      <c r="BB140" s="51">
        <f t="shared" si="71"/>
        <v>10.211507377927656</v>
      </c>
      <c r="BC140" s="51">
        <f t="shared" si="71"/>
        <v>9.9131148403098894</v>
      </c>
      <c r="BD140" s="51">
        <f t="shared" si="71"/>
        <v>10.038040368154414</v>
      </c>
      <c r="BE140" s="51">
        <f t="shared" si="71"/>
        <v>10.189230131206022</v>
      </c>
      <c r="BF140" s="51">
        <f t="shared" si="71"/>
        <v>10.078482495015933</v>
      </c>
      <c r="BG140" s="51">
        <f t="shared" si="71"/>
        <v>9.9404524650537276</v>
      </c>
      <c r="BH140" s="51">
        <f t="shared" si="71"/>
        <v>9.8572851916236477</v>
      </c>
      <c r="BI140" s="51">
        <f t="shared" si="71"/>
        <v>9.9055870429612032</v>
      </c>
      <c r="BJ140" s="51">
        <f t="shared" si="71"/>
        <v>10.171556369753921</v>
      </c>
      <c r="BK140" s="51">
        <f t="shared" si="71"/>
        <v>10.409988877814113</v>
      </c>
      <c r="BL140" s="51">
        <f t="shared" si="71"/>
        <v>10.405527987390597</v>
      </c>
      <c r="BM140" s="51">
        <f t="shared" si="71"/>
        <v>10.262050523242543</v>
      </c>
      <c r="BN140" s="51">
        <f t="shared" si="71"/>
        <v>10.237856991097209</v>
      </c>
      <c r="BO140" s="51">
        <f t="shared" si="71"/>
        <v>10.419205351309774</v>
      </c>
      <c r="BP140" s="51">
        <f t="shared" si="71"/>
        <v>10.614349195113622</v>
      </c>
      <c r="BQ140" s="51">
        <f t="shared" si="72"/>
        <v>10.703923867279746</v>
      </c>
      <c r="BR140" s="51">
        <f t="shared" si="72"/>
        <v>10.711583488813702</v>
      </c>
    </row>
    <row r="141" spans="1:70">
      <c r="A141" s="47"/>
      <c r="B141" s="50" t="s">
        <v>120</v>
      </c>
      <c r="C141" s="51">
        <v>0</v>
      </c>
      <c r="D141" s="51">
        <f>D$101+'GPG Margins'!$D37</f>
        <v>9.272956599952316</v>
      </c>
      <c r="E141" s="51">
        <f>E$101+'GPG Margins'!$D37</f>
        <v>11.148686879123172</v>
      </c>
      <c r="F141" s="51">
        <f>F$101+'GPG Margins'!$D37</f>
        <v>11.918925687395973</v>
      </c>
      <c r="G141" s="51">
        <f>G$101+'GPG Margins'!$D37</f>
        <v>11.030975842684917</v>
      </c>
      <c r="H141" s="51">
        <f>H$101+'GPG Margins'!$D37</f>
        <v>10.190666540210934</v>
      </c>
      <c r="I141" s="51">
        <f>I$101+'GPG Margins'!$D37</f>
        <v>9.5386403843603755</v>
      </c>
      <c r="J141" s="51">
        <f>J$101+'GPG Margins'!$D37</f>
        <v>9.3591992180659282</v>
      </c>
      <c r="K141" s="51">
        <f>K$101+'GPG Margins'!$D37</f>
        <v>9.2600672755531637</v>
      </c>
      <c r="L141" s="51">
        <f>L$101+'GPG Margins'!$D37</f>
        <v>9.6847227652508163</v>
      </c>
      <c r="M141" s="51">
        <f>M$101+'GPG Margins'!$D37</f>
        <v>9.8743439022208328</v>
      </c>
      <c r="N141" s="51">
        <f>N$101+'GPG Margins'!$D37</f>
        <v>10.020053003188355</v>
      </c>
      <c r="O141" s="51">
        <f>O$101+'GPG Margins'!$D37</f>
        <v>10.109399321142732</v>
      </c>
      <c r="P141" s="51">
        <f>P$101+'GPG Margins'!$D37</f>
        <v>10.114789624283299</v>
      </c>
      <c r="Q141" s="51">
        <f>Q$101+'GPG Margins'!$D37</f>
        <v>10.0929957081279</v>
      </c>
      <c r="R141" s="51">
        <f>R$101+'GPG Margins'!$D37</f>
        <v>9.811507377927656</v>
      </c>
      <c r="S141" s="51">
        <f>S$101+'GPG Margins'!$D37</f>
        <v>9.5131148403098891</v>
      </c>
      <c r="T141" s="51">
        <f>T$101+'GPG Margins'!$D37</f>
        <v>9.6380403681544138</v>
      </c>
      <c r="U141" s="51">
        <f>U$101+'GPG Margins'!$D37</f>
        <v>9.7892301312060219</v>
      </c>
      <c r="V141" s="51">
        <f>V$101+'GPG Margins'!$D37</f>
        <v>9.6784824950159329</v>
      </c>
      <c r="W141" s="51">
        <f>W$101+'GPG Margins'!$D37</f>
        <v>9.5404524650537272</v>
      </c>
      <c r="X141" s="51">
        <f>X$101+'GPG Margins'!$D37</f>
        <v>9.4572851916236473</v>
      </c>
      <c r="Y141" s="51">
        <f>Y$101+'GPG Margins'!$D37</f>
        <v>9.5055870429612028</v>
      </c>
      <c r="Z141" s="51">
        <f>Z$101+'GPG Margins'!$D37</f>
        <v>9.7715563697539203</v>
      </c>
      <c r="AA141" s="51">
        <f>AA$101+'GPG Margins'!$D37</f>
        <v>10.009988877814113</v>
      </c>
      <c r="AB141" s="51">
        <f>AB$101+'GPG Margins'!$D37</f>
        <v>10.005527987390597</v>
      </c>
      <c r="AC141" s="51">
        <f>AC$101+'GPG Margins'!$D37</f>
        <v>9.8620505232425426</v>
      </c>
      <c r="AD141" s="51">
        <f>AD$101+'GPG Margins'!$D37</f>
        <v>9.8378569910972082</v>
      </c>
      <c r="AE141" s="51">
        <f>AE$101+'GPG Margins'!$D37</f>
        <v>10.019205351309774</v>
      </c>
      <c r="AF141" s="51">
        <f>AF$101+'GPG Margins'!$D37</f>
        <v>10.214349195113622</v>
      </c>
      <c r="AG141" s="51">
        <f>AG$101+'GPG Margins'!$D37</f>
        <v>10.303923867279746</v>
      </c>
      <c r="AH141" s="51">
        <f>AH$101+'GPG Margins'!$D37</f>
        <v>10.311583488813701</v>
      </c>
      <c r="AI141" s="51">
        <f>AI$101+'GPG Margins'!$D37</f>
        <v>10.284380795149001</v>
      </c>
      <c r="AJ141" s="51">
        <f>AJ$101+'GPG Margins'!$D37</f>
        <v>10.304096800293866</v>
      </c>
      <c r="AL141" s="50" t="s">
        <v>120</v>
      </c>
      <c r="AM141" s="51">
        <f t="shared" si="73"/>
        <v>0</v>
      </c>
      <c r="AN141" s="51">
        <f t="shared" si="71"/>
        <v>9.272956599952316</v>
      </c>
      <c r="AO141" s="51">
        <f t="shared" si="71"/>
        <v>11.148686879123172</v>
      </c>
      <c r="AP141" s="51">
        <f t="shared" si="71"/>
        <v>11.918925687395973</v>
      </c>
      <c r="AQ141" s="51">
        <f t="shared" si="71"/>
        <v>11.030975842684917</v>
      </c>
      <c r="AR141" s="51">
        <f t="shared" si="71"/>
        <v>10.190666540210934</v>
      </c>
      <c r="AS141" s="51">
        <f t="shared" si="71"/>
        <v>9.5386403843603755</v>
      </c>
      <c r="AT141" s="51">
        <f t="shared" si="71"/>
        <v>9.3591992180659282</v>
      </c>
      <c r="AU141" s="51">
        <f t="shared" si="71"/>
        <v>9.2600672755531637</v>
      </c>
      <c r="AV141" s="51">
        <f t="shared" si="71"/>
        <v>9.6847227652508163</v>
      </c>
      <c r="AW141" s="51">
        <f t="shared" si="71"/>
        <v>9.8743439022208328</v>
      </c>
      <c r="AX141" s="51">
        <f t="shared" si="71"/>
        <v>10.020053003188355</v>
      </c>
      <c r="AY141" s="51">
        <f t="shared" si="71"/>
        <v>10.109399321142732</v>
      </c>
      <c r="AZ141" s="51">
        <f t="shared" si="71"/>
        <v>10.114789624283299</v>
      </c>
      <c r="BA141" s="51">
        <f t="shared" si="71"/>
        <v>10.0929957081279</v>
      </c>
      <c r="BB141" s="51">
        <f t="shared" si="71"/>
        <v>9.811507377927656</v>
      </c>
      <c r="BC141" s="51">
        <f t="shared" si="71"/>
        <v>9.5131148403098891</v>
      </c>
      <c r="BD141" s="51">
        <f t="shared" si="71"/>
        <v>9.6380403681544138</v>
      </c>
      <c r="BE141" s="51">
        <f t="shared" si="71"/>
        <v>9.7892301312060219</v>
      </c>
      <c r="BF141" s="51">
        <f t="shared" si="71"/>
        <v>9.6784824950159329</v>
      </c>
      <c r="BG141" s="51">
        <f t="shared" si="71"/>
        <v>9.5404524650537272</v>
      </c>
      <c r="BH141" s="51">
        <f t="shared" si="71"/>
        <v>9.4572851916236473</v>
      </c>
      <c r="BI141" s="51">
        <f t="shared" si="71"/>
        <v>9.5055870429612028</v>
      </c>
      <c r="BJ141" s="51">
        <f t="shared" si="71"/>
        <v>9.7715563697539203</v>
      </c>
      <c r="BK141" s="51">
        <f t="shared" si="71"/>
        <v>10.009988877814113</v>
      </c>
      <c r="BL141" s="51">
        <f t="shared" si="71"/>
        <v>10.005527987390597</v>
      </c>
      <c r="BM141" s="51">
        <f t="shared" si="71"/>
        <v>9.8620505232425426</v>
      </c>
      <c r="BN141" s="51">
        <f t="shared" si="71"/>
        <v>9.8378569910972082</v>
      </c>
      <c r="BO141" s="51">
        <f t="shared" si="71"/>
        <v>10.019205351309774</v>
      </c>
      <c r="BP141" s="51">
        <f t="shared" si="71"/>
        <v>10.214349195113622</v>
      </c>
      <c r="BQ141" s="51">
        <f t="shared" si="72"/>
        <v>10.303923867279746</v>
      </c>
      <c r="BR141" s="51">
        <f t="shared" si="72"/>
        <v>10.311583488813701</v>
      </c>
    </row>
    <row r="142" spans="1:70">
      <c r="A142" s="47"/>
      <c r="B142" s="50" t="s">
        <v>121</v>
      </c>
      <c r="C142" s="51">
        <v>0</v>
      </c>
      <c r="D142" s="51">
        <f>D$101+'GPG Margins'!$D38</f>
        <v>9.272956599952316</v>
      </c>
      <c r="E142" s="51">
        <f>E$101+'GPG Margins'!$D38</f>
        <v>11.148686879123172</v>
      </c>
      <c r="F142" s="51">
        <f>F$101+'GPG Margins'!$D38</f>
        <v>11.918925687395973</v>
      </c>
      <c r="G142" s="51">
        <f>G$101+'GPG Margins'!$D38</f>
        <v>11.030975842684917</v>
      </c>
      <c r="H142" s="51">
        <f>H$101+'GPG Margins'!$D38</f>
        <v>10.190666540210934</v>
      </c>
      <c r="I142" s="51">
        <f>I$101+'GPG Margins'!$D38</f>
        <v>9.5386403843603755</v>
      </c>
      <c r="J142" s="51">
        <f>J$101+'GPG Margins'!$D38</f>
        <v>9.3591992180659282</v>
      </c>
      <c r="K142" s="51">
        <f>K$101+'GPG Margins'!$D38</f>
        <v>9.2600672755531637</v>
      </c>
      <c r="L142" s="51">
        <f>L$101+'GPG Margins'!$D38</f>
        <v>9.6847227652508163</v>
      </c>
      <c r="M142" s="51">
        <f>M$101+'GPG Margins'!$D38</f>
        <v>9.8743439022208328</v>
      </c>
      <c r="N142" s="51">
        <f>N$101+'GPG Margins'!$D38</f>
        <v>10.020053003188355</v>
      </c>
      <c r="O142" s="51">
        <f>O$101+'GPG Margins'!$D38</f>
        <v>10.109399321142732</v>
      </c>
      <c r="P142" s="51">
        <f>P$101+'GPG Margins'!$D38</f>
        <v>10.114789624283299</v>
      </c>
      <c r="Q142" s="51">
        <f>Q$101+'GPG Margins'!$D38</f>
        <v>10.0929957081279</v>
      </c>
      <c r="R142" s="51">
        <f>R$101+'GPG Margins'!$D38</f>
        <v>9.811507377927656</v>
      </c>
      <c r="S142" s="51">
        <f>S$101+'GPG Margins'!$D38</f>
        <v>9.5131148403098891</v>
      </c>
      <c r="T142" s="51">
        <f>T$101+'GPG Margins'!$D38</f>
        <v>9.6380403681544138</v>
      </c>
      <c r="U142" s="51">
        <f>U$101+'GPG Margins'!$D38</f>
        <v>9.7892301312060219</v>
      </c>
      <c r="V142" s="51">
        <f>V$101+'GPG Margins'!$D38</f>
        <v>9.6784824950159329</v>
      </c>
      <c r="W142" s="51">
        <f>W$101+'GPG Margins'!$D38</f>
        <v>9.5404524650537272</v>
      </c>
      <c r="X142" s="51">
        <f>X$101+'GPG Margins'!$D38</f>
        <v>9.4572851916236473</v>
      </c>
      <c r="Y142" s="51">
        <f>Y$101+'GPG Margins'!$D38</f>
        <v>9.5055870429612028</v>
      </c>
      <c r="Z142" s="51">
        <f>Z$101+'GPG Margins'!$D38</f>
        <v>9.7715563697539203</v>
      </c>
      <c r="AA142" s="51">
        <f>AA$101+'GPG Margins'!$D38</f>
        <v>10.009988877814113</v>
      </c>
      <c r="AB142" s="51">
        <f>AB$101+'GPG Margins'!$D38</f>
        <v>10.005527987390597</v>
      </c>
      <c r="AC142" s="51">
        <f>AC$101+'GPG Margins'!$D38</f>
        <v>9.8620505232425426</v>
      </c>
      <c r="AD142" s="51">
        <f>AD$101+'GPG Margins'!$D38</f>
        <v>9.8378569910972082</v>
      </c>
      <c r="AE142" s="51">
        <f>AE$101+'GPG Margins'!$D38</f>
        <v>10.019205351309774</v>
      </c>
      <c r="AF142" s="51">
        <f>AF$101+'GPG Margins'!$D38</f>
        <v>10.214349195113622</v>
      </c>
      <c r="AG142" s="51">
        <f>AG$101+'GPG Margins'!$D38</f>
        <v>10.303923867279746</v>
      </c>
      <c r="AH142" s="51">
        <f>AH$101+'GPG Margins'!$D38</f>
        <v>10.311583488813701</v>
      </c>
      <c r="AI142" s="51">
        <f>AI$101+'GPG Margins'!$D38</f>
        <v>10.284380795149001</v>
      </c>
      <c r="AJ142" s="51">
        <f>AJ$101+'GPG Margins'!$D38</f>
        <v>10.304096800293866</v>
      </c>
      <c r="AL142" s="50" t="s">
        <v>121</v>
      </c>
      <c r="AM142" s="51">
        <f t="shared" si="73"/>
        <v>0</v>
      </c>
      <c r="AN142" s="51">
        <f t="shared" si="71"/>
        <v>9.272956599952316</v>
      </c>
      <c r="AO142" s="51">
        <f t="shared" si="71"/>
        <v>11.148686879123172</v>
      </c>
      <c r="AP142" s="51">
        <f t="shared" si="71"/>
        <v>11.918925687395973</v>
      </c>
      <c r="AQ142" s="51">
        <f t="shared" si="71"/>
        <v>11.030975842684917</v>
      </c>
      <c r="AR142" s="51">
        <f t="shared" si="71"/>
        <v>10.190666540210934</v>
      </c>
      <c r="AS142" s="51">
        <f t="shared" si="71"/>
        <v>9.5386403843603755</v>
      </c>
      <c r="AT142" s="51">
        <f t="shared" si="71"/>
        <v>9.3591992180659282</v>
      </c>
      <c r="AU142" s="51">
        <f t="shared" si="71"/>
        <v>9.2600672755531637</v>
      </c>
      <c r="AV142" s="51">
        <f t="shared" si="71"/>
        <v>9.6847227652508163</v>
      </c>
      <c r="AW142" s="51">
        <f t="shared" si="71"/>
        <v>9.8743439022208328</v>
      </c>
      <c r="AX142" s="51">
        <f t="shared" si="71"/>
        <v>10.020053003188355</v>
      </c>
      <c r="AY142" s="51">
        <f t="shared" si="71"/>
        <v>10.109399321142732</v>
      </c>
      <c r="AZ142" s="51">
        <f t="shared" si="71"/>
        <v>10.114789624283299</v>
      </c>
      <c r="BA142" s="51">
        <f t="shared" si="71"/>
        <v>10.0929957081279</v>
      </c>
      <c r="BB142" s="51">
        <f t="shared" si="71"/>
        <v>9.811507377927656</v>
      </c>
      <c r="BC142" s="51">
        <f t="shared" si="71"/>
        <v>9.5131148403098891</v>
      </c>
      <c r="BD142" s="51">
        <f t="shared" si="71"/>
        <v>9.6380403681544138</v>
      </c>
      <c r="BE142" s="51">
        <f t="shared" si="71"/>
        <v>9.7892301312060219</v>
      </c>
      <c r="BF142" s="51">
        <f t="shared" si="71"/>
        <v>9.6784824950159329</v>
      </c>
      <c r="BG142" s="51">
        <f t="shared" si="71"/>
        <v>9.5404524650537272</v>
      </c>
      <c r="BH142" s="51">
        <f t="shared" si="71"/>
        <v>9.4572851916236473</v>
      </c>
      <c r="BI142" s="51">
        <f t="shared" si="71"/>
        <v>9.5055870429612028</v>
      </c>
      <c r="BJ142" s="51">
        <f t="shared" si="71"/>
        <v>9.7715563697539203</v>
      </c>
      <c r="BK142" s="51">
        <f t="shared" si="71"/>
        <v>10.009988877814113</v>
      </c>
      <c r="BL142" s="51">
        <f t="shared" si="71"/>
        <v>10.005527987390597</v>
      </c>
      <c r="BM142" s="51">
        <f t="shared" si="71"/>
        <v>9.8620505232425426</v>
      </c>
      <c r="BN142" s="51">
        <f t="shared" si="71"/>
        <v>9.8378569910972082</v>
      </c>
      <c r="BO142" s="51">
        <f t="shared" si="71"/>
        <v>10.019205351309774</v>
      </c>
      <c r="BP142" s="51">
        <f t="shared" si="71"/>
        <v>10.214349195113622</v>
      </c>
      <c r="BQ142" s="51">
        <f t="shared" si="72"/>
        <v>10.303923867279746</v>
      </c>
      <c r="BR142" s="51">
        <f t="shared" si="72"/>
        <v>10.311583488813701</v>
      </c>
    </row>
    <row r="143" spans="1:70">
      <c r="A143" s="47"/>
      <c r="B143" s="50" t="s">
        <v>122</v>
      </c>
      <c r="C143" s="51">
        <v>0</v>
      </c>
      <c r="D143" s="51">
        <f>D$101+'GPG Margins'!$D39</f>
        <v>9.272956599952316</v>
      </c>
      <c r="E143" s="51">
        <f>E$101+'GPG Margins'!$D39</f>
        <v>11.148686879123172</v>
      </c>
      <c r="F143" s="51">
        <f>F$101+'GPG Margins'!$D39</f>
        <v>11.918925687395973</v>
      </c>
      <c r="G143" s="51">
        <f>G$101+'GPG Margins'!$D39</f>
        <v>11.030975842684917</v>
      </c>
      <c r="H143" s="51">
        <f>H$101+'GPG Margins'!$D39</f>
        <v>10.190666540210934</v>
      </c>
      <c r="I143" s="51">
        <f>I$101+'GPG Margins'!$D39</f>
        <v>9.5386403843603755</v>
      </c>
      <c r="J143" s="51">
        <f>J$101+'GPG Margins'!$D39</f>
        <v>9.3591992180659282</v>
      </c>
      <c r="K143" s="51">
        <f>K$101+'GPG Margins'!$D39</f>
        <v>9.2600672755531637</v>
      </c>
      <c r="L143" s="51">
        <f>L$101+'GPG Margins'!$D39</f>
        <v>9.6847227652508163</v>
      </c>
      <c r="M143" s="51">
        <f>M$101+'GPG Margins'!$D39</f>
        <v>9.8743439022208328</v>
      </c>
      <c r="N143" s="51">
        <f>N$101+'GPG Margins'!$D39</f>
        <v>10.020053003188355</v>
      </c>
      <c r="O143" s="51">
        <f>O$101+'GPG Margins'!$D39</f>
        <v>10.109399321142732</v>
      </c>
      <c r="P143" s="51">
        <f>P$101+'GPG Margins'!$D39</f>
        <v>10.114789624283299</v>
      </c>
      <c r="Q143" s="51">
        <f>Q$101+'GPG Margins'!$D39</f>
        <v>10.0929957081279</v>
      </c>
      <c r="R143" s="51">
        <f>R$101+'GPG Margins'!$D39</f>
        <v>9.811507377927656</v>
      </c>
      <c r="S143" s="51">
        <f>S$101+'GPG Margins'!$D39</f>
        <v>9.5131148403098891</v>
      </c>
      <c r="T143" s="51">
        <f>T$101+'GPG Margins'!$D39</f>
        <v>9.6380403681544138</v>
      </c>
      <c r="U143" s="51">
        <f>U$101+'GPG Margins'!$D39</f>
        <v>9.7892301312060219</v>
      </c>
      <c r="V143" s="51">
        <f>V$101+'GPG Margins'!$D39</f>
        <v>9.6784824950159329</v>
      </c>
      <c r="W143" s="51">
        <f>W$101+'GPG Margins'!$D39</f>
        <v>9.5404524650537272</v>
      </c>
      <c r="X143" s="51">
        <f>X$101+'GPG Margins'!$D39</f>
        <v>9.4572851916236473</v>
      </c>
      <c r="Y143" s="51">
        <f>Y$101+'GPG Margins'!$D39</f>
        <v>9.5055870429612028</v>
      </c>
      <c r="Z143" s="51">
        <f>Z$101+'GPG Margins'!$D39</f>
        <v>9.7715563697539203</v>
      </c>
      <c r="AA143" s="51">
        <f>AA$101+'GPG Margins'!$D39</f>
        <v>10.009988877814113</v>
      </c>
      <c r="AB143" s="51">
        <f>AB$101+'GPG Margins'!$D39</f>
        <v>10.005527987390597</v>
      </c>
      <c r="AC143" s="51">
        <f>AC$101+'GPG Margins'!$D39</f>
        <v>9.8620505232425426</v>
      </c>
      <c r="AD143" s="51">
        <f>AD$101+'GPG Margins'!$D39</f>
        <v>9.8378569910972082</v>
      </c>
      <c r="AE143" s="51">
        <f>AE$101+'GPG Margins'!$D39</f>
        <v>10.019205351309774</v>
      </c>
      <c r="AF143" s="51">
        <f>AF$101+'GPG Margins'!$D39</f>
        <v>10.214349195113622</v>
      </c>
      <c r="AG143" s="51">
        <f>AG$101+'GPG Margins'!$D39</f>
        <v>10.303923867279746</v>
      </c>
      <c r="AH143" s="51">
        <f>AH$101+'GPG Margins'!$D39</f>
        <v>10.311583488813701</v>
      </c>
      <c r="AI143" s="51">
        <f>AI$101+'GPG Margins'!$D39</f>
        <v>10.284380795149001</v>
      </c>
      <c r="AJ143" s="51">
        <f>AJ$101+'GPG Margins'!$D39</f>
        <v>10.304096800293866</v>
      </c>
      <c r="AL143" s="50" t="s">
        <v>122</v>
      </c>
      <c r="AM143" s="51">
        <f t="shared" si="73"/>
        <v>0</v>
      </c>
      <c r="AN143" s="51">
        <f t="shared" si="71"/>
        <v>9.272956599952316</v>
      </c>
      <c r="AO143" s="51">
        <f t="shared" si="71"/>
        <v>11.148686879123172</v>
      </c>
      <c r="AP143" s="51">
        <f t="shared" si="71"/>
        <v>11.918925687395973</v>
      </c>
      <c r="AQ143" s="51">
        <f t="shared" si="71"/>
        <v>11.030975842684917</v>
      </c>
      <c r="AR143" s="51">
        <f t="shared" si="71"/>
        <v>10.190666540210934</v>
      </c>
      <c r="AS143" s="51">
        <f t="shared" si="71"/>
        <v>9.5386403843603755</v>
      </c>
      <c r="AT143" s="51">
        <f t="shared" si="71"/>
        <v>9.3591992180659282</v>
      </c>
      <c r="AU143" s="51">
        <f t="shared" si="71"/>
        <v>9.2600672755531637</v>
      </c>
      <c r="AV143" s="51">
        <f t="shared" si="71"/>
        <v>9.6847227652508163</v>
      </c>
      <c r="AW143" s="51">
        <f t="shared" si="71"/>
        <v>9.8743439022208328</v>
      </c>
      <c r="AX143" s="51">
        <f t="shared" si="71"/>
        <v>10.020053003188355</v>
      </c>
      <c r="AY143" s="51">
        <f t="shared" si="71"/>
        <v>10.109399321142732</v>
      </c>
      <c r="AZ143" s="51">
        <f t="shared" si="71"/>
        <v>10.114789624283299</v>
      </c>
      <c r="BA143" s="51">
        <f t="shared" si="71"/>
        <v>10.0929957081279</v>
      </c>
      <c r="BB143" s="51">
        <f t="shared" si="71"/>
        <v>9.811507377927656</v>
      </c>
      <c r="BC143" s="51">
        <f t="shared" si="71"/>
        <v>9.5131148403098891</v>
      </c>
      <c r="BD143" s="51">
        <f t="shared" si="71"/>
        <v>9.6380403681544138</v>
      </c>
      <c r="BE143" s="51">
        <f t="shared" si="71"/>
        <v>9.7892301312060219</v>
      </c>
      <c r="BF143" s="51">
        <f t="shared" si="71"/>
        <v>9.6784824950159329</v>
      </c>
      <c r="BG143" s="51">
        <f t="shared" si="71"/>
        <v>9.5404524650537272</v>
      </c>
      <c r="BH143" s="51">
        <f t="shared" si="71"/>
        <v>9.4572851916236473</v>
      </c>
      <c r="BI143" s="51">
        <f t="shared" si="71"/>
        <v>9.5055870429612028</v>
      </c>
      <c r="BJ143" s="51">
        <f t="shared" si="71"/>
        <v>9.7715563697539203</v>
      </c>
      <c r="BK143" s="51">
        <f t="shared" si="71"/>
        <v>10.009988877814113</v>
      </c>
      <c r="BL143" s="51">
        <f t="shared" si="71"/>
        <v>10.005527987390597</v>
      </c>
      <c r="BM143" s="51">
        <f t="shared" si="71"/>
        <v>9.8620505232425426</v>
      </c>
      <c r="BN143" s="51">
        <f t="shared" si="71"/>
        <v>9.8378569910972082</v>
      </c>
      <c r="BO143" s="51">
        <f t="shared" si="71"/>
        <v>10.019205351309774</v>
      </c>
      <c r="BP143" s="51">
        <f t="shared" si="71"/>
        <v>10.214349195113622</v>
      </c>
      <c r="BQ143" s="51">
        <f t="shared" si="72"/>
        <v>10.303923867279746</v>
      </c>
      <c r="BR143" s="51">
        <f t="shared" si="72"/>
        <v>10.311583488813701</v>
      </c>
    </row>
    <row r="144" spans="1:70">
      <c r="A144" s="47"/>
      <c r="B144" s="52" t="s">
        <v>123</v>
      </c>
      <c r="C144" s="51">
        <v>0</v>
      </c>
      <c r="D144" s="51">
        <f>D$101+'GPG Margins'!$D40</f>
        <v>9.272956599952316</v>
      </c>
      <c r="E144" s="51">
        <f>E$101+'GPG Margins'!$D40</f>
        <v>11.148686879123172</v>
      </c>
      <c r="F144" s="51">
        <f>F$101+'GPG Margins'!$D40</f>
        <v>11.918925687395973</v>
      </c>
      <c r="G144" s="51">
        <f>G$101+'GPG Margins'!$D40</f>
        <v>11.030975842684917</v>
      </c>
      <c r="H144" s="51">
        <f>H$101+'GPG Margins'!$D40</f>
        <v>10.190666540210934</v>
      </c>
      <c r="I144" s="51">
        <f>I$101+'GPG Margins'!$D40</f>
        <v>9.5386403843603755</v>
      </c>
      <c r="J144" s="51">
        <f>J$101+'GPG Margins'!$D40</f>
        <v>9.3591992180659282</v>
      </c>
      <c r="K144" s="51">
        <f>K$101+'GPG Margins'!$D40</f>
        <v>9.2600672755531637</v>
      </c>
      <c r="L144" s="51">
        <f>L$101+'GPG Margins'!$D40</f>
        <v>9.6847227652508163</v>
      </c>
      <c r="M144" s="51">
        <f>M$101+'GPG Margins'!$D40</f>
        <v>9.8743439022208328</v>
      </c>
      <c r="N144" s="51">
        <f>N$101+'GPG Margins'!$D40</f>
        <v>10.020053003188355</v>
      </c>
      <c r="O144" s="51">
        <f>O$101+'GPG Margins'!$D40</f>
        <v>10.109399321142732</v>
      </c>
      <c r="P144" s="51">
        <f>P$101+'GPG Margins'!$D40</f>
        <v>10.114789624283299</v>
      </c>
      <c r="Q144" s="51">
        <f>Q$101+'GPG Margins'!$D40</f>
        <v>10.0929957081279</v>
      </c>
      <c r="R144" s="51">
        <f>R$101+'GPG Margins'!$D40</f>
        <v>9.811507377927656</v>
      </c>
      <c r="S144" s="51">
        <f>S$101+'GPG Margins'!$D40</f>
        <v>9.5131148403098891</v>
      </c>
      <c r="T144" s="51">
        <f>T$101+'GPG Margins'!$D40</f>
        <v>9.6380403681544138</v>
      </c>
      <c r="U144" s="51">
        <f>U$101+'GPG Margins'!$D40</f>
        <v>9.7892301312060219</v>
      </c>
      <c r="V144" s="51">
        <f>V$101+'GPG Margins'!$D40</f>
        <v>9.6784824950159329</v>
      </c>
      <c r="W144" s="51">
        <f>W$101+'GPG Margins'!$D40</f>
        <v>9.5404524650537272</v>
      </c>
      <c r="X144" s="51">
        <f>X$101+'GPG Margins'!$D40</f>
        <v>9.4572851916236473</v>
      </c>
      <c r="Y144" s="51">
        <f>Y$101+'GPG Margins'!$D40</f>
        <v>9.5055870429612028</v>
      </c>
      <c r="Z144" s="51">
        <f>Z$101+'GPG Margins'!$D40</f>
        <v>9.7715563697539203</v>
      </c>
      <c r="AA144" s="51">
        <f>AA$101+'GPG Margins'!$D40</f>
        <v>10.009988877814113</v>
      </c>
      <c r="AB144" s="51">
        <f>AB$101+'GPG Margins'!$D40</f>
        <v>10.005527987390597</v>
      </c>
      <c r="AC144" s="51">
        <f>AC$101+'GPG Margins'!$D40</f>
        <v>9.8620505232425426</v>
      </c>
      <c r="AD144" s="51">
        <f>AD$101+'GPG Margins'!$D40</f>
        <v>9.8378569910972082</v>
      </c>
      <c r="AE144" s="51">
        <f>AE$101+'GPG Margins'!$D40</f>
        <v>10.019205351309774</v>
      </c>
      <c r="AF144" s="51">
        <f>AF$101+'GPG Margins'!$D40</f>
        <v>10.214349195113622</v>
      </c>
      <c r="AG144" s="51">
        <f>AG$101+'GPG Margins'!$D40</f>
        <v>10.303923867279746</v>
      </c>
      <c r="AH144" s="51">
        <f>AH$101+'GPG Margins'!$D40</f>
        <v>10.311583488813701</v>
      </c>
      <c r="AI144" s="51">
        <f>AI$101+'GPG Margins'!$D40</f>
        <v>10.284380795149001</v>
      </c>
      <c r="AJ144" s="51">
        <f>AJ$101+'GPG Margins'!$D40</f>
        <v>10.304096800293866</v>
      </c>
      <c r="AL144" s="52" t="s">
        <v>123</v>
      </c>
      <c r="AM144" s="51">
        <f t="shared" si="73"/>
        <v>0</v>
      </c>
      <c r="AN144" s="51">
        <f t="shared" si="71"/>
        <v>9.272956599952316</v>
      </c>
      <c r="AO144" s="51">
        <f t="shared" si="71"/>
        <v>11.148686879123172</v>
      </c>
      <c r="AP144" s="51">
        <f t="shared" si="71"/>
        <v>11.918925687395973</v>
      </c>
      <c r="AQ144" s="51">
        <f t="shared" si="71"/>
        <v>11.030975842684917</v>
      </c>
      <c r="AR144" s="51">
        <f t="shared" si="71"/>
        <v>10.190666540210934</v>
      </c>
      <c r="AS144" s="51">
        <f t="shared" si="71"/>
        <v>9.5386403843603755</v>
      </c>
      <c r="AT144" s="51">
        <f t="shared" si="71"/>
        <v>9.3591992180659282</v>
      </c>
      <c r="AU144" s="51">
        <f t="shared" si="71"/>
        <v>9.2600672755531637</v>
      </c>
      <c r="AV144" s="51">
        <f t="shared" si="71"/>
        <v>9.6847227652508163</v>
      </c>
      <c r="AW144" s="51">
        <f t="shared" si="71"/>
        <v>9.8743439022208328</v>
      </c>
      <c r="AX144" s="51">
        <f t="shared" si="71"/>
        <v>10.020053003188355</v>
      </c>
      <c r="AY144" s="51">
        <f t="shared" si="71"/>
        <v>10.109399321142732</v>
      </c>
      <c r="AZ144" s="51">
        <f t="shared" si="71"/>
        <v>10.114789624283299</v>
      </c>
      <c r="BA144" s="51">
        <f t="shared" si="71"/>
        <v>10.0929957081279</v>
      </c>
      <c r="BB144" s="51">
        <f t="shared" si="71"/>
        <v>9.811507377927656</v>
      </c>
      <c r="BC144" s="51">
        <f t="shared" si="71"/>
        <v>9.5131148403098891</v>
      </c>
      <c r="BD144" s="51">
        <f t="shared" si="71"/>
        <v>9.6380403681544138</v>
      </c>
      <c r="BE144" s="51">
        <f t="shared" si="71"/>
        <v>9.7892301312060219</v>
      </c>
      <c r="BF144" s="51">
        <f t="shared" si="71"/>
        <v>9.6784824950159329</v>
      </c>
      <c r="BG144" s="51">
        <f t="shared" si="71"/>
        <v>9.5404524650537272</v>
      </c>
      <c r="BH144" s="51">
        <f t="shared" si="71"/>
        <v>9.4572851916236473</v>
      </c>
      <c r="BI144" s="51">
        <f t="shared" si="71"/>
        <v>9.5055870429612028</v>
      </c>
      <c r="BJ144" s="51">
        <f t="shared" si="71"/>
        <v>9.7715563697539203</v>
      </c>
      <c r="BK144" s="51">
        <f t="shared" si="71"/>
        <v>10.009988877814113</v>
      </c>
      <c r="BL144" s="51">
        <f t="shared" si="71"/>
        <v>10.005527987390597</v>
      </c>
      <c r="BM144" s="51">
        <f t="shared" si="71"/>
        <v>9.8620505232425426</v>
      </c>
      <c r="BN144" s="51">
        <f t="shared" si="71"/>
        <v>9.8378569910972082</v>
      </c>
      <c r="BO144" s="51">
        <f t="shared" si="71"/>
        <v>10.019205351309774</v>
      </c>
      <c r="BP144" s="51">
        <f t="shared" si="71"/>
        <v>10.214349195113622</v>
      </c>
      <c r="BQ144" s="51">
        <f t="shared" si="72"/>
        <v>10.303923867279746</v>
      </c>
      <c r="BR144" s="51">
        <f t="shared" si="72"/>
        <v>10.311583488813701</v>
      </c>
    </row>
    <row r="145" spans="1:70">
      <c r="A145" s="47"/>
      <c r="B145" s="50" t="s">
        <v>124</v>
      </c>
      <c r="C145" s="51">
        <v>0</v>
      </c>
      <c r="D145" s="51">
        <f>D$101+'GPG Margins'!$D41</f>
        <v>7.9729565999523162</v>
      </c>
      <c r="E145" s="51">
        <f>E$101+'GPG Margins'!$D41</f>
        <v>9.8486868791231714</v>
      </c>
      <c r="F145" s="51">
        <f>F$101+'GPG Margins'!$D41</f>
        <v>10.618925687395972</v>
      </c>
      <c r="G145" s="51">
        <f>G$101+'GPG Margins'!$D41</f>
        <v>9.7309758426849164</v>
      </c>
      <c r="H145" s="51">
        <f>H$101+'GPG Margins'!$D41</f>
        <v>8.8906665402109333</v>
      </c>
      <c r="I145" s="51">
        <f>I$101+'GPG Margins'!$D41</f>
        <v>8.2386403843603766</v>
      </c>
      <c r="J145" s="51">
        <f>J$101+'GPG Margins'!$D41</f>
        <v>8.0591992180659275</v>
      </c>
      <c r="K145" s="51">
        <f>K$101+'GPG Margins'!$D41</f>
        <v>7.9600672755531638</v>
      </c>
      <c r="L145" s="51">
        <f>L$101+'GPG Margins'!$D41</f>
        <v>8.3847227652508174</v>
      </c>
      <c r="M145" s="51">
        <f>M$101+'GPG Margins'!$D41</f>
        <v>8.5743439022208321</v>
      </c>
      <c r="N145" s="51">
        <f>N$101+'GPG Margins'!$D41</f>
        <v>8.7200530031883545</v>
      </c>
      <c r="O145" s="51">
        <f>O$101+'GPG Margins'!$D41</f>
        <v>8.8093993211427311</v>
      </c>
      <c r="P145" s="51">
        <f>P$101+'GPG Margins'!$D41</f>
        <v>8.8147896242832999</v>
      </c>
      <c r="Q145" s="51">
        <f>Q$101+'GPG Margins'!$D41</f>
        <v>8.7929957081279007</v>
      </c>
      <c r="R145" s="51">
        <f>R$101+'GPG Margins'!$D41</f>
        <v>8.5115073779276571</v>
      </c>
      <c r="S145" s="51">
        <f>S$101+'GPG Margins'!$D41</f>
        <v>8.2131148403098884</v>
      </c>
      <c r="T145" s="51">
        <f>T$101+'GPG Margins'!$D41</f>
        <v>8.3380403681544131</v>
      </c>
      <c r="U145" s="51">
        <f>U$101+'GPG Margins'!$D41</f>
        <v>8.4892301312060212</v>
      </c>
      <c r="V145" s="51">
        <f>V$101+'GPG Margins'!$D41</f>
        <v>8.378482495015934</v>
      </c>
      <c r="W145" s="51">
        <f>W$101+'GPG Margins'!$D41</f>
        <v>8.2404524650537283</v>
      </c>
      <c r="X145" s="51">
        <f>X$101+'GPG Margins'!$D41</f>
        <v>8.1572851916236466</v>
      </c>
      <c r="Y145" s="51">
        <f>Y$101+'GPG Margins'!$D41</f>
        <v>8.2055870429612021</v>
      </c>
      <c r="Z145" s="51">
        <f>Z$101+'GPG Margins'!$D41</f>
        <v>8.4715563697539196</v>
      </c>
      <c r="AA145" s="51">
        <f>AA$101+'GPG Margins'!$D41</f>
        <v>8.7099888778141121</v>
      </c>
      <c r="AB145" s="51">
        <f>AB$101+'GPG Margins'!$D41</f>
        <v>8.705527987390596</v>
      </c>
      <c r="AC145" s="51">
        <f>AC$101+'GPG Margins'!$D41</f>
        <v>8.5620505232425437</v>
      </c>
      <c r="AD145" s="51">
        <f>AD$101+'GPG Margins'!$D41</f>
        <v>8.5378569910972075</v>
      </c>
      <c r="AE145" s="51">
        <f>AE$101+'GPG Margins'!$D41</f>
        <v>8.7192053513097747</v>
      </c>
      <c r="AF145" s="51">
        <f>AF$101+'GPG Margins'!$D41</f>
        <v>8.9143491951136227</v>
      </c>
      <c r="AG145" s="51">
        <f>AG$101+'GPG Margins'!$D41</f>
        <v>9.0039238672797453</v>
      </c>
      <c r="AH145" s="51">
        <f>AH$101+'GPG Margins'!$D41</f>
        <v>9.0115834888137023</v>
      </c>
      <c r="AI145" s="51">
        <f>AI$101+'GPG Margins'!$D41</f>
        <v>8.9843807951490007</v>
      </c>
      <c r="AJ145" s="51">
        <f>AJ$101+'GPG Margins'!$D41</f>
        <v>9.0040968002938655</v>
      </c>
      <c r="AL145" s="50" t="s">
        <v>124</v>
      </c>
      <c r="AM145" s="51">
        <f t="shared" si="73"/>
        <v>0</v>
      </c>
      <c r="AN145" s="51">
        <f t="shared" si="71"/>
        <v>7.9729565999523162</v>
      </c>
      <c r="AO145" s="51">
        <f t="shared" si="71"/>
        <v>9.8486868791231714</v>
      </c>
      <c r="AP145" s="51">
        <f t="shared" si="71"/>
        <v>10.618925687395972</v>
      </c>
      <c r="AQ145" s="51">
        <f t="shared" si="71"/>
        <v>9.7309758426849164</v>
      </c>
      <c r="AR145" s="51">
        <f t="shared" si="71"/>
        <v>8.8906665402109333</v>
      </c>
      <c r="AS145" s="51">
        <f t="shared" si="71"/>
        <v>8.2386403843603766</v>
      </c>
      <c r="AT145" s="51">
        <f t="shared" si="71"/>
        <v>8.0591992180659275</v>
      </c>
      <c r="AU145" s="51">
        <f t="shared" si="71"/>
        <v>7.9600672755531638</v>
      </c>
      <c r="AV145" s="51">
        <f t="shared" si="71"/>
        <v>8.3847227652508174</v>
      </c>
      <c r="AW145" s="51">
        <f t="shared" si="71"/>
        <v>8.5743439022208321</v>
      </c>
      <c r="AX145" s="51">
        <f t="shared" si="71"/>
        <v>8.7200530031883545</v>
      </c>
      <c r="AY145" s="51">
        <f t="shared" si="71"/>
        <v>8.8093993211427311</v>
      </c>
      <c r="AZ145" s="51">
        <f t="shared" si="71"/>
        <v>8.8147896242832999</v>
      </c>
      <c r="BA145" s="51">
        <f t="shared" si="71"/>
        <v>8.7929957081279007</v>
      </c>
      <c r="BB145" s="51">
        <f t="shared" si="71"/>
        <v>8.5115073779276571</v>
      </c>
      <c r="BC145" s="51">
        <f t="shared" si="71"/>
        <v>8.2131148403098884</v>
      </c>
      <c r="BD145" s="51">
        <f t="shared" si="71"/>
        <v>8.3380403681544131</v>
      </c>
      <c r="BE145" s="51">
        <f t="shared" si="71"/>
        <v>8.4892301312060212</v>
      </c>
      <c r="BF145" s="51">
        <f t="shared" si="71"/>
        <v>8.378482495015934</v>
      </c>
      <c r="BG145" s="51">
        <f t="shared" si="71"/>
        <v>8.2404524650537283</v>
      </c>
      <c r="BH145" s="51">
        <f t="shared" si="71"/>
        <v>8.1572851916236466</v>
      </c>
      <c r="BI145" s="51">
        <f t="shared" si="71"/>
        <v>8.2055870429612021</v>
      </c>
      <c r="BJ145" s="51">
        <f t="shared" si="71"/>
        <v>8.4715563697539196</v>
      </c>
      <c r="BK145" s="51">
        <f t="shared" si="71"/>
        <v>8.7099888778141121</v>
      </c>
      <c r="BL145" s="51">
        <f t="shared" si="71"/>
        <v>8.705527987390596</v>
      </c>
      <c r="BM145" s="51">
        <f t="shared" si="71"/>
        <v>8.5620505232425437</v>
      </c>
      <c r="BN145" s="51">
        <f t="shared" si="71"/>
        <v>8.5378569910972075</v>
      </c>
      <c r="BO145" s="51">
        <f t="shared" si="71"/>
        <v>8.7192053513097747</v>
      </c>
      <c r="BP145" s="51">
        <f t="shared" si="71"/>
        <v>8.9143491951136227</v>
      </c>
      <c r="BQ145" s="51">
        <f t="shared" si="72"/>
        <v>9.0039238672797453</v>
      </c>
      <c r="BR145" s="51">
        <f t="shared" si="72"/>
        <v>9.0115834888137023</v>
      </c>
    </row>
    <row r="146" spans="1:70">
      <c r="A146" s="47"/>
      <c r="B146" s="50" t="s">
        <v>125</v>
      </c>
      <c r="C146" s="51">
        <v>0</v>
      </c>
      <c r="D146" s="51">
        <f>D$101+'GPG Margins'!$D42</f>
        <v>9.272956599952316</v>
      </c>
      <c r="E146" s="51">
        <f>E$101+'GPG Margins'!$D42</f>
        <v>11.148686879123172</v>
      </c>
      <c r="F146" s="51">
        <f>F$101+'GPG Margins'!$D42</f>
        <v>11.918925687395973</v>
      </c>
      <c r="G146" s="51">
        <f>G$101+'GPG Margins'!$D42</f>
        <v>11.030975842684917</v>
      </c>
      <c r="H146" s="51">
        <f>H$101+'GPG Margins'!$D42</f>
        <v>10.190666540210934</v>
      </c>
      <c r="I146" s="51">
        <f>I$101+'GPG Margins'!$D42</f>
        <v>9.5386403843603755</v>
      </c>
      <c r="J146" s="51">
        <f>J$101+'GPG Margins'!$D42</f>
        <v>9.3591992180659282</v>
      </c>
      <c r="K146" s="51">
        <f>K$101+'GPG Margins'!$D42</f>
        <v>9.2600672755531637</v>
      </c>
      <c r="L146" s="51">
        <f>L$101+'GPG Margins'!$D42</f>
        <v>9.6847227652508163</v>
      </c>
      <c r="M146" s="51">
        <f>M$101+'GPG Margins'!$D42</f>
        <v>9.8743439022208328</v>
      </c>
      <c r="N146" s="51">
        <f>N$101+'GPG Margins'!$D42</f>
        <v>10.020053003188355</v>
      </c>
      <c r="O146" s="51">
        <f>O$101+'GPG Margins'!$D42</f>
        <v>10.109399321142732</v>
      </c>
      <c r="P146" s="51">
        <f>P$101+'GPG Margins'!$D42</f>
        <v>10.114789624283299</v>
      </c>
      <c r="Q146" s="51">
        <f>Q$101+'GPG Margins'!$D42</f>
        <v>10.0929957081279</v>
      </c>
      <c r="R146" s="51">
        <f>R$101+'GPG Margins'!$D42</f>
        <v>9.811507377927656</v>
      </c>
      <c r="S146" s="51">
        <f>S$101+'GPG Margins'!$D42</f>
        <v>9.5131148403098891</v>
      </c>
      <c r="T146" s="51">
        <f>T$101+'GPG Margins'!$D42</f>
        <v>9.6380403681544138</v>
      </c>
      <c r="U146" s="51">
        <f>U$101+'GPG Margins'!$D42</f>
        <v>9.7892301312060219</v>
      </c>
      <c r="V146" s="51">
        <f>V$101+'GPG Margins'!$D42</f>
        <v>9.6784824950159329</v>
      </c>
      <c r="W146" s="51">
        <f>W$101+'GPG Margins'!$D42</f>
        <v>9.5404524650537272</v>
      </c>
      <c r="X146" s="51">
        <f>X$101+'GPG Margins'!$D42</f>
        <v>9.4572851916236473</v>
      </c>
      <c r="Y146" s="51">
        <f>Y$101+'GPG Margins'!$D42</f>
        <v>9.5055870429612028</v>
      </c>
      <c r="Z146" s="51">
        <f>Z$101+'GPG Margins'!$D42</f>
        <v>9.7715563697539203</v>
      </c>
      <c r="AA146" s="51">
        <f>AA$101+'GPG Margins'!$D42</f>
        <v>10.009988877814113</v>
      </c>
      <c r="AB146" s="51">
        <f>AB$101+'GPG Margins'!$D42</f>
        <v>10.005527987390597</v>
      </c>
      <c r="AC146" s="51">
        <f>AC$101+'GPG Margins'!$D42</f>
        <v>9.8620505232425426</v>
      </c>
      <c r="AD146" s="51">
        <f>AD$101+'GPG Margins'!$D42</f>
        <v>9.8378569910972082</v>
      </c>
      <c r="AE146" s="51">
        <f>AE$101+'GPG Margins'!$D42</f>
        <v>10.019205351309774</v>
      </c>
      <c r="AF146" s="51">
        <f>AF$101+'GPG Margins'!$D42</f>
        <v>10.214349195113622</v>
      </c>
      <c r="AG146" s="51">
        <f>AG$101+'GPG Margins'!$D42</f>
        <v>10.303923867279746</v>
      </c>
      <c r="AH146" s="51">
        <f>AH$101+'GPG Margins'!$D42</f>
        <v>10.311583488813701</v>
      </c>
      <c r="AI146" s="51">
        <f>AI$101+'GPG Margins'!$D42</f>
        <v>10.284380795149001</v>
      </c>
      <c r="AJ146" s="51">
        <f>AJ$101+'GPG Margins'!$D42</f>
        <v>10.304096800293866</v>
      </c>
      <c r="AL146" s="50" t="s">
        <v>125</v>
      </c>
      <c r="AM146" s="51">
        <f t="shared" si="73"/>
        <v>0</v>
      </c>
      <c r="AN146" s="51">
        <f t="shared" si="71"/>
        <v>9.272956599952316</v>
      </c>
      <c r="AO146" s="51">
        <f t="shared" si="71"/>
        <v>11.148686879123172</v>
      </c>
      <c r="AP146" s="51">
        <f t="shared" si="71"/>
        <v>11.918925687395973</v>
      </c>
      <c r="AQ146" s="51">
        <f t="shared" si="71"/>
        <v>11.030975842684917</v>
      </c>
      <c r="AR146" s="51">
        <f t="shared" si="71"/>
        <v>10.190666540210934</v>
      </c>
      <c r="AS146" s="51">
        <f t="shared" si="71"/>
        <v>9.5386403843603755</v>
      </c>
      <c r="AT146" s="51">
        <f t="shared" si="71"/>
        <v>9.3591992180659282</v>
      </c>
      <c r="AU146" s="51">
        <f t="shared" si="71"/>
        <v>9.2600672755531637</v>
      </c>
      <c r="AV146" s="51">
        <f t="shared" si="71"/>
        <v>9.6847227652508163</v>
      </c>
      <c r="AW146" s="51">
        <f t="shared" si="71"/>
        <v>9.8743439022208328</v>
      </c>
      <c r="AX146" s="51">
        <f t="shared" si="71"/>
        <v>10.020053003188355</v>
      </c>
      <c r="AY146" s="51">
        <f t="shared" si="71"/>
        <v>10.109399321142732</v>
      </c>
      <c r="AZ146" s="51">
        <f t="shared" si="71"/>
        <v>10.114789624283299</v>
      </c>
      <c r="BA146" s="51">
        <f t="shared" si="71"/>
        <v>10.0929957081279</v>
      </c>
      <c r="BB146" s="51">
        <f t="shared" si="71"/>
        <v>9.811507377927656</v>
      </c>
      <c r="BC146" s="51">
        <f t="shared" si="71"/>
        <v>9.5131148403098891</v>
      </c>
      <c r="BD146" s="51">
        <f t="shared" si="71"/>
        <v>9.6380403681544138</v>
      </c>
      <c r="BE146" s="51">
        <f t="shared" si="71"/>
        <v>9.7892301312060219</v>
      </c>
      <c r="BF146" s="51">
        <f t="shared" si="71"/>
        <v>9.6784824950159329</v>
      </c>
      <c r="BG146" s="51">
        <f t="shared" si="71"/>
        <v>9.5404524650537272</v>
      </c>
      <c r="BH146" s="51">
        <f t="shared" si="71"/>
        <v>9.4572851916236473</v>
      </c>
      <c r="BI146" s="51">
        <f t="shared" si="71"/>
        <v>9.5055870429612028</v>
      </c>
      <c r="BJ146" s="51">
        <f t="shared" si="71"/>
        <v>9.7715563697539203</v>
      </c>
      <c r="BK146" s="51">
        <f t="shared" si="71"/>
        <v>10.009988877814113</v>
      </c>
      <c r="BL146" s="51">
        <f t="shared" si="71"/>
        <v>10.005527987390597</v>
      </c>
      <c r="BM146" s="51">
        <f t="shared" si="71"/>
        <v>9.8620505232425426</v>
      </c>
      <c r="BN146" s="51">
        <f t="shared" si="71"/>
        <v>9.8378569910972082</v>
      </c>
      <c r="BO146" s="51">
        <f t="shared" si="71"/>
        <v>10.019205351309774</v>
      </c>
      <c r="BP146" s="51">
        <f t="shared" si="71"/>
        <v>10.214349195113622</v>
      </c>
      <c r="BQ146" s="51">
        <f t="shared" si="72"/>
        <v>10.303923867279746</v>
      </c>
      <c r="BR146" s="51">
        <f t="shared" si="72"/>
        <v>10.311583488813701</v>
      </c>
    </row>
    <row r="147" spans="1:70">
      <c r="A147" s="47"/>
      <c r="B147" s="50" t="s">
        <v>126</v>
      </c>
      <c r="C147" s="51">
        <v>0</v>
      </c>
      <c r="D147" s="51">
        <f>D$101+'GPG Margins'!$D43</f>
        <v>9.272956599952316</v>
      </c>
      <c r="E147" s="51">
        <f>E$101+'GPG Margins'!$D43</f>
        <v>11.148686879123172</v>
      </c>
      <c r="F147" s="51">
        <f>F$101+'GPG Margins'!$D43</f>
        <v>11.918925687395973</v>
      </c>
      <c r="G147" s="51">
        <f>G$101+'GPG Margins'!$D43</f>
        <v>11.030975842684917</v>
      </c>
      <c r="H147" s="51">
        <f>H$101+'GPG Margins'!$D43</f>
        <v>10.190666540210934</v>
      </c>
      <c r="I147" s="51">
        <f>I$101+'GPG Margins'!$D43</f>
        <v>9.5386403843603755</v>
      </c>
      <c r="J147" s="51">
        <f>J$101+'GPG Margins'!$D43</f>
        <v>9.3591992180659282</v>
      </c>
      <c r="K147" s="51">
        <f>K$101+'GPG Margins'!$D43</f>
        <v>9.2600672755531637</v>
      </c>
      <c r="L147" s="51">
        <f>L$101+'GPG Margins'!$D43</f>
        <v>9.6847227652508163</v>
      </c>
      <c r="M147" s="51">
        <f>M$101+'GPG Margins'!$D43</f>
        <v>9.8743439022208328</v>
      </c>
      <c r="N147" s="51">
        <f>N$101+'GPG Margins'!$D43</f>
        <v>10.020053003188355</v>
      </c>
      <c r="O147" s="51">
        <f>O$101+'GPG Margins'!$D43</f>
        <v>10.109399321142732</v>
      </c>
      <c r="P147" s="51">
        <f>P$101+'GPG Margins'!$D43</f>
        <v>10.114789624283299</v>
      </c>
      <c r="Q147" s="51">
        <f>Q$101+'GPG Margins'!$D43</f>
        <v>10.0929957081279</v>
      </c>
      <c r="R147" s="51">
        <f>R$101+'GPG Margins'!$D43</f>
        <v>9.811507377927656</v>
      </c>
      <c r="S147" s="51">
        <f>S$101+'GPG Margins'!$D43</f>
        <v>9.5131148403098891</v>
      </c>
      <c r="T147" s="51">
        <f>T$101+'GPG Margins'!$D43</f>
        <v>9.6380403681544138</v>
      </c>
      <c r="U147" s="51">
        <f>U$101+'GPG Margins'!$D43</f>
        <v>9.7892301312060219</v>
      </c>
      <c r="V147" s="51">
        <f>V$101+'GPG Margins'!$D43</f>
        <v>9.6784824950159329</v>
      </c>
      <c r="W147" s="51">
        <f>W$101+'GPG Margins'!$D43</f>
        <v>9.5404524650537272</v>
      </c>
      <c r="X147" s="51">
        <f>X$101+'GPG Margins'!$D43</f>
        <v>9.4572851916236473</v>
      </c>
      <c r="Y147" s="51">
        <f>Y$101+'GPG Margins'!$D43</f>
        <v>9.5055870429612028</v>
      </c>
      <c r="Z147" s="51">
        <f>Z$101+'GPG Margins'!$D43</f>
        <v>9.7715563697539203</v>
      </c>
      <c r="AA147" s="51">
        <f>AA$101+'GPG Margins'!$D43</f>
        <v>10.009988877814113</v>
      </c>
      <c r="AB147" s="51">
        <f>AB$101+'GPG Margins'!$D43</f>
        <v>10.005527987390597</v>
      </c>
      <c r="AC147" s="51">
        <f>AC$101+'GPG Margins'!$D43</f>
        <v>9.8620505232425426</v>
      </c>
      <c r="AD147" s="51">
        <f>AD$101+'GPG Margins'!$D43</f>
        <v>9.8378569910972082</v>
      </c>
      <c r="AE147" s="51">
        <f>AE$101+'GPG Margins'!$D43</f>
        <v>10.019205351309774</v>
      </c>
      <c r="AF147" s="51">
        <f>AF$101+'GPG Margins'!$D43</f>
        <v>10.214349195113622</v>
      </c>
      <c r="AG147" s="51">
        <f>AG$101+'GPG Margins'!$D43</f>
        <v>10.303923867279746</v>
      </c>
      <c r="AH147" s="51">
        <f>AH$101+'GPG Margins'!$D43</f>
        <v>10.311583488813701</v>
      </c>
      <c r="AI147" s="51">
        <f>AI$101+'GPG Margins'!$D43</f>
        <v>10.284380795149001</v>
      </c>
      <c r="AJ147" s="51">
        <f>AJ$101+'GPG Margins'!$D43</f>
        <v>10.304096800293866</v>
      </c>
      <c r="AL147" s="50" t="s">
        <v>126</v>
      </c>
      <c r="AM147" s="51">
        <f t="shared" si="73"/>
        <v>0</v>
      </c>
      <c r="AN147" s="51">
        <f t="shared" si="71"/>
        <v>9.272956599952316</v>
      </c>
      <c r="AO147" s="51">
        <f t="shared" si="71"/>
        <v>11.148686879123172</v>
      </c>
      <c r="AP147" s="51">
        <f t="shared" si="71"/>
        <v>11.918925687395973</v>
      </c>
      <c r="AQ147" s="51">
        <f t="shared" si="71"/>
        <v>11.030975842684917</v>
      </c>
      <c r="AR147" s="51">
        <f t="shared" si="71"/>
        <v>10.190666540210934</v>
      </c>
      <c r="AS147" s="51">
        <f t="shared" si="71"/>
        <v>9.5386403843603755</v>
      </c>
      <c r="AT147" s="51">
        <f t="shared" si="71"/>
        <v>9.3591992180659282</v>
      </c>
      <c r="AU147" s="51">
        <f t="shared" si="71"/>
        <v>9.2600672755531637</v>
      </c>
      <c r="AV147" s="51">
        <f t="shared" si="71"/>
        <v>9.6847227652508163</v>
      </c>
      <c r="AW147" s="51">
        <f t="shared" si="71"/>
        <v>9.8743439022208328</v>
      </c>
      <c r="AX147" s="51">
        <f t="shared" si="71"/>
        <v>10.020053003188355</v>
      </c>
      <c r="AY147" s="51">
        <f t="shared" si="71"/>
        <v>10.109399321142732</v>
      </c>
      <c r="AZ147" s="51">
        <f t="shared" si="71"/>
        <v>10.114789624283299</v>
      </c>
      <c r="BA147" s="51">
        <f t="shared" si="71"/>
        <v>10.0929957081279</v>
      </c>
      <c r="BB147" s="51">
        <f t="shared" si="71"/>
        <v>9.811507377927656</v>
      </c>
      <c r="BC147" s="51">
        <f t="shared" si="71"/>
        <v>9.5131148403098891</v>
      </c>
      <c r="BD147" s="51">
        <f t="shared" si="71"/>
        <v>9.6380403681544138</v>
      </c>
      <c r="BE147" s="51">
        <f t="shared" si="71"/>
        <v>9.7892301312060219</v>
      </c>
      <c r="BF147" s="51">
        <f t="shared" si="71"/>
        <v>9.6784824950159329</v>
      </c>
      <c r="BG147" s="51">
        <f t="shared" si="71"/>
        <v>9.5404524650537272</v>
      </c>
      <c r="BH147" s="51">
        <f t="shared" si="71"/>
        <v>9.4572851916236473</v>
      </c>
      <c r="BI147" s="51">
        <f t="shared" si="71"/>
        <v>9.5055870429612028</v>
      </c>
      <c r="BJ147" s="51">
        <f t="shared" si="71"/>
        <v>9.7715563697539203</v>
      </c>
      <c r="BK147" s="51">
        <f t="shared" ref="BK147:BK150" si="74">AA147</f>
        <v>10.009988877814113</v>
      </c>
      <c r="BL147" s="51">
        <f t="shared" ref="BL147:BL150" si="75">AB147</f>
        <v>10.005527987390597</v>
      </c>
      <c r="BM147" s="51">
        <f t="shared" ref="BM147:BM150" si="76">AC147</f>
        <v>9.8620505232425426</v>
      </c>
      <c r="BN147" s="51">
        <f t="shared" ref="BN147:BN150" si="77">AD147</f>
        <v>9.8378569910972082</v>
      </c>
      <c r="BO147" s="51">
        <f t="shared" ref="BO147:BO150" si="78">AE147</f>
        <v>10.019205351309774</v>
      </c>
      <c r="BP147" s="51">
        <f t="shared" ref="BP147:BR150" si="79">AF147</f>
        <v>10.214349195113622</v>
      </c>
      <c r="BQ147" s="51">
        <f t="shared" si="79"/>
        <v>10.303923867279746</v>
      </c>
      <c r="BR147" s="51">
        <f t="shared" si="79"/>
        <v>10.311583488813701</v>
      </c>
    </row>
    <row r="148" spans="1:70">
      <c r="A148" s="47"/>
      <c r="B148" s="52" t="s">
        <v>62</v>
      </c>
      <c r="C148" s="51">
        <v>0</v>
      </c>
      <c r="D148" s="51">
        <f>D$101+'GPG Margins'!$D44</f>
        <v>9.272956599952316</v>
      </c>
      <c r="E148" s="51">
        <f>E$101+'GPG Margins'!$D44</f>
        <v>11.148686879123172</v>
      </c>
      <c r="F148" s="51">
        <f>F$101+'GPG Margins'!$D44</f>
        <v>11.918925687395973</v>
      </c>
      <c r="G148" s="51">
        <f>G$101+'GPG Margins'!$D44</f>
        <v>11.030975842684917</v>
      </c>
      <c r="H148" s="51">
        <f>H$101+'GPG Margins'!$D44</f>
        <v>10.190666540210934</v>
      </c>
      <c r="I148" s="51">
        <f>I$101+'GPG Margins'!$D44</f>
        <v>9.5386403843603755</v>
      </c>
      <c r="J148" s="51">
        <f>J$101+'GPG Margins'!$D44</f>
        <v>9.3591992180659282</v>
      </c>
      <c r="K148" s="51">
        <f>K$101+'GPG Margins'!$D44</f>
        <v>9.2600672755531637</v>
      </c>
      <c r="L148" s="51">
        <f>L$101+'GPG Margins'!$D44</f>
        <v>9.6847227652508163</v>
      </c>
      <c r="M148" s="51">
        <f>M$101+'GPG Margins'!$D44</f>
        <v>9.8743439022208328</v>
      </c>
      <c r="N148" s="51">
        <f>N$101+'GPG Margins'!$D44</f>
        <v>10.020053003188355</v>
      </c>
      <c r="O148" s="51">
        <f>O$101+'GPG Margins'!$D44</f>
        <v>10.109399321142732</v>
      </c>
      <c r="P148" s="51">
        <f>P$101+'GPG Margins'!$D44</f>
        <v>10.114789624283299</v>
      </c>
      <c r="Q148" s="51">
        <f>Q$101+'GPG Margins'!$D44</f>
        <v>10.0929957081279</v>
      </c>
      <c r="R148" s="51">
        <f>R$101+'GPG Margins'!$D44</f>
        <v>9.811507377927656</v>
      </c>
      <c r="S148" s="51">
        <f>S$101+'GPG Margins'!$D44</f>
        <v>9.5131148403098891</v>
      </c>
      <c r="T148" s="51">
        <f>T$101+'GPG Margins'!$D44</f>
        <v>9.6380403681544138</v>
      </c>
      <c r="U148" s="51">
        <f>U$101+'GPG Margins'!$D44</f>
        <v>9.7892301312060219</v>
      </c>
      <c r="V148" s="51">
        <f>V$101+'GPG Margins'!$D44</f>
        <v>9.6784824950159329</v>
      </c>
      <c r="W148" s="51">
        <f>W$101+'GPG Margins'!$D44</f>
        <v>9.5404524650537272</v>
      </c>
      <c r="X148" s="51">
        <f>X$101+'GPG Margins'!$D44</f>
        <v>9.4572851916236473</v>
      </c>
      <c r="Y148" s="51">
        <f>Y$101+'GPG Margins'!$D44</f>
        <v>9.5055870429612028</v>
      </c>
      <c r="Z148" s="51">
        <f>Z$101+'GPG Margins'!$D44</f>
        <v>9.7715563697539203</v>
      </c>
      <c r="AA148" s="51">
        <f>AA$101+'GPG Margins'!$D44</f>
        <v>10.009988877814113</v>
      </c>
      <c r="AB148" s="51">
        <f>AB$101+'GPG Margins'!$D44</f>
        <v>10.005527987390597</v>
      </c>
      <c r="AC148" s="51">
        <f>AC$101+'GPG Margins'!$D44</f>
        <v>9.8620505232425426</v>
      </c>
      <c r="AD148" s="51">
        <f>AD$101+'GPG Margins'!$D44</f>
        <v>9.8378569910972082</v>
      </c>
      <c r="AE148" s="51">
        <f>AE$101+'GPG Margins'!$D44</f>
        <v>10.019205351309774</v>
      </c>
      <c r="AF148" s="51">
        <f>AF$101+'GPG Margins'!$D44</f>
        <v>10.214349195113622</v>
      </c>
      <c r="AG148" s="51">
        <f>AG$101+'GPG Margins'!$D44</f>
        <v>10.303923867279746</v>
      </c>
      <c r="AH148" s="51">
        <f>AH$101+'GPG Margins'!$D44</f>
        <v>10.311583488813701</v>
      </c>
      <c r="AI148" s="51">
        <f>AI$101+'GPG Margins'!$D44</f>
        <v>10.284380795149001</v>
      </c>
      <c r="AJ148" s="51">
        <f>AJ$101+'GPG Margins'!$D44</f>
        <v>10.304096800293866</v>
      </c>
      <c r="AL148" s="52" t="s">
        <v>62</v>
      </c>
      <c r="AM148" s="51">
        <f t="shared" si="73"/>
        <v>0</v>
      </c>
      <c r="AN148" s="51">
        <f t="shared" ref="AN148:AN150" si="80">D148</f>
        <v>9.272956599952316</v>
      </c>
      <c r="AO148" s="51">
        <f t="shared" ref="AO148:AO150" si="81">E148</f>
        <v>11.148686879123172</v>
      </c>
      <c r="AP148" s="51">
        <f t="shared" ref="AP148:AP150" si="82">F148</f>
        <v>11.918925687395973</v>
      </c>
      <c r="AQ148" s="51">
        <f t="shared" ref="AQ148:AQ150" si="83">G148</f>
        <v>11.030975842684917</v>
      </c>
      <c r="AR148" s="51">
        <f t="shared" ref="AR148:AR150" si="84">H148</f>
        <v>10.190666540210934</v>
      </c>
      <c r="AS148" s="51">
        <f t="shared" ref="AS148:AS150" si="85">I148</f>
        <v>9.5386403843603755</v>
      </c>
      <c r="AT148" s="51">
        <f t="shared" ref="AT148:AT150" si="86">J148</f>
        <v>9.3591992180659282</v>
      </c>
      <c r="AU148" s="51">
        <f t="shared" ref="AU148:AU150" si="87">K148</f>
        <v>9.2600672755531637</v>
      </c>
      <c r="AV148" s="51">
        <f t="shared" ref="AV148:AV150" si="88">L148</f>
        <v>9.6847227652508163</v>
      </c>
      <c r="AW148" s="51">
        <f t="shared" ref="AW148:AW150" si="89">M148</f>
        <v>9.8743439022208328</v>
      </c>
      <c r="AX148" s="51">
        <f t="shared" ref="AX148:AX150" si="90">N148</f>
        <v>10.020053003188355</v>
      </c>
      <c r="AY148" s="51">
        <f t="shared" ref="AY148:AY150" si="91">O148</f>
        <v>10.109399321142732</v>
      </c>
      <c r="AZ148" s="51">
        <f t="shared" ref="AZ148:AZ150" si="92">P148</f>
        <v>10.114789624283299</v>
      </c>
      <c r="BA148" s="51">
        <f t="shared" ref="BA148:BA150" si="93">Q148</f>
        <v>10.0929957081279</v>
      </c>
      <c r="BB148" s="51">
        <f t="shared" ref="BB148:BB150" si="94">R148</f>
        <v>9.811507377927656</v>
      </c>
      <c r="BC148" s="51">
        <f t="shared" ref="BC148:BC150" si="95">S148</f>
        <v>9.5131148403098891</v>
      </c>
      <c r="BD148" s="51">
        <f t="shared" ref="BD148:BD150" si="96">T148</f>
        <v>9.6380403681544138</v>
      </c>
      <c r="BE148" s="51">
        <f t="shared" ref="BE148:BE150" si="97">U148</f>
        <v>9.7892301312060219</v>
      </c>
      <c r="BF148" s="51">
        <f t="shared" ref="BF148:BF150" si="98">V148</f>
        <v>9.6784824950159329</v>
      </c>
      <c r="BG148" s="51">
        <f t="shared" ref="BG148:BG150" si="99">W148</f>
        <v>9.5404524650537272</v>
      </c>
      <c r="BH148" s="51">
        <f t="shared" ref="BH148:BH150" si="100">X148</f>
        <v>9.4572851916236473</v>
      </c>
      <c r="BI148" s="51">
        <f t="shared" ref="BI148:BI150" si="101">Y148</f>
        <v>9.5055870429612028</v>
      </c>
      <c r="BJ148" s="51">
        <f t="shared" ref="BJ148:BJ150" si="102">Z148</f>
        <v>9.7715563697539203</v>
      </c>
      <c r="BK148" s="51">
        <f t="shared" si="74"/>
        <v>10.009988877814113</v>
      </c>
      <c r="BL148" s="51">
        <f t="shared" si="75"/>
        <v>10.005527987390597</v>
      </c>
      <c r="BM148" s="51">
        <f t="shared" si="76"/>
        <v>9.8620505232425426</v>
      </c>
      <c r="BN148" s="51">
        <f t="shared" si="77"/>
        <v>9.8378569910972082</v>
      </c>
      <c r="BO148" s="51">
        <f t="shared" si="78"/>
        <v>10.019205351309774</v>
      </c>
      <c r="BP148" s="51">
        <f t="shared" si="79"/>
        <v>10.214349195113622</v>
      </c>
      <c r="BQ148" s="51">
        <f t="shared" si="79"/>
        <v>10.303923867279746</v>
      </c>
      <c r="BR148" s="51">
        <f t="shared" si="79"/>
        <v>10.311583488813701</v>
      </c>
    </row>
    <row r="149" spans="1:70">
      <c r="A149" s="47"/>
      <c r="B149" s="50" t="s">
        <v>74</v>
      </c>
      <c r="C149" s="51">
        <v>0</v>
      </c>
      <c r="D149" s="51">
        <f>D63</f>
        <v>6.5904724918202255</v>
      </c>
      <c r="E149" s="51">
        <f t="shared" ref="E149:AJ149" si="103">E63</f>
        <v>9.5632624301534133</v>
      </c>
      <c r="F149" s="51">
        <f t="shared" si="103"/>
        <v>10.256765798709825</v>
      </c>
      <c r="G149" s="51">
        <f t="shared" si="103"/>
        <v>4.4110102566804192</v>
      </c>
      <c r="H149" s="51">
        <f t="shared" si="103"/>
        <v>0.30474293992314483</v>
      </c>
      <c r="I149" s="51">
        <f t="shared" si="103"/>
        <v>-9.4414650219436602</v>
      </c>
      <c r="J149" s="51">
        <f t="shared" si="103"/>
        <v>-18.545240478535288</v>
      </c>
      <c r="K149" s="51">
        <f t="shared" si="103"/>
        <v>-13.398732173648185</v>
      </c>
      <c r="L149" s="51">
        <f t="shared" si="103"/>
        <v>-7.5466130692198146</v>
      </c>
      <c r="M149" s="51">
        <f t="shared" si="103"/>
        <v>-15.750229687888382</v>
      </c>
      <c r="N149" s="51">
        <f t="shared" si="103"/>
        <v>-23.9436650031544</v>
      </c>
      <c r="O149" s="51">
        <f t="shared" si="103"/>
        <v>-14.426809516628976</v>
      </c>
      <c r="P149" s="51">
        <f t="shared" si="103"/>
        <v>-4.9225612769130933</v>
      </c>
      <c r="Q149" s="51">
        <f t="shared" si="103"/>
        <v>-13.138444478381588</v>
      </c>
      <c r="R149" s="51">
        <f t="shared" si="103"/>
        <v>-21.341512822777627</v>
      </c>
      <c r="S149" s="51">
        <f t="shared" si="103"/>
        <v>-10.65457471052045</v>
      </c>
      <c r="T149" s="51">
        <f t="shared" si="103"/>
        <v>1.5207793341651621E-2</v>
      </c>
      <c r="U149" s="51">
        <f t="shared" si="103"/>
        <v>2.4190801897257672</v>
      </c>
      <c r="V149" s="51">
        <f t="shared" si="103"/>
        <v>4.7329887468004133</v>
      </c>
      <c r="W149" s="51">
        <f t="shared" si="103"/>
        <v>2.4850016137524777</v>
      </c>
      <c r="X149" s="51">
        <f t="shared" si="103"/>
        <v>0.78388687636703713</v>
      </c>
      <c r="Y149" s="51">
        <f t="shared" si="103"/>
        <v>1.0015672318601965</v>
      </c>
      <c r="Z149" s="51">
        <f t="shared" si="103"/>
        <v>2.3815666653474712</v>
      </c>
      <c r="AA149" s="51">
        <f t="shared" si="103"/>
        <v>4.8518681207669907</v>
      </c>
      <c r="AB149" s="51">
        <f t="shared" si="103"/>
        <v>4.9977006027078579</v>
      </c>
      <c r="AC149" s="51">
        <f t="shared" si="103"/>
        <v>4.6984853678293401</v>
      </c>
      <c r="AD149" s="51">
        <f t="shared" si="103"/>
        <v>5.5845428479323536</v>
      </c>
      <c r="AE149" s="51">
        <f t="shared" si="103"/>
        <v>5.4222280876384836</v>
      </c>
      <c r="AF149" s="51">
        <f t="shared" si="103"/>
        <v>4.3703283619322768</v>
      </c>
      <c r="AG149" s="51">
        <f t="shared" si="103"/>
        <v>4.7884400262562066</v>
      </c>
      <c r="AH149" s="51">
        <f t="shared" si="103"/>
        <v>4.4273173806837107</v>
      </c>
      <c r="AI149" s="51">
        <f t="shared" si="103"/>
        <v>2.8243550175109724</v>
      </c>
      <c r="AJ149" s="51">
        <f t="shared" si="103"/>
        <v>3.6469541959059408</v>
      </c>
      <c r="AL149" s="50" t="s">
        <v>74</v>
      </c>
      <c r="AM149" s="51">
        <f t="shared" si="73"/>
        <v>0</v>
      </c>
      <c r="AN149" s="51">
        <f t="shared" si="80"/>
        <v>6.5904724918202255</v>
      </c>
      <c r="AO149" s="51">
        <f t="shared" si="81"/>
        <v>9.5632624301534133</v>
      </c>
      <c r="AP149" s="51">
        <f t="shared" si="82"/>
        <v>10.256765798709825</v>
      </c>
      <c r="AQ149" s="51">
        <f t="shared" si="83"/>
        <v>4.4110102566804192</v>
      </c>
      <c r="AR149" s="51">
        <f t="shared" si="84"/>
        <v>0.30474293992314483</v>
      </c>
      <c r="AS149" s="51">
        <f t="shared" si="85"/>
        <v>-9.4414650219436602</v>
      </c>
      <c r="AT149" s="51">
        <f t="shared" si="86"/>
        <v>-18.545240478535288</v>
      </c>
      <c r="AU149" s="51">
        <f t="shared" si="87"/>
        <v>-13.398732173648185</v>
      </c>
      <c r="AV149" s="51">
        <f t="shared" si="88"/>
        <v>-7.5466130692198146</v>
      </c>
      <c r="AW149" s="51">
        <f t="shared" si="89"/>
        <v>-15.750229687888382</v>
      </c>
      <c r="AX149" s="51">
        <f t="shared" si="90"/>
        <v>-23.9436650031544</v>
      </c>
      <c r="AY149" s="51">
        <f t="shared" si="91"/>
        <v>-14.426809516628976</v>
      </c>
      <c r="AZ149" s="51">
        <f t="shared" si="92"/>
        <v>-4.9225612769130933</v>
      </c>
      <c r="BA149" s="51">
        <f t="shared" si="93"/>
        <v>-13.138444478381588</v>
      </c>
      <c r="BB149" s="51">
        <f t="shared" si="94"/>
        <v>-21.341512822777627</v>
      </c>
      <c r="BC149" s="51">
        <f t="shared" si="95"/>
        <v>-10.65457471052045</v>
      </c>
      <c r="BD149" s="51">
        <f t="shared" si="96"/>
        <v>1.5207793341651621E-2</v>
      </c>
      <c r="BE149" s="51">
        <f t="shared" si="97"/>
        <v>2.4190801897257672</v>
      </c>
      <c r="BF149" s="51">
        <f t="shared" si="98"/>
        <v>4.7329887468004133</v>
      </c>
      <c r="BG149" s="51">
        <f t="shared" si="99"/>
        <v>2.4850016137524777</v>
      </c>
      <c r="BH149" s="51">
        <f t="shared" si="100"/>
        <v>0.78388687636703713</v>
      </c>
      <c r="BI149" s="51">
        <f t="shared" si="101"/>
        <v>1.0015672318601965</v>
      </c>
      <c r="BJ149" s="51">
        <f t="shared" si="102"/>
        <v>2.3815666653474712</v>
      </c>
      <c r="BK149" s="51">
        <f t="shared" si="74"/>
        <v>4.8518681207669907</v>
      </c>
      <c r="BL149" s="51">
        <f t="shared" si="75"/>
        <v>4.9977006027078579</v>
      </c>
      <c r="BM149" s="51">
        <f t="shared" si="76"/>
        <v>4.6984853678293401</v>
      </c>
      <c r="BN149" s="51">
        <f t="shared" si="77"/>
        <v>5.5845428479323536</v>
      </c>
      <c r="BO149" s="51">
        <f t="shared" si="78"/>
        <v>5.4222280876384836</v>
      </c>
      <c r="BP149" s="51">
        <f t="shared" si="79"/>
        <v>4.3703283619322768</v>
      </c>
      <c r="BQ149" s="51">
        <f t="shared" si="79"/>
        <v>4.7884400262562066</v>
      </c>
      <c r="BR149" s="51">
        <f t="shared" si="79"/>
        <v>4.4273173806837107</v>
      </c>
    </row>
    <row r="150" spans="1:70">
      <c r="A150" s="47"/>
      <c r="B150" s="50" t="s">
        <v>127</v>
      </c>
      <c r="C150" s="51">
        <v>0</v>
      </c>
      <c r="D150" s="51">
        <f t="shared" ref="D150:AJ150" si="104">D149</f>
        <v>6.5904724918202255</v>
      </c>
      <c r="E150" s="51">
        <f t="shared" si="104"/>
        <v>9.5632624301534133</v>
      </c>
      <c r="F150" s="51">
        <f t="shared" si="104"/>
        <v>10.256765798709825</v>
      </c>
      <c r="G150" s="51">
        <f t="shared" si="104"/>
        <v>4.4110102566804192</v>
      </c>
      <c r="H150" s="51">
        <f t="shared" si="104"/>
        <v>0.30474293992314483</v>
      </c>
      <c r="I150" s="51">
        <f t="shared" si="104"/>
        <v>-9.4414650219436602</v>
      </c>
      <c r="J150" s="51">
        <f t="shared" si="104"/>
        <v>-18.545240478535288</v>
      </c>
      <c r="K150" s="51">
        <f t="shared" si="104"/>
        <v>-13.398732173648185</v>
      </c>
      <c r="L150" s="51">
        <f t="shared" si="104"/>
        <v>-7.5466130692198146</v>
      </c>
      <c r="M150" s="51">
        <f t="shared" si="104"/>
        <v>-15.750229687888382</v>
      </c>
      <c r="N150" s="51">
        <f t="shared" si="104"/>
        <v>-23.9436650031544</v>
      </c>
      <c r="O150" s="51">
        <f t="shared" si="104"/>
        <v>-14.426809516628976</v>
      </c>
      <c r="P150" s="51">
        <f t="shared" si="104"/>
        <v>-4.9225612769130933</v>
      </c>
      <c r="Q150" s="51">
        <f t="shared" si="104"/>
        <v>-13.138444478381588</v>
      </c>
      <c r="R150" s="51">
        <f t="shared" si="104"/>
        <v>-21.341512822777627</v>
      </c>
      <c r="S150" s="51">
        <f t="shared" si="104"/>
        <v>-10.65457471052045</v>
      </c>
      <c r="T150" s="51">
        <f t="shared" si="104"/>
        <v>1.5207793341651621E-2</v>
      </c>
      <c r="U150" s="51">
        <f t="shared" si="104"/>
        <v>2.4190801897257672</v>
      </c>
      <c r="V150" s="51">
        <f t="shared" si="104"/>
        <v>4.7329887468004133</v>
      </c>
      <c r="W150" s="51">
        <f t="shared" si="104"/>
        <v>2.4850016137524777</v>
      </c>
      <c r="X150" s="51">
        <f t="shared" si="104"/>
        <v>0.78388687636703713</v>
      </c>
      <c r="Y150" s="51">
        <f t="shared" si="104"/>
        <v>1.0015672318601965</v>
      </c>
      <c r="Z150" s="51">
        <f t="shared" si="104"/>
        <v>2.3815666653474712</v>
      </c>
      <c r="AA150" s="51">
        <f t="shared" si="104"/>
        <v>4.8518681207669907</v>
      </c>
      <c r="AB150" s="51">
        <f t="shared" si="104"/>
        <v>4.9977006027078579</v>
      </c>
      <c r="AC150" s="51">
        <f t="shared" si="104"/>
        <v>4.6984853678293401</v>
      </c>
      <c r="AD150" s="51">
        <f t="shared" si="104"/>
        <v>5.5845428479323536</v>
      </c>
      <c r="AE150" s="51">
        <f t="shared" si="104"/>
        <v>5.4222280876384836</v>
      </c>
      <c r="AF150" s="51">
        <f t="shared" si="104"/>
        <v>4.3703283619322768</v>
      </c>
      <c r="AG150" s="51">
        <f t="shared" si="104"/>
        <v>4.7884400262562066</v>
      </c>
      <c r="AH150" s="51">
        <f t="shared" si="104"/>
        <v>4.4273173806837107</v>
      </c>
      <c r="AI150" s="51">
        <f t="shared" si="104"/>
        <v>2.8243550175109724</v>
      </c>
      <c r="AJ150" s="51">
        <f t="shared" si="104"/>
        <v>3.6469541959059408</v>
      </c>
      <c r="AL150" s="50" t="s">
        <v>127</v>
      </c>
      <c r="AM150" s="51">
        <f t="shared" si="73"/>
        <v>0</v>
      </c>
      <c r="AN150" s="51">
        <f t="shared" si="80"/>
        <v>6.5904724918202255</v>
      </c>
      <c r="AO150" s="51">
        <f t="shared" si="81"/>
        <v>9.5632624301534133</v>
      </c>
      <c r="AP150" s="51">
        <f t="shared" si="82"/>
        <v>10.256765798709825</v>
      </c>
      <c r="AQ150" s="51">
        <f t="shared" si="83"/>
        <v>4.4110102566804192</v>
      </c>
      <c r="AR150" s="51">
        <f t="shared" si="84"/>
        <v>0.30474293992314483</v>
      </c>
      <c r="AS150" s="51">
        <f t="shared" si="85"/>
        <v>-9.4414650219436602</v>
      </c>
      <c r="AT150" s="51">
        <f t="shared" si="86"/>
        <v>-18.545240478535288</v>
      </c>
      <c r="AU150" s="51">
        <f t="shared" si="87"/>
        <v>-13.398732173648185</v>
      </c>
      <c r="AV150" s="51">
        <f t="shared" si="88"/>
        <v>-7.5466130692198146</v>
      </c>
      <c r="AW150" s="51">
        <f t="shared" si="89"/>
        <v>-15.750229687888382</v>
      </c>
      <c r="AX150" s="51">
        <f t="shared" si="90"/>
        <v>-23.9436650031544</v>
      </c>
      <c r="AY150" s="51">
        <f t="shared" si="91"/>
        <v>-14.426809516628976</v>
      </c>
      <c r="AZ150" s="51">
        <f t="shared" si="92"/>
        <v>-4.9225612769130933</v>
      </c>
      <c r="BA150" s="51">
        <f t="shared" si="93"/>
        <v>-13.138444478381588</v>
      </c>
      <c r="BB150" s="51">
        <f t="shared" si="94"/>
        <v>-21.341512822777627</v>
      </c>
      <c r="BC150" s="51">
        <f t="shared" si="95"/>
        <v>-10.65457471052045</v>
      </c>
      <c r="BD150" s="51">
        <f t="shared" si="96"/>
        <v>1.5207793341651621E-2</v>
      </c>
      <c r="BE150" s="51">
        <f t="shared" si="97"/>
        <v>2.4190801897257672</v>
      </c>
      <c r="BF150" s="51">
        <f t="shared" si="98"/>
        <v>4.7329887468004133</v>
      </c>
      <c r="BG150" s="51">
        <f t="shared" si="99"/>
        <v>2.4850016137524777</v>
      </c>
      <c r="BH150" s="51">
        <f t="shared" si="100"/>
        <v>0.78388687636703713</v>
      </c>
      <c r="BI150" s="51">
        <f t="shared" si="101"/>
        <v>1.0015672318601965</v>
      </c>
      <c r="BJ150" s="51">
        <f t="shared" si="102"/>
        <v>2.3815666653474712</v>
      </c>
      <c r="BK150" s="51">
        <f t="shared" si="74"/>
        <v>4.8518681207669907</v>
      </c>
      <c r="BL150" s="51">
        <f t="shared" si="75"/>
        <v>4.9977006027078579</v>
      </c>
      <c r="BM150" s="51">
        <f t="shared" si="76"/>
        <v>4.6984853678293401</v>
      </c>
      <c r="BN150" s="51">
        <f t="shared" si="77"/>
        <v>5.5845428479323536</v>
      </c>
      <c r="BO150" s="51">
        <f t="shared" si="78"/>
        <v>5.4222280876384836</v>
      </c>
      <c r="BP150" s="51">
        <f t="shared" si="79"/>
        <v>4.3703283619322768</v>
      </c>
      <c r="BQ150" s="51">
        <f t="shared" si="79"/>
        <v>4.7884400262562066</v>
      </c>
      <c r="BR150" s="51">
        <f t="shared" si="79"/>
        <v>4.4273173806837107</v>
      </c>
    </row>
    <row r="151" spans="1:70">
      <c r="A151" s="47"/>
      <c r="B151" s="48" t="s">
        <v>128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</row>
    <row r="152" spans="1:70">
      <c r="A152" s="47"/>
      <c r="B152" s="50" t="s">
        <v>94</v>
      </c>
      <c r="C152" s="51">
        <v>0</v>
      </c>
      <c r="D152" s="51">
        <f>D$103+'GPG Margins'!$D48</f>
        <v>10.433227409798427</v>
      </c>
      <c r="E152" s="51">
        <f>E$103+'GPG Margins'!$D48</f>
        <v>13.247354408676468</v>
      </c>
      <c r="F152" s="51">
        <f>F$103+'GPG Margins'!$D48</f>
        <v>15.278428539290964</v>
      </c>
      <c r="G152" s="51">
        <f>G$103+'GPG Margins'!$D48</f>
        <v>15.128469400099338</v>
      </c>
      <c r="H152" s="51">
        <f>H$103+'GPG Margins'!$D48</f>
        <v>14.536048981439446</v>
      </c>
      <c r="I152" s="51">
        <f>I$103+'GPG Margins'!$D48</f>
        <v>14.127955140234485</v>
      </c>
      <c r="J152" s="51">
        <f>J$103+'GPG Margins'!$D48</f>
        <v>14.677202416040796</v>
      </c>
      <c r="K152" s="51">
        <f>K$103+'GPG Margins'!$D48</f>
        <v>15.08131787740896</v>
      </c>
      <c r="L152" s="51">
        <f>L$103+'GPG Margins'!$D48</f>
        <v>16.51901222856727</v>
      </c>
      <c r="M152" s="51">
        <f>M$103+'GPG Margins'!$D48</f>
        <v>16.976878048517907</v>
      </c>
      <c r="N152" s="51">
        <f>N$103+'GPG Margins'!$D48</f>
        <v>17.000432479276753</v>
      </c>
      <c r="O152" s="51">
        <f>O$103+'GPG Margins'!$D48</f>
        <v>17.281072892136908</v>
      </c>
      <c r="P152" s="51">
        <f>P$103+'GPG Margins'!$D48</f>
        <v>17.402113105079476</v>
      </c>
      <c r="Q152" s="51">
        <f>Q$103+'GPG Margins'!$D48</f>
        <v>17.368266937785901</v>
      </c>
      <c r="R152" s="51">
        <f>R$103+'GPG Margins'!$D48</f>
        <v>17.515713532284558</v>
      </c>
      <c r="S152" s="51">
        <f>S$103+'GPG Margins'!$D48</f>
        <v>17.74024427937599</v>
      </c>
      <c r="T152" s="51">
        <f>T$103+'GPG Margins'!$D48</f>
        <v>18.101090786695067</v>
      </c>
      <c r="U152" s="51">
        <f>U$103+'GPG Margins'!$D48</f>
        <v>18.78057460566091</v>
      </c>
      <c r="V152" s="51">
        <f>V$103+'GPG Margins'!$D48</f>
        <v>19.477825817507483</v>
      </c>
      <c r="W152" s="51">
        <f>W$103+'GPG Margins'!$D48</f>
        <v>19.767641492464652</v>
      </c>
      <c r="X152" s="51">
        <f>X$103+'GPG Margins'!$D48</f>
        <v>19.655127933185511</v>
      </c>
      <c r="Y152" s="51">
        <f>Y$103+'GPG Margins'!$D48</f>
        <v>19.886975568605472</v>
      </c>
      <c r="Z152" s="51">
        <f>Z$103+'GPG Margins'!$D48</f>
        <v>20.870865970057842</v>
      </c>
      <c r="AA152" s="51">
        <f>AA$103+'GPG Margins'!$D48</f>
        <v>21.874440764802301</v>
      </c>
      <c r="AB152" s="51">
        <f>AB$103+'GPG Margins'!$D48</f>
        <v>22.0857249526616</v>
      </c>
      <c r="AC152" s="51">
        <f>AC$103+'GPG Margins'!$D48</f>
        <v>22.236035863383083</v>
      </c>
      <c r="AD152" s="51">
        <f>AD$103+'GPG Margins'!$D48</f>
        <v>22.661476279479203</v>
      </c>
      <c r="AE152" s="51">
        <f>AE$103+'GPG Margins'!$D48</f>
        <v>23.01949107973676</v>
      </c>
      <c r="AF152" s="51">
        <f>AF$103+'GPG Margins'!$D48</f>
        <v>23.210381566154744</v>
      </c>
      <c r="AG152" s="51">
        <f>AG$103+'GPG Margins'!$D48</f>
        <v>23.378030566639577</v>
      </c>
      <c r="AH152" s="51">
        <f>AH$103+'GPG Margins'!$D48</f>
        <v>23.697336145534184</v>
      </c>
      <c r="AI152" s="51">
        <f>AI$103+'GPG Margins'!$D48</f>
        <v>23.87153035416291</v>
      </c>
      <c r="AJ152" s="51">
        <f>AJ$103+'GPG Margins'!$D48</f>
        <v>24.179668665024725</v>
      </c>
    </row>
    <row r="153" spans="1:70">
      <c r="A153" s="47"/>
      <c r="B153" s="50" t="s">
        <v>95</v>
      </c>
      <c r="C153" s="51">
        <v>0</v>
      </c>
      <c r="D153" s="51">
        <f>D$103+'GPG Margins'!$D49</f>
        <v>9.9332274097984268</v>
      </c>
      <c r="E153" s="51">
        <f>E$103+'GPG Margins'!$D49</f>
        <v>12.747354408676468</v>
      </c>
      <c r="F153" s="51">
        <f>F$103+'GPG Margins'!$D49</f>
        <v>14.778428539290964</v>
      </c>
      <c r="G153" s="51">
        <f>G$103+'GPG Margins'!$D49</f>
        <v>14.628469400099338</v>
      </c>
      <c r="H153" s="51">
        <f>H$103+'GPG Margins'!$D49</f>
        <v>14.036048981439446</v>
      </c>
      <c r="I153" s="51">
        <f>I$103+'GPG Margins'!$D49</f>
        <v>13.627955140234485</v>
      </c>
      <c r="J153" s="51">
        <f>J$103+'GPG Margins'!$D49</f>
        <v>14.177202416040796</v>
      </c>
      <c r="K153" s="51">
        <f>K$103+'GPG Margins'!$D49</f>
        <v>14.58131787740896</v>
      </c>
      <c r="L153" s="51">
        <f>L$103+'GPG Margins'!$D49</f>
        <v>16.01901222856727</v>
      </c>
      <c r="M153" s="51">
        <f>M$103+'GPG Margins'!$D49</f>
        <v>16.476878048517907</v>
      </c>
      <c r="N153" s="51">
        <f>N$103+'GPG Margins'!$D49</f>
        <v>16.500432479276753</v>
      </c>
      <c r="O153" s="51">
        <f>O$103+'GPG Margins'!$D49</f>
        <v>16.781072892136908</v>
      </c>
      <c r="P153" s="51">
        <f>P$103+'GPG Margins'!$D49</f>
        <v>16.902113105079476</v>
      </c>
      <c r="Q153" s="51">
        <f>Q$103+'GPG Margins'!$D49</f>
        <v>16.868266937785901</v>
      </c>
      <c r="R153" s="51">
        <f>R$103+'GPG Margins'!$D49</f>
        <v>17.015713532284558</v>
      </c>
      <c r="S153" s="51">
        <f>S$103+'GPG Margins'!$D49</f>
        <v>17.24024427937599</v>
      </c>
      <c r="T153" s="51">
        <f>T$103+'GPG Margins'!$D49</f>
        <v>17.601090786695067</v>
      </c>
      <c r="U153" s="51">
        <f>U$103+'GPG Margins'!$D49</f>
        <v>18.28057460566091</v>
      </c>
      <c r="V153" s="51">
        <f>V$103+'GPG Margins'!$D49</f>
        <v>18.977825817507483</v>
      </c>
      <c r="W153" s="51">
        <f>W$103+'GPG Margins'!$D49</f>
        <v>19.267641492464652</v>
      </c>
      <c r="X153" s="51">
        <f>X$103+'GPG Margins'!$D49</f>
        <v>19.155127933185511</v>
      </c>
      <c r="Y153" s="51">
        <f>Y$103+'GPG Margins'!$D49</f>
        <v>19.386975568605472</v>
      </c>
      <c r="Z153" s="51">
        <f>Z$103+'GPG Margins'!$D49</f>
        <v>20.370865970057842</v>
      </c>
      <c r="AA153" s="51">
        <f>AA$103+'GPG Margins'!$D49</f>
        <v>21.374440764802301</v>
      </c>
      <c r="AB153" s="51">
        <f>AB$103+'GPG Margins'!$D49</f>
        <v>21.5857249526616</v>
      </c>
      <c r="AC153" s="51">
        <f>AC$103+'GPG Margins'!$D49</f>
        <v>21.736035863383083</v>
      </c>
      <c r="AD153" s="51">
        <f>AD$103+'GPG Margins'!$D49</f>
        <v>22.161476279479203</v>
      </c>
      <c r="AE153" s="51">
        <f>AE$103+'GPG Margins'!$D49</f>
        <v>22.51949107973676</v>
      </c>
      <c r="AF153" s="51">
        <f>AF$103+'GPG Margins'!$D49</f>
        <v>22.710381566154744</v>
      </c>
      <c r="AG153" s="51">
        <f>AG$103+'GPG Margins'!$D49</f>
        <v>22.878030566639577</v>
      </c>
      <c r="AH153" s="51">
        <f>AH$103+'GPG Margins'!$D49</f>
        <v>23.197336145534184</v>
      </c>
      <c r="AI153" s="51">
        <f>AI$103+'GPG Margins'!$D49</f>
        <v>23.37153035416291</v>
      </c>
      <c r="AJ153" s="51">
        <f>AJ$103+'GPG Margins'!$D49</f>
        <v>23.679668665024725</v>
      </c>
    </row>
    <row r="154" spans="1:70">
      <c r="A154" s="47"/>
      <c r="B154" s="50" t="s">
        <v>129</v>
      </c>
      <c r="C154" s="51">
        <v>0</v>
      </c>
      <c r="D154" s="51">
        <f>D$103+'GPG Margins'!$D50</f>
        <v>9.4332274097984268</v>
      </c>
      <c r="E154" s="51">
        <f>E$103+'GPG Margins'!$D50</f>
        <v>12.247354408676468</v>
      </c>
      <c r="F154" s="51">
        <f>F$103+'GPG Margins'!$D50</f>
        <v>14.278428539290964</v>
      </c>
      <c r="G154" s="51">
        <f>G$103+'GPG Margins'!$D50</f>
        <v>14.128469400099338</v>
      </c>
      <c r="H154" s="51">
        <f>H$103+'GPG Margins'!$D50</f>
        <v>13.536048981439446</v>
      </c>
      <c r="I154" s="51">
        <f>I$103+'GPG Margins'!$D50</f>
        <v>13.127955140234485</v>
      </c>
      <c r="J154" s="51">
        <f>J$103+'GPG Margins'!$D50</f>
        <v>13.677202416040796</v>
      </c>
      <c r="K154" s="51">
        <f>K$103+'GPG Margins'!$D50</f>
        <v>14.08131787740896</v>
      </c>
      <c r="L154" s="51">
        <f>L$103+'GPG Margins'!$D50</f>
        <v>15.51901222856727</v>
      </c>
      <c r="M154" s="51">
        <f>M$103+'GPG Margins'!$D50</f>
        <v>15.976878048517907</v>
      </c>
      <c r="N154" s="51">
        <f>N$103+'GPG Margins'!$D50</f>
        <v>16.000432479276753</v>
      </c>
      <c r="O154" s="51">
        <f>O$103+'GPG Margins'!$D50</f>
        <v>16.281072892136908</v>
      </c>
      <c r="P154" s="51">
        <f>P$103+'GPG Margins'!$D50</f>
        <v>16.402113105079476</v>
      </c>
      <c r="Q154" s="51">
        <f>Q$103+'GPG Margins'!$D50</f>
        <v>16.368266937785901</v>
      </c>
      <c r="R154" s="51">
        <f>R$103+'GPG Margins'!$D50</f>
        <v>16.515713532284558</v>
      </c>
      <c r="S154" s="51">
        <f>S$103+'GPG Margins'!$D50</f>
        <v>16.74024427937599</v>
      </c>
      <c r="T154" s="51">
        <f>T$103+'GPG Margins'!$D50</f>
        <v>17.101090786695067</v>
      </c>
      <c r="U154" s="51">
        <f>U$103+'GPG Margins'!$D50</f>
        <v>17.78057460566091</v>
      </c>
      <c r="V154" s="51">
        <f>V$103+'GPG Margins'!$D50</f>
        <v>18.477825817507483</v>
      </c>
      <c r="W154" s="51">
        <f>W$103+'GPG Margins'!$D50</f>
        <v>18.767641492464652</v>
      </c>
      <c r="X154" s="51">
        <f>X$103+'GPG Margins'!$D50</f>
        <v>18.655127933185511</v>
      </c>
      <c r="Y154" s="51">
        <f>Y$103+'GPG Margins'!$D50</f>
        <v>18.886975568605472</v>
      </c>
      <c r="Z154" s="51">
        <f>Z$103+'GPG Margins'!$D50</f>
        <v>19.870865970057842</v>
      </c>
      <c r="AA154" s="51">
        <f>AA$103+'GPG Margins'!$D50</f>
        <v>20.874440764802301</v>
      </c>
      <c r="AB154" s="51">
        <f>AB$103+'GPG Margins'!$D50</f>
        <v>21.0857249526616</v>
      </c>
      <c r="AC154" s="51">
        <f>AC$103+'GPG Margins'!$D50</f>
        <v>21.236035863383083</v>
      </c>
      <c r="AD154" s="51">
        <f>AD$103+'GPG Margins'!$D50</f>
        <v>21.661476279479203</v>
      </c>
      <c r="AE154" s="51">
        <f>AE$103+'GPG Margins'!$D50</f>
        <v>22.01949107973676</v>
      </c>
      <c r="AF154" s="51">
        <f>AF$103+'GPG Margins'!$D50</f>
        <v>22.210381566154744</v>
      </c>
      <c r="AG154" s="51">
        <f>AG$103+'GPG Margins'!$D50</f>
        <v>22.378030566639577</v>
      </c>
      <c r="AH154" s="51">
        <f>AH$103+'GPG Margins'!$D50</f>
        <v>22.697336145534184</v>
      </c>
      <c r="AI154" s="51">
        <f>AI$103+'GPG Margins'!$D50</f>
        <v>22.87153035416291</v>
      </c>
      <c r="AJ154" s="51">
        <f>AJ$103+'GPG Margins'!$D50</f>
        <v>23.179668665024725</v>
      </c>
    </row>
    <row r="155" spans="1:70">
      <c r="A155" s="47"/>
      <c r="B155" s="50" t="s">
        <v>130</v>
      </c>
      <c r="C155" s="51">
        <v>0</v>
      </c>
      <c r="D155" s="51">
        <f>D$103+'GPG Margins'!$D51</f>
        <v>9.4332274097984268</v>
      </c>
      <c r="E155" s="51">
        <f>E$103+'GPG Margins'!$D51</f>
        <v>12.247354408676468</v>
      </c>
      <c r="F155" s="51">
        <f>F$103+'GPG Margins'!$D51</f>
        <v>14.278428539290964</v>
      </c>
      <c r="G155" s="51">
        <f>G$103+'GPG Margins'!$D51</f>
        <v>14.128469400099338</v>
      </c>
      <c r="H155" s="51">
        <f>H$103+'GPG Margins'!$D51</f>
        <v>13.536048981439446</v>
      </c>
      <c r="I155" s="51">
        <f>I$103+'GPG Margins'!$D51</f>
        <v>13.127955140234485</v>
      </c>
      <c r="J155" s="51">
        <f>J$103+'GPG Margins'!$D51</f>
        <v>13.677202416040796</v>
      </c>
      <c r="K155" s="51">
        <f>K$103+'GPG Margins'!$D51</f>
        <v>14.08131787740896</v>
      </c>
      <c r="L155" s="51">
        <f>L$103+'GPG Margins'!$D51</f>
        <v>15.51901222856727</v>
      </c>
      <c r="M155" s="51">
        <f>M$103+'GPG Margins'!$D51</f>
        <v>15.976878048517907</v>
      </c>
      <c r="N155" s="51">
        <f>N$103+'GPG Margins'!$D51</f>
        <v>16.000432479276753</v>
      </c>
      <c r="O155" s="51">
        <f>O$103+'GPG Margins'!$D51</f>
        <v>16.281072892136908</v>
      </c>
      <c r="P155" s="51">
        <f>P$103+'GPG Margins'!$D51</f>
        <v>16.402113105079476</v>
      </c>
      <c r="Q155" s="51">
        <f>Q$103+'GPG Margins'!$D51</f>
        <v>16.368266937785901</v>
      </c>
      <c r="R155" s="51">
        <f>R$103+'GPG Margins'!$D51</f>
        <v>16.515713532284558</v>
      </c>
      <c r="S155" s="51">
        <f>S$103+'GPG Margins'!$D51</f>
        <v>16.74024427937599</v>
      </c>
      <c r="T155" s="51">
        <f>T$103+'GPG Margins'!$D51</f>
        <v>17.101090786695067</v>
      </c>
      <c r="U155" s="51">
        <f>U$103+'GPG Margins'!$D51</f>
        <v>17.78057460566091</v>
      </c>
      <c r="V155" s="51">
        <f>V$103+'GPG Margins'!$D51</f>
        <v>18.477825817507483</v>
      </c>
      <c r="W155" s="51">
        <f>W$103+'GPG Margins'!$D51</f>
        <v>18.767641492464652</v>
      </c>
      <c r="X155" s="51">
        <f>X$103+'GPG Margins'!$D51</f>
        <v>18.655127933185511</v>
      </c>
      <c r="Y155" s="51">
        <f>Y$103+'GPG Margins'!$D51</f>
        <v>18.886975568605472</v>
      </c>
      <c r="Z155" s="51">
        <f>Z$103+'GPG Margins'!$D51</f>
        <v>19.870865970057842</v>
      </c>
      <c r="AA155" s="51">
        <f>AA$103+'GPG Margins'!$D51</f>
        <v>20.874440764802301</v>
      </c>
      <c r="AB155" s="51">
        <f>AB$103+'GPG Margins'!$D51</f>
        <v>21.0857249526616</v>
      </c>
      <c r="AC155" s="51">
        <f>AC$103+'GPG Margins'!$D51</f>
        <v>21.236035863383083</v>
      </c>
      <c r="AD155" s="51">
        <f>AD$103+'GPG Margins'!$D51</f>
        <v>21.661476279479203</v>
      </c>
      <c r="AE155" s="51">
        <f>AE$103+'GPG Margins'!$D51</f>
        <v>22.01949107973676</v>
      </c>
      <c r="AF155" s="51">
        <f>AF$103+'GPG Margins'!$D51</f>
        <v>22.210381566154744</v>
      </c>
      <c r="AG155" s="51">
        <f>AG$103+'GPG Margins'!$D51</f>
        <v>22.378030566639577</v>
      </c>
      <c r="AH155" s="51">
        <f>AH$103+'GPG Margins'!$D51</f>
        <v>22.697336145534184</v>
      </c>
      <c r="AI155" s="51">
        <f>AI$103+'GPG Margins'!$D51</f>
        <v>22.87153035416291</v>
      </c>
      <c r="AJ155" s="51">
        <f>AJ$103+'GPG Margins'!$D51</f>
        <v>23.179668665024725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6602A-4AEE-487D-ACFF-5DB4F1AB5FB1}">
  <dimension ref="A2:AK156"/>
  <sheetViews>
    <sheetView workbookViewId="0">
      <selection activeCell="B6" sqref="B6:AL6"/>
    </sheetView>
  </sheetViews>
  <sheetFormatPr defaultRowHeight="14.45"/>
  <cols>
    <col min="2" max="2" width="13.42578125" customWidth="1"/>
    <col min="3" max="3" width="11.7109375" bestFit="1" customWidth="1"/>
  </cols>
  <sheetData>
    <row r="2" spans="2:37">
      <c r="B2" s="2" t="s">
        <v>138</v>
      </c>
    </row>
    <row r="3" spans="2:37">
      <c r="B3" s="2"/>
    </row>
    <row r="4" spans="2:37">
      <c r="B4" s="2" t="s">
        <v>139</v>
      </c>
    </row>
    <row r="5" spans="2:37">
      <c r="B5" s="2" t="s">
        <v>67</v>
      </c>
      <c r="AI5" t="s">
        <v>140</v>
      </c>
      <c r="AJ5" t="s">
        <v>141</v>
      </c>
      <c r="AK5" t="s">
        <v>142</v>
      </c>
    </row>
    <row r="6" spans="2:37">
      <c r="B6" s="2"/>
      <c r="C6">
        <v>2019</v>
      </c>
      <c r="D6">
        <v>2020</v>
      </c>
      <c r="E6">
        <v>2021</v>
      </c>
      <c r="F6">
        <v>2022</v>
      </c>
      <c r="G6">
        <v>2023</v>
      </c>
      <c r="H6">
        <v>2024</v>
      </c>
      <c r="I6">
        <v>2025</v>
      </c>
      <c r="J6">
        <v>2026</v>
      </c>
      <c r="K6">
        <v>2027</v>
      </c>
      <c r="L6">
        <v>2028</v>
      </c>
      <c r="M6">
        <v>2029</v>
      </c>
      <c r="N6">
        <v>2030</v>
      </c>
      <c r="O6">
        <v>2031</v>
      </c>
      <c r="P6">
        <v>2032</v>
      </c>
      <c r="Q6">
        <v>2033</v>
      </c>
      <c r="R6">
        <v>2034</v>
      </c>
      <c r="S6">
        <v>2035</v>
      </c>
      <c r="T6">
        <v>2036</v>
      </c>
      <c r="U6">
        <v>2037</v>
      </c>
      <c r="V6">
        <v>2038</v>
      </c>
      <c r="W6">
        <v>2039</v>
      </c>
      <c r="X6">
        <v>2040</v>
      </c>
      <c r="Y6">
        <v>2041</v>
      </c>
      <c r="Z6">
        <v>2042</v>
      </c>
      <c r="AA6">
        <v>2043</v>
      </c>
      <c r="AB6">
        <v>2044</v>
      </c>
      <c r="AC6">
        <v>2045</v>
      </c>
      <c r="AD6">
        <v>2046</v>
      </c>
      <c r="AE6">
        <v>2047</v>
      </c>
      <c r="AF6">
        <v>2048</v>
      </c>
      <c r="AG6">
        <v>2049</v>
      </c>
      <c r="AH6">
        <v>2050</v>
      </c>
      <c r="AI6" s="16">
        <v>2050</v>
      </c>
      <c r="AJ6" s="16">
        <v>2050</v>
      </c>
      <c r="AK6" s="16">
        <v>2050</v>
      </c>
    </row>
    <row r="7" spans="2:37">
      <c r="B7" s="1" t="s">
        <v>68</v>
      </c>
      <c r="C7" s="22">
        <v>7.6486423022402263</v>
      </c>
      <c r="D7" s="22">
        <v>7.7901710397745294</v>
      </c>
      <c r="E7" s="22">
        <v>7.6271184109175749</v>
      </c>
      <c r="F7" s="22">
        <v>7.6606781297150564</v>
      </c>
      <c r="G7" s="22">
        <v>7.8731235087262075</v>
      </c>
      <c r="H7" s="22">
        <v>8.1226064498157307</v>
      </c>
      <c r="I7" s="22">
        <v>8.4646828381293151</v>
      </c>
      <c r="J7" s="22">
        <v>8.6059706297510257</v>
      </c>
      <c r="K7" s="22">
        <v>8.7958460842480566</v>
      </c>
      <c r="L7" s="22">
        <v>8.9848872973362521</v>
      </c>
      <c r="M7" s="22">
        <v>9.1103802386756865</v>
      </c>
      <c r="N7" s="22">
        <v>9.2559725287443477</v>
      </c>
      <c r="O7" s="22">
        <v>9.4062628430977195</v>
      </c>
      <c r="P7" s="22">
        <v>9.5029854194824779</v>
      </c>
      <c r="Q7" s="22">
        <v>9.5914768792920846</v>
      </c>
      <c r="R7" s="22">
        <v>9.6660221435557503</v>
      </c>
      <c r="S7" s="22">
        <v>9.7122298325789735</v>
      </c>
      <c r="T7" s="22">
        <v>9.7207646073136225</v>
      </c>
      <c r="U7" s="22">
        <v>9.7275883877652127</v>
      </c>
      <c r="V7" s="22">
        <v>9.737214445519939</v>
      </c>
      <c r="W7" s="22">
        <v>9.7450620196762507</v>
      </c>
      <c r="X7" s="22">
        <v>9.7450620196762507</v>
      </c>
      <c r="Y7" s="22">
        <v>9.7450620196762507</v>
      </c>
      <c r="Z7" s="22">
        <v>9.7450620196762507</v>
      </c>
      <c r="AA7" s="22">
        <v>9.7450620196762507</v>
      </c>
      <c r="AB7" s="22">
        <v>9.7450620196762507</v>
      </c>
      <c r="AC7" s="22">
        <v>9.7450620196762507</v>
      </c>
      <c r="AD7" s="22">
        <v>9.7450620196762507</v>
      </c>
      <c r="AE7" s="22">
        <v>9.7450620196762507</v>
      </c>
      <c r="AF7" s="22">
        <v>9.7450620196762507</v>
      </c>
      <c r="AG7" s="22">
        <v>9.7450620196762507</v>
      </c>
      <c r="AH7" s="22">
        <v>9.7450620196762507</v>
      </c>
      <c r="AI7" s="17">
        <f>'2023 PROGRESSIVE CHANGE'!AH7</f>
        <v>9.898191392053489</v>
      </c>
      <c r="AJ7" s="17" t="e">
        <f>#REF!</f>
        <v>#REF!</v>
      </c>
      <c r="AK7" s="17" t="e">
        <f>#REF!</f>
        <v>#REF!</v>
      </c>
    </row>
    <row r="8" spans="2:37">
      <c r="B8" s="1" t="s">
        <v>69</v>
      </c>
      <c r="C8" s="22">
        <v>7.7411570435760382</v>
      </c>
      <c r="D8" s="22">
        <v>7.9371605629884883</v>
      </c>
      <c r="E8" s="22">
        <v>7.7653170369714832</v>
      </c>
      <c r="F8" s="22">
        <v>7.50255594573194</v>
      </c>
      <c r="G8" s="22">
        <v>7.2271682977090812</v>
      </c>
      <c r="H8" s="22">
        <v>7.121997711543619</v>
      </c>
      <c r="I8" s="22">
        <v>7.294277048599012</v>
      </c>
      <c r="J8" s="22">
        <v>7.427829618435009</v>
      </c>
      <c r="K8" s="22">
        <v>7.5836699480874774</v>
      </c>
      <c r="L8" s="22">
        <v>7.7358651443333386</v>
      </c>
      <c r="M8" s="22">
        <v>7.8312811390097226</v>
      </c>
      <c r="N8" s="22">
        <v>7.887893458461928</v>
      </c>
      <c r="O8" s="22">
        <v>7.9410216458281653</v>
      </c>
      <c r="P8" s="22">
        <v>7.9769857332567122</v>
      </c>
      <c r="Q8" s="22">
        <v>7.9954676085120466</v>
      </c>
      <c r="R8" s="22">
        <v>8.0029407416512868</v>
      </c>
      <c r="S8" s="22">
        <v>8.0086263323716658</v>
      </c>
      <c r="T8" s="22">
        <v>8.0154932958278344</v>
      </c>
      <c r="U8" s="22">
        <v>8.0171302024654274</v>
      </c>
      <c r="V8" s="22">
        <v>8.0181038745929083</v>
      </c>
      <c r="W8" s="22">
        <v>8.0190547837090165</v>
      </c>
      <c r="X8" s="22">
        <v>8.0190547837090165</v>
      </c>
      <c r="Y8" s="22">
        <v>8.0190547837090165</v>
      </c>
      <c r="Z8" s="22">
        <v>8.0190547837090165</v>
      </c>
      <c r="AA8" s="22">
        <v>8.0190547837090165</v>
      </c>
      <c r="AB8" s="22">
        <v>8.0190547837090165</v>
      </c>
      <c r="AC8" s="22">
        <v>8.0190547837090165</v>
      </c>
      <c r="AD8" s="22">
        <v>8.0190547837090165</v>
      </c>
      <c r="AE8" s="22">
        <v>8.0190547837090165</v>
      </c>
      <c r="AF8" s="22">
        <v>8.0190547837090165</v>
      </c>
      <c r="AG8" s="22">
        <v>8.0190547837090165</v>
      </c>
      <c r="AH8" s="22">
        <v>8.0190547837090165</v>
      </c>
      <c r="AI8" s="17">
        <f>'2023 PROGRESSIVE CHANGE'!AH8</f>
        <v>9.5393566048286775</v>
      </c>
      <c r="AJ8" s="17" t="e">
        <f>#REF!</f>
        <v>#REF!</v>
      </c>
      <c r="AK8" s="17" t="e">
        <f>#REF!</f>
        <v>#REF!</v>
      </c>
    </row>
    <row r="9" spans="2:37">
      <c r="B9" s="1" t="s">
        <v>70</v>
      </c>
      <c r="C9" s="22">
        <v>7.3126361006065812</v>
      </c>
      <c r="D9" s="22">
        <v>7.6239705641601203</v>
      </c>
      <c r="E9" s="22">
        <v>7.5822545492579767</v>
      </c>
      <c r="F9" s="22">
        <v>7.1358513673727426</v>
      </c>
      <c r="G9" s="22">
        <v>6.7221678645259821</v>
      </c>
      <c r="H9" s="22">
        <v>6.6382680073384819</v>
      </c>
      <c r="I9" s="22">
        <v>6.8217829181294753</v>
      </c>
      <c r="J9" s="22">
        <v>7.0387341352119117</v>
      </c>
      <c r="K9" s="22">
        <v>7.2201099098134041</v>
      </c>
      <c r="L9" s="22">
        <v>7.4033358092552213</v>
      </c>
      <c r="M9" s="22">
        <v>7.5075869252663825</v>
      </c>
      <c r="N9" s="22">
        <v>7.5554639247186977</v>
      </c>
      <c r="O9" s="22">
        <v>7.6487548819570534</v>
      </c>
      <c r="P9" s="22">
        <v>7.7332536040789277</v>
      </c>
      <c r="Q9" s="22">
        <v>7.7851822611761703</v>
      </c>
      <c r="R9" s="22">
        <v>7.8108651511284659</v>
      </c>
      <c r="S9" s="22">
        <v>7.843791068670491</v>
      </c>
      <c r="T9" s="22">
        <v>7.8760942197794046</v>
      </c>
      <c r="U9" s="22">
        <v>7.8930370704695081</v>
      </c>
      <c r="V9" s="22">
        <v>7.901321552493088</v>
      </c>
      <c r="W9" s="22">
        <v>7.9047734901365292</v>
      </c>
      <c r="X9" s="22">
        <v>7.9047734901365292</v>
      </c>
      <c r="Y9" s="22">
        <v>7.9047734901365292</v>
      </c>
      <c r="Z9" s="22">
        <v>7.9047734901365292</v>
      </c>
      <c r="AA9" s="22">
        <v>7.9047734901365292</v>
      </c>
      <c r="AB9" s="22">
        <v>7.9047734901365292</v>
      </c>
      <c r="AC9" s="22">
        <v>7.9047734901365292</v>
      </c>
      <c r="AD9" s="22">
        <v>7.9047734901365292</v>
      </c>
      <c r="AE9" s="22">
        <v>7.9047734901365292</v>
      </c>
      <c r="AF9" s="22">
        <v>7.9047734901365292</v>
      </c>
      <c r="AG9" s="22">
        <v>7.9047734901365292</v>
      </c>
      <c r="AH9" s="22">
        <v>7.9047734901365292</v>
      </c>
      <c r="AI9" s="17">
        <f>'2023 PROGRESSIVE CHANGE'!AH9</f>
        <v>9.6036665056347275</v>
      </c>
      <c r="AJ9" s="17" t="e">
        <f>#REF!</f>
        <v>#REF!</v>
      </c>
      <c r="AK9" s="17" t="e">
        <f>#REF!</f>
        <v>#REF!</v>
      </c>
    </row>
    <row r="10" spans="2:37">
      <c r="B10" s="1" t="s">
        <v>71</v>
      </c>
      <c r="C10" s="22">
        <v>7.2284745038279157</v>
      </c>
      <c r="D10" s="22">
        <v>7.3582246348117533</v>
      </c>
      <c r="E10" s="22">
        <v>7.3370552634572768</v>
      </c>
      <c r="F10" s="22">
        <v>7.2464725481240357</v>
      </c>
      <c r="G10" s="22">
        <v>7.1662403704079125</v>
      </c>
      <c r="H10" s="22">
        <v>7.104731729976919</v>
      </c>
      <c r="I10" s="22">
        <v>7.1547355502721262</v>
      </c>
      <c r="J10" s="22">
        <v>7.2928543935582653</v>
      </c>
      <c r="K10" s="22">
        <v>7.3753838697495047</v>
      </c>
      <c r="L10" s="22">
        <v>7.3644035617708283</v>
      </c>
      <c r="M10" s="22">
        <v>7.2978444783446355</v>
      </c>
      <c r="N10" s="22">
        <v>7.2341863248906479</v>
      </c>
      <c r="O10" s="22">
        <v>7.1893856048289502</v>
      </c>
      <c r="P10" s="22">
        <v>7.1640235849138172</v>
      </c>
      <c r="Q10" s="22">
        <v>7.1650126929688644</v>
      </c>
      <c r="R10" s="22">
        <v>7.1680116482209755</v>
      </c>
      <c r="S10" s="22">
        <v>7.1539233460729701</v>
      </c>
      <c r="T10" s="22">
        <v>7.145864284474686</v>
      </c>
      <c r="U10" s="22">
        <v>7.1426821967660041</v>
      </c>
      <c r="V10" s="22">
        <v>7.1408299893332945</v>
      </c>
      <c r="W10" s="22">
        <v>7.1399379856491425</v>
      </c>
      <c r="X10" s="22">
        <v>7.1399379856491425</v>
      </c>
      <c r="Y10" s="22">
        <v>7.1399379856491425</v>
      </c>
      <c r="Z10" s="22">
        <v>7.1399379856491425</v>
      </c>
      <c r="AA10" s="22">
        <v>7.1399379856491425</v>
      </c>
      <c r="AB10" s="22">
        <v>7.1399379856491425</v>
      </c>
      <c r="AC10" s="22">
        <v>7.1399379856491425</v>
      </c>
      <c r="AD10" s="22">
        <v>7.1399379856491425</v>
      </c>
      <c r="AE10" s="22">
        <v>7.1399379856491425</v>
      </c>
      <c r="AF10" s="22">
        <v>7.1399379856491425</v>
      </c>
      <c r="AG10" s="22">
        <v>7.1399379856491425</v>
      </c>
      <c r="AH10" s="22">
        <v>7.1399379856491425</v>
      </c>
      <c r="AI10" s="17">
        <f>'2023 PROGRESSIVE CHANGE'!AH10</f>
        <v>9.3399606507879351</v>
      </c>
      <c r="AJ10" s="17" t="e">
        <f>#REF!</f>
        <v>#REF!</v>
      </c>
      <c r="AK10" s="17" t="e">
        <f>#REF!</f>
        <v>#REF!</v>
      </c>
    </row>
    <row r="11" spans="2:37">
      <c r="B11" s="1" t="s">
        <v>72</v>
      </c>
      <c r="C11" s="22">
        <v>7.7446212468092943</v>
      </c>
      <c r="D11" s="22">
        <v>7.9406247662217435</v>
      </c>
      <c r="E11" s="22">
        <v>7.7687812402047385</v>
      </c>
      <c r="F11" s="22">
        <v>7.5060201489651952</v>
      </c>
      <c r="G11" s="22">
        <v>7.2306325009423373</v>
      </c>
      <c r="H11" s="22">
        <v>7.1254619147768743</v>
      </c>
      <c r="I11" s="22">
        <v>7.2977412518322682</v>
      </c>
      <c r="J11" s="22">
        <v>7.4312938216682642</v>
      </c>
      <c r="K11" s="22">
        <v>7.5871341513207335</v>
      </c>
      <c r="L11" s="22">
        <v>7.7393293475665939</v>
      </c>
      <c r="M11" s="22">
        <v>7.8347453422429787</v>
      </c>
      <c r="N11" s="22">
        <v>7.8913576616951842</v>
      </c>
      <c r="O11" s="22">
        <v>7.9444858490614214</v>
      </c>
      <c r="P11" s="22">
        <v>7.9804499364899684</v>
      </c>
      <c r="Q11" s="22">
        <v>7.9989318117453028</v>
      </c>
      <c r="R11" s="22">
        <v>8.0064049448845438</v>
      </c>
      <c r="S11" s="22">
        <v>8.0120905356049228</v>
      </c>
      <c r="T11" s="22">
        <v>8.0189574990610897</v>
      </c>
      <c r="U11" s="22">
        <v>8.0205944056986826</v>
      </c>
      <c r="V11" s="22">
        <v>8.0215680778261635</v>
      </c>
      <c r="W11" s="22">
        <v>8.0225189869422717</v>
      </c>
      <c r="X11" s="22">
        <v>8.0225189869422717</v>
      </c>
      <c r="Y11" s="22">
        <v>8.0225189869422717</v>
      </c>
      <c r="Z11" s="22">
        <v>8.0225189869422717</v>
      </c>
      <c r="AA11" s="22">
        <v>8.0225189869422717</v>
      </c>
      <c r="AB11" s="22">
        <v>8.0225189869422717</v>
      </c>
      <c r="AC11" s="22">
        <v>8.0225189869422717</v>
      </c>
      <c r="AD11" s="22">
        <v>8.0225189869422717</v>
      </c>
      <c r="AE11" s="22">
        <v>8.0225189869422717</v>
      </c>
      <c r="AF11" s="22">
        <v>8.0225189869422717</v>
      </c>
      <c r="AG11" s="22">
        <v>8.0225189869422717</v>
      </c>
      <c r="AH11" s="22">
        <v>8.0225189869422717</v>
      </c>
      <c r="AI11" s="17">
        <f>'2023 PROGRESSIVE CHANGE'!AH11</f>
        <v>9.5393566048286775</v>
      </c>
      <c r="AJ11" s="17" t="e">
        <f>#REF!</f>
        <v>#REF!</v>
      </c>
      <c r="AK11" s="17" t="e">
        <f>#REF!</f>
        <v>#REF!</v>
      </c>
    </row>
    <row r="12" spans="2:37">
      <c r="B12" s="1" t="s">
        <v>73</v>
      </c>
      <c r="C12" s="22">
        <v>7.646995243416697</v>
      </c>
      <c r="D12" s="22">
        <v>7.7885239809510001</v>
      </c>
      <c r="E12" s="22">
        <v>7.6254713520940447</v>
      </c>
      <c r="F12" s="22">
        <v>7.6590310708915261</v>
      </c>
      <c r="G12" s="22">
        <v>7.8714764499026773</v>
      </c>
      <c r="H12" s="22">
        <v>8.1209593909921995</v>
      </c>
      <c r="I12" s="22">
        <v>8.463035779305784</v>
      </c>
      <c r="J12" s="22">
        <v>8.6043235709274946</v>
      </c>
      <c r="K12" s="22">
        <v>8.7941990254245255</v>
      </c>
      <c r="L12" s="22">
        <v>8.983240238512721</v>
      </c>
      <c r="M12" s="22">
        <v>9.1087331798521571</v>
      </c>
      <c r="N12" s="22">
        <v>9.2543254699208166</v>
      </c>
      <c r="O12" s="22">
        <v>9.4046157842741884</v>
      </c>
      <c r="P12" s="22">
        <v>9.5013383606589485</v>
      </c>
      <c r="Q12" s="22">
        <v>9.5898298204685553</v>
      </c>
      <c r="R12" s="22">
        <v>9.6643750847322192</v>
      </c>
      <c r="S12" s="22">
        <v>9.7105827737554442</v>
      </c>
      <c r="T12" s="22">
        <v>9.7191175484900931</v>
      </c>
      <c r="U12" s="22">
        <v>9.7259413289416816</v>
      </c>
      <c r="V12" s="22">
        <v>9.7355673866964096</v>
      </c>
      <c r="W12" s="22">
        <v>9.7434149608527214</v>
      </c>
      <c r="X12" s="22">
        <v>9.7434149608527214</v>
      </c>
      <c r="Y12" s="22">
        <v>9.7434149608527214</v>
      </c>
      <c r="Z12" s="22">
        <v>9.7434149608527214</v>
      </c>
      <c r="AA12" s="22">
        <v>9.7434149608527214</v>
      </c>
      <c r="AB12" s="22">
        <v>9.7434149608527214</v>
      </c>
      <c r="AC12" s="22">
        <v>9.7434149608527214</v>
      </c>
      <c r="AD12" s="22">
        <v>9.7434149608527214</v>
      </c>
      <c r="AE12" s="22">
        <v>9.7434149608527214</v>
      </c>
      <c r="AF12" s="22">
        <v>9.7434149608527214</v>
      </c>
      <c r="AG12" s="22">
        <v>9.7434149608527214</v>
      </c>
      <c r="AH12" s="22">
        <v>9.7434149608527214</v>
      </c>
      <c r="AI12" s="17">
        <f>'2023 PROGRESSIVE CHANGE'!AH12</f>
        <v>9.8962253529348558</v>
      </c>
      <c r="AJ12" s="17" t="e">
        <f>#REF!</f>
        <v>#REF!</v>
      </c>
      <c r="AK12" s="17" t="e">
        <f>#REF!</f>
        <v>#REF!</v>
      </c>
    </row>
    <row r="13" spans="2:37">
      <c r="B13" s="1" t="s">
        <v>74</v>
      </c>
      <c r="C13" s="22">
        <v>7.7475048721661262</v>
      </c>
      <c r="D13" s="22">
        <v>7.7266269235321943</v>
      </c>
      <c r="E13" s="22">
        <v>7.7473254792712734</v>
      </c>
      <c r="F13" s="22">
        <v>7.7514963151300567</v>
      </c>
      <c r="G13" s="22">
        <v>7.7449023787604645</v>
      </c>
      <c r="H13" s="22">
        <v>8.1492590648404857</v>
      </c>
      <c r="I13" s="22">
        <v>8.9962233428572951</v>
      </c>
      <c r="J13" s="22">
        <v>9.4508643150869176</v>
      </c>
      <c r="K13" s="22">
        <v>9.1580023259207231</v>
      </c>
      <c r="L13" s="22">
        <v>8.6045741352582521</v>
      </c>
      <c r="M13" s="22">
        <v>8.4049413839252587</v>
      </c>
      <c r="N13" s="22">
        <v>8.7627409219802264</v>
      </c>
      <c r="O13" s="22">
        <v>9.3280882125569828</v>
      </c>
      <c r="P13" s="22">
        <v>9.613099270034942</v>
      </c>
      <c r="Q13" s="22">
        <v>9.4038982475983541</v>
      </c>
      <c r="R13" s="22">
        <v>8.9859041525368468</v>
      </c>
      <c r="S13" s="22">
        <v>8.807342864268314</v>
      </c>
      <c r="T13" s="22">
        <v>8.760557964414982</v>
      </c>
      <c r="U13" s="22">
        <v>8.6738003243841977</v>
      </c>
      <c r="V13" s="22">
        <v>8.6156869615273646</v>
      </c>
      <c r="W13" s="22">
        <v>8.5974826354969345</v>
      </c>
      <c r="X13" s="22">
        <v>8.5974826354969345</v>
      </c>
      <c r="Y13" s="22">
        <v>8.5974826354969345</v>
      </c>
      <c r="Z13" s="22">
        <v>8.5974826354969345</v>
      </c>
      <c r="AA13" s="22">
        <v>8.5974826354969345</v>
      </c>
      <c r="AB13" s="22">
        <v>8.5974826354969345</v>
      </c>
      <c r="AC13" s="22">
        <v>8.5974826354969345</v>
      </c>
      <c r="AD13" s="22">
        <v>8.5974826354969345</v>
      </c>
      <c r="AE13" s="22">
        <v>8.5974826354969345</v>
      </c>
      <c r="AF13" s="22">
        <v>8.5974826354969345</v>
      </c>
      <c r="AG13" s="22">
        <v>8.5974826354969345</v>
      </c>
      <c r="AH13" s="22">
        <v>8.5974826354969345</v>
      </c>
      <c r="AI13" s="16"/>
      <c r="AJ13" s="16"/>
      <c r="AK13" s="16"/>
    </row>
    <row r="14" spans="2:37">
      <c r="B14" s="2"/>
      <c r="AI14" s="16"/>
      <c r="AJ14" s="16"/>
      <c r="AK14" s="16"/>
    </row>
    <row r="15" spans="2:37">
      <c r="B15" s="2" t="s">
        <v>143</v>
      </c>
      <c r="AI15" s="16"/>
      <c r="AJ15" s="16"/>
      <c r="AK15" s="16"/>
    </row>
    <row r="16" spans="2:37">
      <c r="C16">
        <f>C6</f>
        <v>2019</v>
      </c>
      <c r="D16">
        <f t="shared" ref="D16:AH16" si="0">D6</f>
        <v>2020</v>
      </c>
      <c r="E16">
        <f t="shared" si="0"/>
        <v>2021</v>
      </c>
      <c r="F16">
        <f t="shared" si="0"/>
        <v>2022</v>
      </c>
      <c r="G16">
        <f t="shared" si="0"/>
        <v>2023</v>
      </c>
      <c r="H16">
        <f t="shared" si="0"/>
        <v>2024</v>
      </c>
      <c r="I16">
        <f t="shared" si="0"/>
        <v>2025</v>
      </c>
      <c r="J16">
        <f t="shared" si="0"/>
        <v>2026</v>
      </c>
      <c r="K16">
        <f t="shared" si="0"/>
        <v>2027</v>
      </c>
      <c r="L16">
        <f t="shared" si="0"/>
        <v>2028</v>
      </c>
      <c r="M16">
        <f t="shared" si="0"/>
        <v>2029</v>
      </c>
      <c r="N16">
        <f t="shared" si="0"/>
        <v>2030</v>
      </c>
      <c r="O16">
        <f t="shared" si="0"/>
        <v>2031</v>
      </c>
      <c r="P16">
        <f t="shared" si="0"/>
        <v>2032</v>
      </c>
      <c r="Q16">
        <f t="shared" si="0"/>
        <v>2033</v>
      </c>
      <c r="R16">
        <f t="shared" si="0"/>
        <v>2034</v>
      </c>
      <c r="S16">
        <f t="shared" si="0"/>
        <v>2035</v>
      </c>
      <c r="T16">
        <f t="shared" si="0"/>
        <v>2036</v>
      </c>
      <c r="U16">
        <f t="shared" si="0"/>
        <v>2037</v>
      </c>
      <c r="V16">
        <f t="shared" si="0"/>
        <v>2038</v>
      </c>
      <c r="W16">
        <f t="shared" si="0"/>
        <v>2039</v>
      </c>
      <c r="X16">
        <f t="shared" si="0"/>
        <v>2040</v>
      </c>
      <c r="Y16">
        <f t="shared" si="0"/>
        <v>2041</v>
      </c>
      <c r="Z16">
        <f t="shared" si="0"/>
        <v>2042</v>
      </c>
      <c r="AA16">
        <f t="shared" si="0"/>
        <v>2043</v>
      </c>
      <c r="AB16">
        <f t="shared" si="0"/>
        <v>2044</v>
      </c>
      <c r="AC16">
        <f t="shared" si="0"/>
        <v>2045</v>
      </c>
      <c r="AD16">
        <f t="shared" si="0"/>
        <v>2046</v>
      </c>
      <c r="AE16">
        <f t="shared" si="0"/>
        <v>2047</v>
      </c>
      <c r="AF16">
        <f t="shared" si="0"/>
        <v>2048</v>
      </c>
      <c r="AG16">
        <f t="shared" si="0"/>
        <v>2049</v>
      </c>
      <c r="AH16">
        <f t="shared" si="0"/>
        <v>2050</v>
      </c>
      <c r="AI16" s="16">
        <v>2050</v>
      </c>
      <c r="AJ16" s="16">
        <v>2050</v>
      </c>
      <c r="AK16" s="16">
        <v>2050</v>
      </c>
    </row>
    <row r="17" spans="1:37">
      <c r="B17" t="str">
        <f>B7</f>
        <v>Melbourne</v>
      </c>
      <c r="C17" s="22">
        <v>0.73815286046956308</v>
      </c>
      <c r="D17" s="22">
        <v>0.84847116982712611</v>
      </c>
      <c r="E17" s="22">
        <v>1.0813308953106395</v>
      </c>
      <c r="F17" s="22">
        <v>1.1963376285655454</v>
      </c>
      <c r="G17" s="22">
        <v>1.3028147143447999</v>
      </c>
      <c r="H17" s="22">
        <v>1.4270456247936392</v>
      </c>
      <c r="I17" s="22">
        <v>1.2958731559614474</v>
      </c>
      <c r="J17" s="22">
        <v>1.2185779767969775</v>
      </c>
      <c r="K17" s="22">
        <v>1.0912614632412903</v>
      </c>
      <c r="L17" s="22">
        <v>1.0035145708149236</v>
      </c>
      <c r="M17" s="22">
        <v>1.0208525633314607</v>
      </c>
      <c r="N17" s="22">
        <v>1.0750001519017409</v>
      </c>
      <c r="O17" s="22">
        <v>1.1072439703845962</v>
      </c>
      <c r="P17" s="22">
        <v>1.1643396879480572</v>
      </c>
      <c r="Q17" s="22">
        <v>1.1911647401828693</v>
      </c>
      <c r="R17" s="22">
        <v>1.1852993545917441</v>
      </c>
      <c r="S17" s="22">
        <v>1.2679693624909536</v>
      </c>
      <c r="T17" s="22">
        <v>1.3341053688103213</v>
      </c>
      <c r="U17" s="22">
        <v>1.3737869726019418</v>
      </c>
      <c r="V17" s="22">
        <v>1.38965961411859</v>
      </c>
      <c r="W17" s="22">
        <v>1.3928341424219195</v>
      </c>
      <c r="X17" s="22">
        <v>1.3928341424219195</v>
      </c>
      <c r="Y17" s="22">
        <v>1.3928341424219195</v>
      </c>
      <c r="Z17" s="22">
        <v>1.3928341424219195</v>
      </c>
      <c r="AA17" s="22">
        <v>1.3928341424219195</v>
      </c>
      <c r="AB17" s="22">
        <v>1.3928341424219195</v>
      </c>
      <c r="AC17" s="22">
        <v>1.3928341424219195</v>
      </c>
      <c r="AD17" s="22">
        <v>1.3928341424219195</v>
      </c>
      <c r="AE17" s="22">
        <v>1.3928341424219195</v>
      </c>
      <c r="AF17" s="22">
        <v>1.3928341424219195</v>
      </c>
      <c r="AG17" s="22">
        <v>1.3928341424219195</v>
      </c>
      <c r="AH17" s="22">
        <v>1.3928341424219195</v>
      </c>
      <c r="AI17" s="17">
        <v>4.5330925560889082</v>
      </c>
      <c r="AJ17" s="17">
        <v>1.2270838707130505</v>
      </c>
      <c r="AK17" s="17" t="e">
        <v>#REF!</v>
      </c>
    </row>
    <row r="18" spans="1:37">
      <c r="B18" t="str">
        <f t="shared" ref="B18:B23" si="1">B8</f>
        <v>Sydney</v>
      </c>
      <c r="C18" s="22">
        <v>1.5462124827087018</v>
      </c>
      <c r="D18" s="22">
        <v>1.5878327232593252</v>
      </c>
      <c r="E18" s="22">
        <v>1.7133410335720378</v>
      </c>
      <c r="F18" s="22">
        <v>1.7857459815470431</v>
      </c>
      <c r="G18" s="22">
        <v>1.8875781833525003</v>
      </c>
      <c r="H18" s="22">
        <v>2.0262134804953154</v>
      </c>
      <c r="I18" s="22">
        <v>2.0313798543954404</v>
      </c>
      <c r="J18" s="22">
        <v>2.0512272154640279</v>
      </c>
      <c r="K18" s="22">
        <v>2.017600312751664</v>
      </c>
      <c r="L18" s="22">
        <v>1.9906296727399919</v>
      </c>
      <c r="M18" s="22">
        <v>1.9872495374470018</v>
      </c>
      <c r="N18" s="22">
        <v>1.994356185481045</v>
      </c>
      <c r="O18" s="22">
        <v>1.9984822950823076</v>
      </c>
      <c r="P18" s="22">
        <v>2.0089123218751839</v>
      </c>
      <c r="Q18" s="22">
        <v>2.0053812275585985</v>
      </c>
      <c r="R18" s="22">
        <v>1.9965728363861157</v>
      </c>
      <c r="S18" s="22">
        <v>2.0022670129476809</v>
      </c>
      <c r="T18" s="22">
        <v>2.0068223541969332</v>
      </c>
      <c r="U18" s="22">
        <v>2.0095555589464844</v>
      </c>
      <c r="V18" s="22">
        <v>2.0106488408463048</v>
      </c>
      <c r="W18" s="22">
        <v>2.0108674972262688</v>
      </c>
      <c r="X18" s="22">
        <v>2.0108674972262688</v>
      </c>
      <c r="Y18" s="22">
        <v>2.0108674972262688</v>
      </c>
      <c r="Z18" s="22">
        <v>2.0108674972262688</v>
      </c>
      <c r="AA18" s="22">
        <v>2.0108674972262688</v>
      </c>
      <c r="AB18" s="22">
        <v>2.0108674972262688</v>
      </c>
      <c r="AC18" s="22">
        <v>2.0108674972262688</v>
      </c>
      <c r="AD18" s="22">
        <v>2.0108674972262688</v>
      </c>
      <c r="AE18" s="22">
        <v>2.0108674972262688</v>
      </c>
      <c r="AF18" s="22">
        <v>2.0108674972262688</v>
      </c>
      <c r="AG18" s="22">
        <v>2.0108674972262688</v>
      </c>
      <c r="AH18" s="22">
        <v>2.0108674972262688</v>
      </c>
      <c r="AI18" s="17">
        <v>3.004382980789023</v>
      </c>
      <c r="AJ18" s="17">
        <v>2.0115224365296771</v>
      </c>
      <c r="AK18" s="17" t="e">
        <v>#REF!</v>
      </c>
    </row>
    <row r="19" spans="1:37">
      <c r="B19" t="str">
        <f t="shared" si="1"/>
        <v>Adelaide</v>
      </c>
      <c r="C19" s="22">
        <v>1.6695100185168252</v>
      </c>
      <c r="D19" s="22">
        <v>1.7767563893358205</v>
      </c>
      <c r="E19" s="22">
        <v>1.8965429602492843</v>
      </c>
      <c r="F19" s="22">
        <v>2.0135820243583424</v>
      </c>
      <c r="G19" s="22">
        <v>2.154944991046492</v>
      </c>
      <c r="H19" s="22">
        <v>2.266482762783756</v>
      </c>
      <c r="I19" s="22">
        <v>2.2837007024587965</v>
      </c>
      <c r="J19" s="22">
        <v>2.213920399846617</v>
      </c>
      <c r="K19" s="22">
        <v>2.123346069974009</v>
      </c>
      <c r="L19" s="22">
        <v>2.0457422637982563</v>
      </c>
      <c r="M19" s="22">
        <v>1.9983288106121573</v>
      </c>
      <c r="N19" s="22">
        <v>1.9815698727143558</v>
      </c>
      <c r="O19" s="22">
        <v>1.9622735889954053</v>
      </c>
      <c r="P19" s="22">
        <v>1.9658323372830246</v>
      </c>
      <c r="Q19" s="22">
        <v>1.9627609826418457</v>
      </c>
      <c r="R19" s="22">
        <v>1.9581322017957579</v>
      </c>
      <c r="S19" s="22">
        <v>1.9553822280665261</v>
      </c>
      <c r="T19" s="22">
        <v>1.9531822490831405</v>
      </c>
      <c r="U19" s="22">
        <v>1.9518622616931092</v>
      </c>
      <c r="V19" s="22">
        <v>1.9513342667370965</v>
      </c>
      <c r="W19" s="22">
        <v>1.9512286677458941</v>
      </c>
      <c r="X19" s="22">
        <v>1.9512286677458941</v>
      </c>
      <c r="Y19" s="22">
        <v>1.9512286677458941</v>
      </c>
      <c r="Z19" s="22">
        <v>1.9512286677458941</v>
      </c>
      <c r="AA19" s="22">
        <v>1.9512286677458941</v>
      </c>
      <c r="AB19" s="22">
        <v>1.9512286677458941</v>
      </c>
      <c r="AC19" s="22">
        <v>1.9512286677458941</v>
      </c>
      <c r="AD19" s="22">
        <v>1.9512286677458941</v>
      </c>
      <c r="AE19" s="22">
        <v>1.9512286677458941</v>
      </c>
      <c r="AF19" s="22">
        <v>1.9512286677458941</v>
      </c>
      <c r="AG19" s="22">
        <v>1.9512286677458941</v>
      </c>
      <c r="AH19" s="22">
        <v>1.9512286677458941</v>
      </c>
      <c r="AI19" s="17">
        <v>2.7169492767087422</v>
      </c>
      <c r="AJ19" s="17">
        <v>1.9598912564518975</v>
      </c>
      <c r="AK19" s="17" t="e">
        <v>#REF!</v>
      </c>
    </row>
    <row r="20" spans="1:37">
      <c r="B20" t="str">
        <f t="shared" si="1"/>
        <v>Brisbane</v>
      </c>
      <c r="C20" s="22">
        <v>1.1395750484335558</v>
      </c>
      <c r="D20" s="22">
        <v>1.0029603976678829</v>
      </c>
      <c r="E20" s="22">
        <v>0.93244710574639134</v>
      </c>
      <c r="F20" s="22">
        <v>0.90103479260409691</v>
      </c>
      <c r="G20" s="22">
        <v>0.86449607065917178</v>
      </c>
      <c r="H20" s="22">
        <v>0.8503999490077242</v>
      </c>
      <c r="I20" s="22">
        <v>0.84651768899992352</v>
      </c>
      <c r="J20" s="22">
        <v>0.84799767190542452</v>
      </c>
      <c r="K20" s="22">
        <v>0.84940337102337171</v>
      </c>
      <c r="L20" s="22">
        <v>0.85171314593262248</v>
      </c>
      <c r="M20" s="22">
        <v>0.85327051385762442</v>
      </c>
      <c r="N20" s="22">
        <v>0.84832855128386786</v>
      </c>
      <c r="O20" s="22">
        <v>0.84637268778729358</v>
      </c>
      <c r="P20" s="22">
        <v>0.84563529771563817</v>
      </c>
      <c r="Q20" s="22">
        <v>0.84481468016572503</v>
      </c>
      <c r="R20" s="22">
        <v>0.84438000939494307</v>
      </c>
      <c r="S20" s="22">
        <v>0.84760855885517872</v>
      </c>
      <c r="T20" s="22">
        <v>0.85019139842336722</v>
      </c>
      <c r="U20" s="22">
        <v>0.85174110216428034</v>
      </c>
      <c r="V20" s="22">
        <v>0.85236098366064561</v>
      </c>
      <c r="W20" s="22">
        <v>0.85248495995991869</v>
      </c>
      <c r="X20" s="22">
        <v>0.85248495995991869</v>
      </c>
      <c r="Y20" s="22">
        <v>0.85248495995991869</v>
      </c>
      <c r="Z20" s="22">
        <v>0.85248495995991869</v>
      </c>
      <c r="AA20" s="22">
        <v>0.85248495995991869</v>
      </c>
      <c r="AB20" s="22">
        <v>0.85248495995991869</v>
      </c>
      <c r="AC20" s="22">
        <v>0.85248495995991869</v>
      </c>
      <c r="AD20" s="22">
        <v>0.85248495995991869</v>
      </c>
      <c r="AE20" s="22">
        <v>0.85248495995991869</v>
      </c>
      <c r="AF20" s="22">
        <v>0.85248495995991869</v>
      </c>
      <c r="AG20" s="22">
        <v>0.85248495995991869</v>
      </c>
      <c r="AH20" s="22">
        <v>0.85248495995991869</v>
      </c>
      <c r="AI20" s="17">
        <v>1.037742348362606</v>
      </c>
      <c r="AJ20" s="17">
        <v>0.84684801329370274</v>
      </c>
      <c r="AK20" s="17" t="e">
        <v>#REF!</v>
      </c>
    </row>
    <row r="21" spans="1:37">
      <c r="B21" t="str">
        <f t="shared" si="1"/>
        <v>Canberra</v>
      </c>
      <c r="C21" s="22">
        <v>1.4462124827087017</v>
      </c>
      <c r="D21" s="22">
        <v>1.4878327232593251</v>
      </c>
      <c r="E21" s="22">
        <v>1.6133410335720377</v>
      </c>
      <c r="F21" s="22">
        <v>1.685745981547043</v>
      </c>
      <c r="G21" s="22">
        <v>1.7875781833525002</v>
      </c>
      <c r="H21" s="22">
        <v>1.9262134804953153</v>
      </c>
      <c r="I21" s="22">
        <v>1.9313798543954404</v>
      </c>
      <c r="J21" s="22">
        <v>1.9512272154640278</v>
      </c>
      <c r="K21" s="22">
        <v>1.9176003127516639</v>
      </c>
      <c r="L21" s="22">
        <v>1.8906296727399918</v>
      </c>
      <c r="M21" s="22">
        <v>1.8872495374470017</v>
      </c>
      <c r="N21" s="22">
        <v>1.8943561854810449</v>
      </c>
      <c r="O21" s="22">
        <v>1.8984822950823075</v>
      </c>
      <c r="P21" s="22">
        <v>1.9089123218751838</v>
      </c>
      <c r="Q21" s="22">
        <v>1.9053812275585984</v>
      </c>
      <c r="R21" s="22">
        <v>1.8965728363861156</v>
      </c>
      <c r="S21" s="22">
        <v>1.9022670129476809</v>
      </c>
      <c r="T21" s="22">
        <v>1.9068223541969331</v>
      </c>
      <c r="U21" s="22">
        <v>1.9095555589464845</v>
      </c>
      <c r="V21" s="22">
        <v>1.9106488408463052</v>
      </c>
      <c r="W21" s="22">
        <v>1.9108674972262694</v>
      </c>
      <c r="X21" s="22">
        <v>1.9108674972262694</v>
      </c>
      <c r="Y21" s="22">
        <v>1.9108674972262694</v>
      </c>
      <c r="Z21" s="22">
        <v>1.9108674972262694</v>
      </c>
      <c r="AA21" s="22">
        <v>1.9108674972262694</v>
      </c>
      <c r="AB21" s="22">
        <v>1.9108674972262694</v>
      </c>
      <c r="AC21" s="22">
        <v>1.9108674972262694</v>
      </c>
      <c r="AD21" s="22">
        <v>1.9108674972262694</v>
      </c>
      <c r="AE21" s="22">
        <v>1.9108674972262694</v>
      </c>
      <c r="AF21" s="22">
        <v>1.9108674972262694</v>
      </c>
      <c r="AG21" s="22">
        <v>1.9108674972262694</v>
      </c>
      <c r="AH21" s="22">
        <v>1.9108674972262694</v>
      </c>
      <c r="AI21" s="17">
        <v>3.004382980789023</v>
      </c>
      <c r="AJ21" s="17">
        <v>1.9115224365296763</v>
      </c>
      <c r="AK21" s="17" t="e">
        <v>#REF!</v>
      </c>
    </row>
    <row r="22" spans="1:37">
      <c r="B22" t="str">
        <f t="shared" si="1"/>
        <v>Hobart</v>
      </c>
      <c r="C22" s="22">
        <v>2.6081528604695632</v>
      </c>
      <c r="D22" s="22">
        <v>2.7184711698271262</v>
      </c>
      <c r="E22" s="22">
        <v>2.9513308953106394</v>
      </c>
      <c r="F22" s="22">
        <v>3.0663376285655453</v>
      </c>
      <c r="G22" s="22">
        <v>3.1728147143448</v>
      </c>
      <c r="H22" s="22">
        <v>3.2970456247936393</v>
      </c>
      <c r="I22" s="22">
        <v>3.1658731559614477</v>
      </c>
      <c r="J22" s="22">
        <v>3.0885779767969774</v>
      </c>
      <c r="K22" s="22">
        <v>2.9612614632412901</v>
      </c>
      <c r="L22" s="22">
        <v>2.8735145708149235</v>
      </c>
      <c r="M22" s="22">
        <v>2.8908525633314608</v>
      </c>
      <c r="N22" s="22">
        <v>2.9450001519017412</v>
      </c>
      <c r="O22" s="22">
        <v>2.9772439703845963</v>
      </c>
      <c r="P22" s="22">
        <v>3.0343396879480573</v>
      </c>
      <c r="Q22" s="22">
        <v>3.0611647401828694</v>
      </c>
      <c r="R22" s="22">
        <v>3.0552993545917442</v>
      </c>
      <c r="S22" s="22">
        <v>3.1379693624909537</v>
      </c>
      <c r="T22" s="22">
        <v>3.2041053688103212</v>
      </c>
      <c r="U22" s="22">
        <v>3.2437869726019417</v>
      </c>
      <c r="V22" s="22">
        <v>3.2596596141185898</v>
      </c>
      <c r="W22" s="22">
        <v>3.2628341424219194</v>
      </c>
      <c r="X22" s="22">
        <v>3.2628341424219194</v>
      </c>
      <c r="Y22" s="22">
        <v>3.2628341424219194</v>
      </c>
      <c r="Z22" s="22">
        <v>3.2628341424219194</v>
      </c>
      <c r="AA22" s="22">
        <v>3.2628341424219194</v>
      </c>
      <c r="AB22" s="22">
        <v>3.2628341424219194</v>
      </c>
      <c r="AC22" s="22">
        <v>3.2628341424219194</v>
      </c>
      <c r="AD22" s="22">
        <v>3.2628341424219194</v>
      </c>
      <c r="AE22" s="22">
        <v>3.2628341424219194</v>
      </c>
      <c r="AF22" s="22">
        <v>3.2628341424219194</v>
      </c>
      <c r="AG22" s="22">
        <v>3.2628341424219194</v>
      </c>
      <c r="AH22" s="22">
        <v>3.2628341424219194</v>
      </c>
      <c r="AI22" s="17">
        <v>6.7652491125678553</v>
      </c>
      <c r="AJ22" s="17">
        <v>3.0970838707130497</v>
      </c>
      <c r="AK22" s="17" t="e">
        <v>#REF!</v>
      </c>
    </row>
    <row r="23" spans="1:37">
      <c r="B23" t="str">
        <f t="shared" si="1"/>
        <v>Townsville</v>
      </c>
      <c r="C23" s="22">
        <v>1.0686293419397126</v>
      </c>
      <c r="D23" s="22">
        <v>1.0749405850895948</v>
      </c>
      <c r="E23" s="22">
        <v>1.0787873563497059</v>
      </c>
      <c r="F23" s="22">
        <v>1.0766658926244632</v>
      </c>
      <c r="G23" s="22">
        <v>1.065952932527054</v>
      </c>
      <c r="H23" s="22">
        <v>1.0811166017573353</v>
      </c>
      <c r="I23" s="22">
        <v>1.0599377513925941</v>
      </c>
      <c r="J23" s="22">
        <v>1.02372526203271</v>
      </c>
      <c r="K23" s="22">
        <v>1.0116010626754783</v>
      </c>
      <c r="L23" s="22">
        <v>0.99357210913405158</v>
      </c>
      <c r="M23" s="22">
        <v>0.98701415622208932</v>
      </c>
      <c r="N23" s="22">
        <v>0.99838754246179662</v>
      </c>
      <c r="O23" s="22">
        <v>1.0243131183554426</v>
      </c>
      <c r="P23" s="22">
        <v>1.0220312041601132</v>
      </c>
      <c r="Q23" s="22">
        <v>1.0311300742137859</v>
      </c>
      <c r="R23" s="22">
        <v>1.0280735839594988</v>
      </c>
      <c r="S23" s="22">
        <v>0.97192876930917826</v>
      </c>
      <c r="T23" s="22">
        <v>0.9270129175889219</v>
      </c>
      <c r="U23" s="22">
        <v>0.90006340655676809</v>
      </c>
      <c r="V23" s="22">
        <v>0.88928360214390656</v>
      </c>
      <c r="W23" s="22">
        <v>0.88712764126133425</v>
      </c>
      <c r="X23" s="22">
        <v>0.88712764126133425</v>
      </c>
      <c r="Y23" s="22">
        <v>0.88712764126133425</v>
      </c>
      <c r="Z23" s="22">
        <v>0.88712764126133425</v>
      </c>
      <c r="AA23" s="22">
        <v>0.88712764126133425</v>
      </c>
      <c r="AB23" s="22">
        <v>0.88712764126133425</v>
      </c>
      <c r="AC23" s="22">
        <v>0.88712764126133425</v>
      </c>
      <c r="AD23" s="22">
        <v>0.88712764126133425</v>
      </c>
      <c r="AE23" s="22">
        <v>0.88712764126133425</v>
      </c>
      <c r="AF23" s="22">
        <v>0.88712764126133425</v>
      </c>
      <c r="AG23" s="22">
        <v>0.88712764126133425</v>
      </c>
      <c r="AH23" s="22">
        <v>0.88712764126133425</v>
      </c>
      <c r="AI23" s="16"/>
      <c r="AJ23" s="16"/>
      <c r="AK23" s="16"/>
    </row>
    <row r="24" spans="1:37">
      <c r="AI24" s="16"/>
      <c r="AJ24" s="16"/>
      <c r="AK24" s="16"/>
    </row>
    <row r="25" spans="1:37">
      <c r="B25" s="2"/>
      <c r="AI25" s="16"/>
      <c r="AJ25" s="16"/>
      <c r="AK25" s="16"/>
    </row>
    <row r="26" spans="1:37">
      <c r="B26" s="2" t="s">
        <v>144</v>
      </c>
      <c r="AI26" s="16"/>
      <c r="AJ26" s="16"/>
      <c r="AK26" s="16"/>
    </row>
    <row r="27" spans="1:37">
      <c r="AI27" s="16"/>
      <c r="AJ27" s="16"/>
      <c r="AK27" s="16"/>
    </row>
    <row r="28" spans="1:37">
      <c r="A28" s="18"/>
      <c r="B28" s="19" t="s">
        <v>67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6"/>
      <c r="AJ28" s="16"/>
      <c r="AK28" s="16"/>
    </row>
    <row r="29" spans="1:37">
      <c r="A29" s="18"/>
      <c r="B29" s="20" t="s">
        <v>77</v>
      </c>
      <c r="C29" s="18">
        <v>2019</v>
      </c>
      <c r="D29" s="18">
        <f>C29+1</f>
        <v>2020</v>
      </c>
      <c r="E29" s="18">
        <f t="shared" ref="E29:X29" si="2">D29+1</f>
        <v>2021</v>
      </c>
      <c r="F29" s="18">
        <f t="shared" si="2"/>
        <v>2022</v>
      </c>
      <c r="G29" s="18">
        <f t="shared" si="2"/>
        <v>2023</v>
      </c>
      <c r="H29" s="18">
        <f t="shared" si="2"/>
        <v>2024</v>
      </c>
      <c r="I29" s="18">
        <f t="shared" si="2"/>
        <v>2025</v>
      </c>
      <c r="J29" s="18">
        <f t="shared" si="2"/>
        <v>2026</v>
      </c>
      <c r="K29" s="18">
        <f t="shared" si="2"/>
        <v>2027</v>
      </c>
      <c r="L29" s="18">
        <f t="shared" si="2"/>
        <v>2028</v>
      </c>
      <c r="M29" s="18">
        <f t="shared" si="2"/>
        <v>2029</v>
      </c>
      <c r="N29" s="18">
        <f t="shared" si="2"/>
        <v>2030</v>
      </c>
      <c r="O29" s="18">
        <f t="shared" si="2"/>
        <v>2031</v>
      </c>
      <c r="P29" s="18">
        <f t="shared" si="2"/>
        <v>2032</v>
      </c>
      <c r="Q29" s="18">
        <f t="shared" si="2"/>
        <v>2033</v>
      </c>
      <c r="R29" s="18">
        <f t="shared" si="2"/>
        <v>2034</v>
      </c>
      <c r="S29" s="18">
        <f t="shared" si="2"/>
        <v>2035</v>
      </c>
      <c r="T29" s="18">
        <f t="shared" si="2"/>
        <v>2036</v>
      </c>
      <c r="U29" s="18">
        <f t="shared" si="2"/>
        <v>2037</v>
      </c>
      <c r="V29" s="18">
        <f t="shared" si="2"/>
        <v>2038</v>
      </c>
      <c r="W29" s="18">
        <f t="shared" si="2"/>
        <v>2039</v>
      </c>
      <c r="X29" s="18">
        <f t="shared" si="2"/>
        <v>2040</v>
      </c>
      <c r="Y29" s="18">
        <f t="shared" ref="Y29" si="3">X29+1</f>
        <v>2041</v>
      </c>
      <c r="Z29" s="18">
        <f t="shared" ref="Z29" si="4">Y29+1</f>
        <v>2042</v>
      </c>
      <c r="AA29" s="18">
        <f t="shared" ref="AA29" si="5">Z29+1</f>
        <v>2043</v>
      </c>
      <c r="AB29" s="18">
        <f t="shared" ref="AB29" si="6">AA29+1</f>
        <v>2044</v>
      </c>
      <c r="AC29" s="18">
        <f t="shared" ref="AC29" si="7">AB29+1</f>
        <v>2045</v>
      </c>
      <c r="AD29" s="18">
        <f t="shared" ref="AD29" si="8">AC29+1</f>
        <v>2046</v>
      </c>
      <c r="AE29" s="18">
        <f t="shared" ref="AE29" si="9">AD29+1</f>
        <v>2047</v>
      </c>
      <c r="AF29" s="18">
        <f t="shared" ref="AF29" si="10">AE29+1</f>
        <v>2048</v>
      </c>
      <c r="AG29" s="18">
        <f t="shared" ref="AG29" si="11">AF29+1</f>
        <v>2049</v>
      </c>
      <c r="AH29" s="18">
        <f t="shared" ref="AH29" si="12">AG29+1</f>
        <v>2050</v>
      </c>
      <c r="AI29" s="16">
        <v>2050</v>
      </c>
      <c r="AJ29" s="16">
        <v>2050</v>
      </c>
      <c r="AK29" s="16">
        <v>2050</v>
      </c>
    </row>
    <row r="30" spans="1:37">
      <c r="A30" s="18"/>
      <c r="B30" s="21" t="str">
        <f t="shared" ref="B30:B36" si="13">B17</f>
        <v>Melbourne</v>
      </c>
      <c r="C30" s="22">
        <v>8.3867951627097899</v>
      </c>
      <c r="D30" s="22">
        <v>8.638642209601656</v>
      </c>
      <c r="E30" s="22">
        <v>8.7084493062282142</v>
      </c>
      <c r="F30" s="22">
        <v>8.8570157582806015</v>
      </c>
      <c r="G30" s="22">
        <v>9.1759382230710074</v>
      </c>
      <c r="H30" s="22">
        <v>9.5496520746093694</v>
      </c>
      <c r="I30" s="22">
        <v>9.7605559940907618</v>
      </c>
      <c r="J30" s="22">
        <v>9.824548606548003</v>
      </c>
      <c r="K30" s="22">
        <v>9.8871075474893466</v>
      </c>
      <c r="L30" s="22">
        <v>9.9884018681511755</v>
      </c>
      <c r="M30" s="22">
        <v>10.131232802007148</v>
      </c>
      <c r="N30" s="22">
        <v>10.330972680646088</v>
      </c>
      <c r="O30" s="22">
        <v>10.513506813482316</v>
      </c>
      <c r="P30" s="22">
        <v>10.667325107430536</v>
      </c>
      <c r="Q30" s="22">
        <v>10.782641619474955</v>
      </c>
      <c r="R30" s="22">
        <v>10.851321498147493</v>
      </c>
      <c r="S30" s="22">
        <v>10.980199195069927</v>
      </c>
      <c r="T30" s="22">
        <v>11.054869976123944</v>
      </c>
      <c r="U30" s="22">
        <v>11.101375360367154</v>
      </c>
      <c r="V30" s="22">
        <v>11.12687405963853</v>
      </c>
      <c r="W30" s="22">
        <v>11.137896162098171</v>
      </c>
      <c r="X30" s="22">
        <v>11.137896162098171</v>
      </c>
      <c r="Y30" s="22">
        <v>11.137896162098171</v>
      </c>
      <c r="Z30" s="22">
        <v>11.137896162098171</v>
      </c>
      <c r="AA30" s="22">
        <v>11.137896162098171</v>
      </c>
      <c r="AB30" s="22">
        <v>11.137896162098171</v>
      </c>
      <c r="AC30" s="22">
        <v>11.137896162098171</v>
      </c>
      <c r="AD30" s="22">
        <v>11.137896162098171</v>
      </c>
      <c r="AE30" s="22">
        <v>11.137896162098171</v>
      </c>
      <c r="AF30" s="22">
        <v>11.137896162098171</v>
      </c>
      <c r="AG30" s="22">
        <v>11.137896162098171</v>
      </c>
      <c r="AH30" s="22">
        <v>11.137896162098171</v>
      </c>
      <c r="AI30" s="17">
        <v>14.431283948142397</v>
      </c>
      <c r="AJ30" s="17">
        <v>10.71854120873247</v>
      </c>
      <c r="AK30" s="17" t="e">
        <v>#REF!</v>
      </c>
    </row>
    <row r="31" spans="1:37">
      <c r="A31" s="18"/>
      <c r="B31" s="21" t="str">
        <f t="shared" si="13"/>
        <v>Sydney</v>
      </c>
      <c r="C31" s="22">
        <v>9.2873695262847402</v>
      </c>
      <c r="D31" s="22">
        <v>9.5249932862478133</v>
      </c>
      <c r="E31" s="22">
        <v>9.4786580705435206</v>
      </c>
      <c r="F31" s="22">
        <v>9.2883019272789831</v>
      </c>
      <c r="G31" s="22">
        <v>9.1147464810615819</v>
      </c>
      <c r="H31" s="22">
        <v>9.148211192038934</v>
      </c>
      <c r="I31" s="22">
        <v>9.3256569029944529</v>
      </c>
      <c r="J31" s="22">
        <v>9.4790568338990369</v>
      </c>
      <c r="K31" s="22">
        <v>9.6012702608391418</v>
      </c>
      <c r="L31" s="22">
        <v>9.7264948170733305</v>
      </c>
      <c r="M31" s="22">
        <v>9.8185306764567244</v>
      </c>
      <c r="N31" s="22">
        <v>9.8822496439429734</v>
      </c>
      <c r="O31" s="22">
        <v>9.9395039409104733</v>
      </c>
      <c r="P31" s="22">
        <v>9.9858980551318961</v>
      </c>
      <c r="Q31" s="22">
        <v>10.000848836070645</v>
      </c>
      <c r="R31" s="22">
        <v>9.9995135780374031</v>
      </c>
      <c r="S31" s="22">
        <v>10.010893345319348</v>
      </c>
      <c r="T31" s="22">
        <v>10.022315650024767</v>
      </c>
      <c r="U31" s="22">
        <v>10.026685761411912</v>
      </c>
      <c r="V31" s="22">
        <v>10.028752715439213</v>
      </c>
      <c r="W31" s="22">
        <v>10.029922280935285</v>
      </c>
      <c r="X31" s="22">
        <v>10.029922280935285</v>
      </c>
      <c r="Y31" s="22">
        <v>10.029922280935285</v>
      </c>
      <c r="Z31" s="22">
        <v>10.029922280935285</v>
      </c>
      <c r="AA31" s="22">
        <v>10.029922280935285</v>
      </c>
      <c r="AB31" s="22">
        <v>10.029922280935285</v>
      </c>
      <c r="AC31" s="22">
        <v>10.029922280935285</v>
      </c>
      <c r="AD31" s="22">
        <v>10.029922280935285</v>
      </c>
      <c r="AE31" s="22">
        <v>10.029922280935285</v>
      </c>
      <c r="AF31" s="22">
        <v>10.029922280935285</v>
      </c>
      <c r="AG31" s="22">
        <v>10.029922280935285</v>
      </c>
      <c r="AH31" s="22">
        <v>10.029922280935285</v>
      </c>
      <c r="AI31" s="17">
        <v>12.543739585617701</v>
      </c>
      <c r="AJ31" s="17">
        <v>9.7447739027328772</v>
      </c>
      <c r="AK31" s="17" t="e">
        <v>#REF!</v>
      </c>
    </row>
    <row r="32" spans="1:37">
      <c r="A32" s="18"/>
      <c r="B32" s="21" t="str">
        <f t="shared" si="13"/>
        <v>Adelaide</v>
      </c>
      <c r="C32" s="22">
        <v>8.9821461191234064</v>
      </c>
      <c r="D32" s="22">
        <v>9.4007269534959406</v>
      </c>
      <c r="E32" s="22">
        <v>9.4787975095072614</v>
      </c>
      <c r="F32" s="22">
        <v>9.1494333917310851</v>
      </c>
      <c r="G32" s="22">
        <v>8.8771128555724736</v>
      </c>
      <c r="H32" s="22">
        <v>8.9047507701222379</v>
      </c>
      <c r="I32" s="22">
        <v>9.1054836205882719</v>
      </c>
      <c r="J32" s="22">
        <v>9.2526545350585288</v>
      </c>
      <c r="K32" s="22">
        <v>9.3434559797874126</v>
      </c>
      <c r="L32" s="22">
        <v>9.449078073053478</v>
      </c>
      <c r="M32" s="22">
        <v>9.5059157358785402</v>
      </c>
      <c r="N32" s="22">
        <v>9.5370337974330539</v>
      </c>
      <c r="O32" s="22">
        <v>9.6110284709524585</v>
      </c>
      <c r="P32" s="22">
        <v>9.6990859413619521</v>
      </c>
      <c r="Q32" s="22">
        <v>9.7479432438180158</v>
      </c>
      <c r="R32" s="22">
        <v>9.7689973529242238</v>
      </c>
      <c r="S32" s="22">
        <v>9.7991732967370169</v>
      </c>
      <c r="T32" s="22">
        <v>9.8292764688625454</v>
      </c>
      <c r="U32" s="22">
        <v>9.8448993321626173</v>
      </c>
      <c r="V32" s="22">
        <v>9.8526558192301845</v>
      </c>
      <c r="W32" s="22">
        <v>9.8560021578824237</v>
      </c>
      <c r="X32" s="22">
        <v>9.8560021578824237</v>
      </c>
      <c r="Y32" s="22">
        <v>9.8560021578824237</v>
      </c>
      <c r="Z32" s="22">
        <v>9.8560021578824237</v>
      </c>
      <c r="AA32" s="22">
        <v>9.8560021578824237</v>
      </c>
      <c r="AB32" s="22">
        <v>9.8560021578824237</v>
      </c>
      <c r="AC32" s="22">
        <v>9.8560021578824237</v>
      </c>
      <c r="AD32" s="22">
        <v>9.8560021578824237</v>
      </c>
      <c r="AE32" s="22">
        <v>9.8560021578824237</v>
      </c>
      <c r="AF32" s="22">
        <v>9.8560021578824237</v>
      </c>
      <c r="AG32" s="22">
        <v>9.8560021578824237</v>
      </c>
      <c r="AH32" s="22">
        <v>9.8560021578824237</v>
      </c>
      <c r="AI32" s="17">
        <v>12.32061578234347</v>
      </c>
      <c r="AJ32" s="17">
        <v>9.5508791218447229</v>
      </c>
      <c r="AK32" s="17" t="e">
        <v>#REF!</v>
      </c>
    </row>
    <row r="33" spans="1:37">
      <c r="A33" s="18"/>
      <c r="B33" s="21" t="str">
        <f t="shared" si="13"/>
        <v>Brisbane</v>
      </c>
      <c r="C33" s="22">
        <v>8.3680495522614713</v>
      </c>
      <c r="D33" s="22">
        <v>8.3611850324796357</v>
      </c>
      <c r="E33" s="22">
        <v>8.2695023692036678</v>
      </c>
      <c r="F33" s="22">
        <v>8.1475073407281329</v>
      </c>
      <c r="G33" s="22">
        <v>8.0307364410670843</v>
      </c>
      <c r="H33" s="22">
        <v>7.9551316789846434</v>
      </c>
      <c r="I33" s="22">
        <v>8.0012532392720495</v>
      </c>
      <c r="J33" s="22">
        <v>8.1408520654636902</v>
      </c>
      <c r="K33" s="22">
        <v>8.2247872407728764</v>
      </c>
      <c r="L33" s="22">
        <v>8.2161167077034509</v>
      </c>
      <c r="M33" s="22">
        <v>8.1511149922022597</v>
      </c>
      <c r="N33" s="22">
        <v>8.0825148761745158</v>
      </c>
      <c r="O33" s="22">
        <v>8.0357582926162436</v>
      </c>
      <c r="P33" s="22">
        <v>8.0096588826294557</v>
      </c>
      <c r="Q33" s="22">
        <v>8.0098273731345895</v>
      </c>
      <c r="R33" s="22">
        <v>8.0123916576159182</v>
      </c>
      <c r="S33" s="22">
        <v>8.0015319049281484</v>
      </c>
      <c r="T33" s="22">
        <v>7.9960556828980529</v>
      </c>
      <c r="U33" s="22">
        <v>7.9944232989302844</v>
      </c>
      <c r="V33" s="22">
        <v>7.9931909729939399</v>
      </c>
      <c r="W33" s="22">
        <v>7.9924229456090607</v>
      </c>
      <c r="X33" s="22">
        <v>7.9924229456090607</v>
      </c>
      <c r="Y33" s="22">
        <v>7.9924229456090607</v>
      </c>
      <c r="Z33" s="22">
        <v>7.9924229456090607</v>
      </c>
      <c r="AA33" s="22">
        <v>7.9924229456090607</v>
      </c>
      <c r="AB33" s="22">
        <v>7.9924229456090607</v>
      </c>
      <c r="AC33" s="22">
        <v>7.9924229456090607</v>
      </c>
      <c r="AD33" s="22">
        <v>7.9924229456090607</v>
      </c>
      <c r="AE33" s="22">
        <v>7.9924229456090607</v>
      </c>
      <c r="AF33" s="22">
        <v>7.9924229456090607</v>
      </c>
      <c r="AG33" s="22">
        <v>7.9924229456090607</v>
      </c>
      <c r="AH33" s="22">
        <v>7.9924229456090607</v>
      </c>
      <c r="AI33" s="17">
        <v>10.377702999150541</v>
      </c>
      <c r="AJ33" s="17">
        <v>7.7272365813982375</v>
      </c>
      <c r="AK33" s="17" t="e">
        <v>#REF!</v>
      </c>
    </row>
    <row r="34" spans="1:37">
      <c r="A34" s="18"/>
      <c r="B34" s="21" t="str">
        <f t="shared" si="13"/>
        <v>Canberra</v>
      </c>
      <c r="C34" s="22">
        <v>9.1908337295179958</v>
      </c>
      <c r="D34" s="22">
        <v>9.4284574894810689</v>
      </c>
      <c r="E34" s="22">
        <v>9.3821222737767762</v>
      </c>
      <c r="F34" s="22">
        <v>9.1917661305122387</v>
      </c>
      <c r="G34" s="22">
        <v>9.0182106842948375</v>
      </c>
      <c r="H34" s="22">
        <v>9.0516753952721896</v>
      </c>
      <c r="I34" s="22">
        <v>9.2291211062277085</v>
      </c>
      <c r="J34" s="22">
        <v>9.3825210371322925</v>
      </c>
      <c r="K34" s="22">
        <v>9.5047344640723974</v>
      </c>
      <c r="L34" s="22">
        <v>9.6299590203065861</v>
      </c>
      <c r="M34" s="22">
        <v>9.72199487968998</v>
      </c>
      <c r="N34" s="22">
        <v>9.7857138471762291</v>
      </c>
      <c r="O34" s="22">
        <v>9.8429681441437289</v>
      </c>
      <c r="P34" s="22">
        <v>9.8893622583651517</v>
      </c>
      <c r="Q34" s="22">
        <v>9.9043130393039007</v>
      </c>
      <c r="R34" s="22">
        <v>9.9029777812706588</v>
      </c>
      <c r="S34" s="22">
        <v>9.9143575485526032</v>
      </c>
      <c r="T34" s="22">
        <v>9.9257798532580228</v>
      </c>
      <c r="U34" s="22">
        <v>9.9301499646451674</v>
      </c>
      <c r="V34" s="22">
        <v>9.9322169186724683</v>
      </c>
      <c r="W34" s="22">
        <v>9.9333864841685404</v>
      </c>
      <c r="X34" s="22">
        <v>9.9333864841685404</v>
      </c>
      <c r="Y34" s="22">
        <v>9.9333864841685404</v>
      </c>
      <c r="Z34" s="22">
        <v>9.9333864841685404</v>
      </c>
      <c r="AA34" s="22">
        <v>9.9333864841685404</v>
      </c>
      <c r="AB34" s="22">
        <v>9.9333864841685404</v>
      </c>
      <c r="AC34" s="22">
        <v>9.9333864841685404</v>
      </c>
      <c r="AD34" s="22">
        <v>9.9333864841685404</v>
      </c>
      <c r="AE34" s="22">
        <v>9.9333864841685404</v>
      </c>
      <c r="AF34" s="22">
        <v>9.9333864841685404</v>
      </c>
      <c r="AG34" s="22">
        <v>9.9333864841685404</v>
      </c>
      <c r="AH34" s="22">
        <v>9.9333864841685404</v>
      </c>
      <c r="AI34" s="17">
        <v>12.543739585617701</v>
      </c>
      <c r="AJ34" s="17">
        <v>9.6482381059661328</v>
      </c>
      <c r="AK34" s="17" t="e">
        <v>#REF!</v>
      </c>
    </row>
    <row r="35" spans="1:37">
      <c r="A35" s="18"/>
      <c r="B35" s="21" t="str">
        <f t="shared" si="13"/>
        <v>Hobart</v>
      </c>
      <c r="C35" s="22">
        <v>10.25514810388626</v>
      </c>
      <c r="D35" s="22">
        <v>10.506995150778126</v>
      </c>
      <c r="E35" s="22">
        <v>10.576802247404684</v>
      </c>
      <c r="F35" s="22">
        <v>10.725368699457071</v>
      </c>
      <c r="G35" s="22">
        <v>11.044291164247477</v>
      </c>
      <c r="H35" s="22">
        <v>11.418005015785839</v>
      </c>
      <c r="I35" s="22">
        <v>11.628908935267232</v>
      </c>
      <c r="J35" s="22">
        <v>11.692901547724473</v>
      </c>
      <c r="K35" s="22">
        <v>11.755460488665816</v>
      </c>
      <c r="L35" s="22">
        <v>11.856754809327645</v>
      </c>
      <c r="M35" s="22">
        <v>11.999585743183617</v>
      </c>
      <c r="N35" s="22">
        <v>12.199325621822558</v>
      </c>
      <c r="O35" s="22">
        <v>12.381859754658786</v>
      </c>
      <c r="P35" s="22">
        <v>12.535678048607005</v>
      </c>
      <c r="Q35" s="22">
        <v>12.650994560651425</v>
      </c>
      <c r="R35" s="22">
        <v>12.719674439323963</v>
      </c>
      <c r="S35" s="22">
        <v>12.848552136246397</v>
      </c>
      <c r="T35" s="22">
        <v>12.923222917300414</v>
      </c>
      <c r="U35" s="22">
        <v>12.969728301543624</v>
      </c>
      <c r="V35" s="22">
        <v>12.995227000814999</v>
      </c>
      <c r="W35" s="22">
        <v>13.006249103274641</v>
      </c>
      <c r="X35" s="22">
        <v>13.006249103274641</v>
      </c>
      <c r="Y35" s="22">
        <v>13.006249103274641</v>
      </c>
      <c r="Z35" s="22">
        <v>13.006249103274641</v>
      </c>
      <c r="AA35" s="22">
        <v>13.006249103274641</v>
      </c>
      <c r="AB35" s="22">
        <v>13.006249103274641</v>
      </c>
      <c r="AC35" s="22">
        <v>13.006249103274641</v>
      </c>
      <c r="AD35" s="22">
        <v>13.006249103274641</v>
      </c>
      <c r="AE35" s="22">
        <v>13.006249103274641</v>
      </c>
      <c r="AF35" s="22">
        <v>13.006249103274641</v>
      </c>
      <c r="AG35" s="22">
        <v>13.006249103274641</v>
      </c>
      <c r="AH35" s="22">
        <v>13.006249103274641</v>
      </c>
      <c r="AI35" s="17">
        <v>16.66147446550271</v>
      </c>
      <c r="AJ35" s="17">
        <v>12.58689414990894</v>
      </c>
      <c r="AK35" s="17" t="e">
        <v>#REF!</v>
      </c>
    </row>
    <row r="36" spans="1:37">
      <c r="A36" s="18"/>
      <c r="B36" s="21" t="str">
        <f t="shared" si="13"/>
        <v>Townsville</v>
      </c>
      <c r="C36" s="22">
        <v>8.8161342141058388</v>
      </c>
      <c r="D36" s="22">
        <v>8.8015675086217886</v>
      </c>
      <c r="E36" s="22">
        <v>8.8261128356209788</v>
      </c>
      <c r="F36" s="22">
        <v>8.8281622077545201</v>
      </c>
      <c r="G36" s="22">
        <v>8.8108553112875185</v>
      </c>
      <c r="H36" s="22">
        <v>9.2303756665978209</v>
      </c>
      <c r="I36" s="22">
        <v>10.056161094249889</v>
      </c>
      <c r="J36" s="22">
        <v>10.474589577119627</v>
      </c>
      <c r="K36" s="22">
        <v>10.169603388596201</v>
      </c>
      <c r="L36" s="22">
        <v>9.5981462443923036</v>
      </c>
      <c r="M36" s="22">
        <v>9.3919555401473485</v>
      </c>
      <c r="N36" s="22">
        <v>9.7611284644420238</v>
      </c>
      <c r="O36" s="22">
        <v>10.352401330912425</v>
      </c>
      <c r="P36" s="22">
        <v>10.635130474195055</v>
      </c>
      <c r="Q36" s="22">
        <v>10.43502832181214</v>
      </c>
      <c r="R36" s="22">
        <v>10.013977736496345</v>
      </c>
      <c r="S36" s="22">
        <v>9.7792716335774923</v>
      </c>
      <c r="T36" s="22">
        <v>9.6875708820039037</v>
      </c>
      <c r="U36" s="22">
        <v>9.5738637309409658</v>
      </c>
      <c r="V36" s="22">
        <v>9.5049705636712716</v>
      </c>
      <c r="W36" s="22">
        <v>9.4846102767582678</v>
      </c>
      <c r="X36" s="22">
        <v>9.4846102767582678</v>
      </c>
      <c r="Y36" s="22">
        <v>9.4846102767582678</v>
      </c>
      <c r="Z36" s="22">
        <v>9.4846102767582678</v>
      </c>
      <c r="AA36" s="22">
        <v>9.4846102767582678</v>
      </c>
      <c r="AB36" s="22">
        <v>9.4846102767582678</v>
      </c>
      <c r="AC36" s="22">
        <v>9.4846102767582678</v>
      </c>
      <c r="AD36" s="22">
        <v>9.4846102767582678</v>
      </c>
      <c r="AE36" s="22">
        <v>9.4846102767582678</v>
      </c>
      <c r="AF36" s="22">
        <v>9.4846102767582678</v>
      </c>
      <c r="AG36" s="22">
        <v>9.4846102767582678</v>
      </c>
      <c r="AH36" s="22">
        <v>9.4846102767582678</v>
      </c>
      <c r="AI36" s="16"/>
      <c r="AJ36" s="16"/>
      <c r="AK36" s="16"/>
    </row>
    <row r="37" spans="1:37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</row>
    <row r="38" spans="1:37">
      <c r="A38" s="23"/>
      <c r="B38" s="24" t="s">
        <v>78</v>
      </c>
      <c r="C38" s="23">
        <f>C29</f>
        <v>2019</v>
      </c>
      <c r="D38" s="23">
        <f t="shared" ref="D38:AH38" si="14">D29</f>
        <v>2020</v>
      </c>
      <c r="E38" s="23">
        <f t="shared" si="14"/>
        <v>2021</v>
      </c>
      <c r="F38" s="23">
        <f t="shared" si="14"/>
        <v>2022</v>
      </c>
      <c r="G38" s="23">
        <f t="shared" si="14"/>
        <v>2023</v>
      </c>
      <c r="H38" s="23">
        <f t="shared" si="14"/>
        <v>2024</v>
      </c>
      <c r="I38" s="23">
        <f t="shared" si="14"/>
        <v>2025</v>
      </c>
      <c r="J38" s="23">
        <f t="shared" si="14"/>
        <v>2026</v>
      </c>
      <c r="K38" s="23">
        <f t="shared" si="14"/>
        <v>2027</v>
      </c>
      <c r="L38" s="23">
        <f t="shared" si="14"/>
        <v>2028</v>
      </c>
      <c r="M38" s="23">
        <f t="shared" si="14"/>
        <v>2029</v>
      </c>
      <c r="N38" s="23">
        <f t="shared" si="14"/>
        <v>2030</v>
      </c>
      <c r="O38" s="23">
        <f t="shared" si="14"/>
        <v>2031</v>
      </c>
      <c r="P38" s="23">
        <f t="shared" si="14"/>
        <v>2032</v>
      </c>
      <c r="Q38" s="23">
        <f t="shared" si="14"/>
        <v>2033</v>
      </c>
      <c r="R38" s="23">
        <f t="shared" si="14"/>
        <v>2034</v>
      </c>
      <c r="S38" s="23">
        <f t="shared" si="14"/>
        <v>2035</v>
      </c>
      <c r="T38" s="23">
        <f t="shared" si="14"/>
        <v>2036</v>
      </c>
      <c r="U38" s="23">
        <f t="shared" si="14"/>
        <v>2037</v>
      </c>
      <c r="V38" s="23">
        <f t="shared" si="14"/>
        <v>2038</v>
      </c>
      <c r="W38" s="23">
        <f t="shared" si="14"/>
        <v>2039</v>
      </c>
      <c r="X38" s="23">
        <f t="shared" si="14"/>
        <v>2040</v>
      </c>
      <c r="Y38" s="23">
        <f t="shared" si="14"/>
        <v>2041</v>
      </c>
      <c r="Z38" s="23">
        <f t="shared" si="14"/>
        <v>2042</v>
      </c>
      <c r="AA38" s="23">
        <f t="shared" si="14"/>
        <v>2043</v>
      </c>
      <c r="AB38" s="23">
        <f t="shared" si="14"/>
        <v>2044</v>
      </c>
      <c r="AC38" s="23">
        <f t="shared" si="14"/>
        <v>2045</v>
      </c>
      <c r="AD38" s="23">
        <f t="shared" si="14"/>
        <v>2046</v>
      </c>
      <c r="AE38" s="23">
        <f t="shared" si="14"/>
        <v>2047</v>
      </c>
      <c r="AF38" s="23">
        <f t="shared" si="14"/>
        <v>2048</v>
      </c>
      <c r="AG38" s="23">
        <f t="shared" si="14"/>
        <v>2049</v>
      </c>
      <c r="AH38" s="23">
        <f t="shared" si="14"/>
        <v>2050</v>
      </c>
    </row>
    <row r="39" spans="1:37">
      <c r="A39" s="23"/>
      <c r="B39" s="26" t="str">
        <f>B30</f>
        <v>Melbourne</v>
      </c>
      <c r="C39" s="22">
        <v>9.6683479235804892</v>
      </c>
      <c r="D39" s="22">
        <v>10.024548866446152</v>
      </c>
      <c r="E39" s="22">
        <v>10.314626013539426</v>
      </c>
      <c r="F39" s="22">
        <v>10.571981303530489</v>
      </c>
      <c r="G39" s="22">
        <v>10.991624118348987</v>
      </c>
      <c r="H39" s="22">
        <v>11.482852275365776</v>
      </c>
      <c r="I39" s="22">
        <v>11.569675629736494</v>
      </c>
      <c r="J39" s="22">
        <v>11.560552064718051</v>
      </c>
      <c r="K39" s="22">
        <v>11.502677921716147</v>
      </c>
      <c r="L39" s="22">
        <v>11.520969428632833</v>
      </c>
      <c r="M39" s="22">
        <v>11.680200967954946</v>
      </c>
      <c r="N39" s="22">
        <v>11.931160919288988</v>
      </c>
      <c r="O39" s="22">
        <v>12.144195592782088</v>
      </c>
      <c r="P39" s="22">
        <v>12.352022696381795</v>
      </c>
      <c r="Q39" s="22">
        <v>12.492713951084118</v>
      </c>
      <c r="R39" s="22">
        <v>12.555845559107961</v>
      </c>
      <c r="S39" s="22">
        <v>12.762923669494903</v>
      </c>
      <c r="T39" s="22">
        <v>12.900154781320527</v>
      </c>
      <c r="U39" s="22">
        <v>12.984196364026701</v>
      </c>
      <c r="V39" s="22">
        <v>13.024709542683262</v>
      </c>
      <c r="W39" s="22">
        <v>13.03873454101994</v>
      </c>
      <c r="X39" s="22">
        <v>13.03873454101994</v>
      </c>
      <c r="Y39" s="22">
        <v>13.03873454101994</v>
      </c>
      <c r="Z39" s="22">
        <v>13.03873454101994</v>
      </c>
      <c r="AA39" s="22">
        <v>13.03873454101994</v>
      </c>
      <c r="AB39" s="22">
        <v>13.03873454101994</v>
      </c>
      <c r="AC39" s="22">
        <v>13.03873454101994</v>
      </c>
      <c r="AD39" s="22">
        <v>13.03873454101994</v>
      </c>
      <c r="AE39" s="22">
        <v>13.03873454101994</v>
      </c>
      <c r="AF39" s="22">
        <v>13.03873454101994</v>
      </c>
      <c r="AG39" s="22">
        <v>13.03873454101994</v>
      </c>
      <c r="AH39" s="22">
        <v>13.03873454101994</v>
      </c>
    </row>
    <row r="40" spans="1:37">
      <c r="A40" s="23"/>
      <c r="B40" s="26" t="str">
        <f t="shared" ref="B40:B45" si="15">B31</f>
        <v>Sydney</v>
      </c>
      <c r="C40" s="22">
        <v>10.802800092892717</v>
      </c>
      <c r="D40" s="22">
        <v>11.065624054212281</v>
      </c>
      <c r="E40" s="22">
        <v>11.095281544219196</v>
      </c>
      <c r="F40" s="22">
        <v>10.948765110769815</v>
      </c>
      <c r="G40" s="22">
        <v>10.836866972538198</v>
      </c>
      <c r="H40" s="22">
        <v>10.954272510307899</v>
      </c>
      <c r="I40" s="22">
        <v>11.13484635461497</v>
      </c>
      <c r="J40" s="22">
        <v>11.300263455259721</v>
      </c>
      <c r="K40" s="22">
        <v>11.402116482833176</v>
      </c>
      <c r="L40" s="22">
        <v>11.511010870139561</v>
      </c>
      <c r="M40" s="22">
        <v>11.601000126983694</v>
      </c>
      <c r="N40" s="22">
        <v>11.669022023983523</v>
      </c>
      <c r="O40" s="22">
        <v>11.728774595622076</v>
      </c>
      <c r="P40" s="22">
        <v>11.781483876979893</v>
      </c>
      <c r="Q40" s="22">
        <v>11.794296652789178</v>
      </c>
      <c r="R40" s="22">
        <v>11.787628094702004</v>
      </c>
      <c r="S40" s="22">
        <v>11.802455569013327</v>
      </c>
      <c r="T40" s="22">
        <v>11.816636039342253</v>
      </c>
      <c r="U40" s="22">
        <v>11.822661050103498</v>
      </c>
      <c r="V40" s="22">
        <v>11.825389963880442</v>
      </c>
      <c r="W40" s="22">
        <v>11.826691921326441</v>
      </c>
      <c r="X40" s="22">
        <v>11.826691921326441</v>
      </c>
      <c r="Y40" s="22">
        <v>11.826691921326441</v>
      </c>
      <c r="Z40" s="22">
        <v>11.826691921326441</v>
      </c>
      <c r="AA40" s="22">
        <v>11.826691921326441</v>
      </c>
      <c r="AB40" s="22">
        <v>11.826691921326441</v>
      </c>
      <c r="AC40" s="22">
        <v>11.826691921326441</v>
      </c>
      <c r="AD40" s="22">
        <v>11.826691921326441</v>
      </c>
      <c r="AE40" s="22">
        <v>11.826691921326441</v>
      </c>
      <c r="AF40" s="22">
        <v>11.826691921326441</v>
      </c>
      <c r="AG40" s="22">
        <v>11.826691921326441</v>
      </c>
      <c r="AH40" s="22">
        <v>11.826691921326441</v>
      </c>
    </row>
    <row r="41" spans="1:37">
      <c r="A41" s="23"/>
      <c r="B41" s="26" t="str">
        <f t="shared" si="15"/>
        <v>Adelaide</v>
      </c>
      <c r="C41" s="22">
        <v>10.964508864010282</v>
      </c>
      <c r="D41" s="22">
        <v>11.464044926322703</v>
      </c>
      <c r="E41" s="22">
        <v>11.632536715970017</v>
      </c>
      <c r="F41" s="22">
        <v>11.391519868506707</v>
      </c>
      <c r="G41" s="22">
        <v>11.225907569681482</v>
      </c>
      <c r="H41" s="22">
        <v>11.337740088355771</v>
      </c>
      <c r="I41" s="22">
        <v>11.551469949540243</v>
      </c>
      <c r="J41" s="22">
        <v>11.64596700418155</v>
      </c>
      <c r="K41" s="22">
        <v>11.668398158481542</v>
      </c>
      <c r="L41" s="22">
        <v>11.715440798009597</v>
      </c>
      <c r="M41" s="22">
        <v>11.736488280889308</v>
      </c>
      <c r="N41" s="22">
        <v>11.754955810521983</v>
      </c>
      <c r="O41" s="22">
        <v>11.814384629412174</v>
      </c>
      <c r="P41" s="22">
        <v>11.905128431084952</v>
      </c>
      <c r="Q41" s="22">
        <v>11.951667312757523</v>
      </c>
      <c r="R41" s="22">
        <v>11.969227373481328</v>
      </c>
      <c r="S41" s="22">
        <v>11.997327491805775</v>
      </c>
      <c r="T41" s="22">
        <v>12.025770003540627</v>
      </c>
      <c r="U41" s="22">
        <v>12.040396470606293</v>
      </c>
      <c r="V41" s="22">
        <v>12.047754399180098</v>
      </c>
      <c r="W41" s="22">
        <v>12.051021026133585</v>
      </c>
      <c r="X41" s="22">
        <v>12.051021026133585</v>
      </c>
      <c r="Y41" s="22">
        <v>12.051021026133585</v>
      </c>
      <c r="Z41" s="22">
        <v>12.051021026133585</v>
      </c>
      <c r="AA41" s="22">
        <v>12.051021026133585</v>
      </c>
      <c r="AB41" s="22">
        <v>12.051021026133585</v>
      </c>
      <c r="AC41" s="22">
        <v>12.051021026133585</v>
      </c>
      <c r="AD41" s="22">
        <v>12.051021026133585</v>
      </c>
      <c r="AE41" s="22">
        <v>12.051021026133585</v>
      </c>
      <c r="AF41" s="22">
        <v>12.051021026133585</v>
      </c>
      <c r="AG41" s="22">
        <v>12.051021026133585</v>
      </c>
      <c r="AH41" s="22">
        <v>12.051021026133585</v>
      </c>
    </row>
    <row r="42" spans="1:37">
      <c r="A42" s="23"/>
      <c r="B42" s="26" t="str">
        <f t="shared" si="15"/>
        <v>Brisbane</v>
      </c>
      <c r="C42" s="22">
        <v>9.736519717177508</v>
      </c>
      <c r="D42" s="22">
        <v>9.6404695137078438</v>
      </c>
      <c r="E42" s="22">
        <v>9.5027538948604828</v>
      </c>
      <c r="F42" s="22">
        <v>9.3602520714833002</v>
      </c>
      <c r="G42" s="22">
        <v>9.219627720677197</v>
      </c>
      <c r="H42" s="22">
        <v>9.134820634833833</v>
      </c>
      <c r="I42" s="22">
        <v>9.1784077523575309</v>
      </c>
      <c r="J42" s="22">
        <v>9.3189727508193752</v>
      </c>
      <c r="K42" s="22">
        <v>9.4038256039631918</v>
      </c>
      <c r="L42" s="22">
        <v>9.3966629534912194</v>
      </c>
      <c r="M42" s="22">
        <v>9.3326779292626423</v>
      </c>
      <c r="N42" s="22">
        <v>9.2608515684036909</v>
      </c>
      <c r="O42" s="22">
        <v>9.2128181450470183</v>
      </c>
      <c r="P42" s="22">
        <v>9.1862373471760126</v>
      </c>
      <c r="Q42" s="22">
        <v>9.1858701166817873</v>
      </c>
      <c r="R42" s="22">
        <v>9.188150636503515</v>
      </c>
      <c r="S42" s="22">
        <v>9.1793985669179392</v>
      </c>
      <c r="T42" s="22">
        <v>9.1756084913695997</v>
      </c>
      <c r="U42" s="22">
        <v>9.1749877952908854</v>
      </c>
      <c r="V42" s="22">
        <v>9.1741601445101626</v>
      </c>
      <c r="W42" s="22">
        <v>9.1734730521564067</v>
      </c>
      <c r="X42" s="22">
        <v>9.1734730521564067</v>
      </c>
      <c r="Y42" s="22">
        <v>9.1734730521564067</v>
      </c>
      <c r="Z42" s="22">
        <v>9.1734730521564067</v>
      </c>
      <c r="AA42" s="22">
        <v>9.1734730521564067</v>
      </c>
      <c r="AB42" s="22">
        <v>9.1734730521564067</v>
      </c>
      <c r="AC42" s="22">
        <v>9.1734730521564067</v>
      </c>
      <c r="AD42" s="22">
        <v>9.1734730521564067</v>
      </c>
      <c r="AE42" s="22">
        <v>9.1734730521564067</v>
      </c>
      <c r="AF42" s="22">
        <v>9.1734730521564067</v>
      </c>
      <c r="AG42" s="22">
        <v>9.1734730521564067</v>
      </c>
      <c r="AH42" s="22">
        <v>9.1734730521564067</v>
      </c>
    </row>
    <row r="43" spans="1:37">
      <c r="A43" s="23"/>
      <c r="B43" s="26" t="str">
        <f t="shared" si="15"/>
        <v>Canberra</v>
      </c>
      <c r="C43" s="22">
        <v>10.645716348725625</v>
      </c>
      <c r="D43" s="22">
        <v>10.908540310045188</v>
      </c>
      <c r="E43" s="22">
        <v>10.938197800052102</v>
      </c>
      <c r="F43" s="22">
        <v>10.79168136660272</v>
      </c>
      <c r="G43" s="22">
        <v>10.679783228371106</v>
      </c>
      <c r="H43" s="22">
        <v>10.797188766140804</v>
      </c>
      <c r="I43" s="22">
        <v>10.977762610447877</v>
      </c>
      <c r="J43" s="22">
        <v>11.143179711092627</v>
      </c>
      <c r="K43" s="22">
        <v>11.245032738666083</v>
      </c>
      <c r="L43" s="22">
        <v>11.353927125972467</v>
      </c>
      <c r="M43" s="22">
        <v>11.443916382816601</v>
      </c>
      <c r="N43" s="22">
        <v>11.51193827981643</v>
      </c>
      <c r="O43" s="22">
        <v>11.571690851454983</v>
      </c>
      <c r="P43" s="22">
        <v>11.6244001328128</v>
      </c>
      <c r="Q43" s="22">
        <v>11.637212908622086</v>
      </c>
      <c r="R43" s="22">
        <v>11.630544350534914</v>
      </c>
      <c r="S43" s="22">
        <v>11.645371824846237</v>
      </c>
      <c r="T43" s="22">
        <v>11.659552295175159</v>
      </c>
      <c r="U43" s="22">
        <v>11.665577305936406</v>
      </c>
      <c r="V43" s="22">
        <v>11.668306219713349</v>
      </c>
      <c r="W43" s="22">
        <v>11.669608177159349</v>
      </c>
      <c r="X43" s="22">
        <v>11.669608177159349</v>
      </c>
      <c r="Y43" s="22">
        <v>11.669608177159349</v>
      </c>
      <c r="Z43" s="22">
        <v>11.669608177159349</v>
      </c>
      <c r="AA43" s="22">
        <v>11.669608177159349</v>
      </c>
      <c r="AB43" s="22">
        <v>11.669608177159349</v>
      </c>
      <c r="AC43" s="22">
        <v>11.669608177159349</v>
      </c>
      <c r="AD43" s="22">
        <v>11.669608177159349</v>
      </c>
      <c r="AE43" s="22">
        <v>11.669608177159349</v>
      </c>
      <c r="AF43" s="22">
        <v>11.669608177159349</v>
      </c>
      <c r="AG43" s="22">
        <v>11.669608177159349</v>
      </c>
      <c r="AH43" s="22">
        <v>11.669608177159349</v>
      </c>
    </row>
    <row r="44" spans="1:37">
      <c r="A44" s="23"/>
      <c r="B44" s="26" t="str">
        <f t="shared" si="15"/>
        <v>Hobart</v>
      </c>
      <c r="C44" s="22">
        <v>12.458385707430699</v>
      </c>
      <c r="D44" s="22">
        <v>12.765391909001346</v>
      </c>
      <c r="E44" s="22">
        <v>12.95162886836966</v>
      </c>
      <c r="F44" s="22">
        <v>13.1576986870495</v>
      </c>
      <c r="G44" s="22">
        <v>13.529859694729534</v>
      </c>
      <c r="H44" s="22">
        <v>13.965689001492315</v>
      </c>
      <c r="I44" s="22">
        <v>14.111006686557612</v>
      </c>
      <c r="J44" s="22">
        <v>14.136351709432617</v>
      </c>
      <c r="K44" s="22">
        <v>14.135252393596119</v>
      </c>
      <c r="L44" s="22">
        <v>14.192673268044764</v>
      </c>
      <c r="M44" s="22">
        <v>14.344173198159005</v>
      </c>
      <c r="N44" s="22">
        <v>14.570986871083086</v>
      </c>
      <c r="O44" s="22">
        <v>14.769642913160741</v>
      </c>
      <c r="P44" s="22">
        <v>14.952009065890692</v>
      </c>
      <c r="Q44" s="22">
        <v>15.080738104052516</v>
      </c>
      <c r="R44" s="22">
        <v>15.146485289929492</v>
      </c>
      <c r="S44" s="22">
        <v>15.316697990801533</v>
      </c>
      <c r="T44" s="22">
        <v>15.424436775015231</v>
      </c>
      <c r="U44" s="22">
        <v>15.490782961154251</v>
      </c>
      <c r="V44" s="22">
        <v>15.524217981183952</v>
      </c>
      <c r="W44" s="22">
        <v>15.536827347795256</v>
      </c>
      <c r="X44" s="22">
        <v>15.536827347795256</v>
      </c>
      <c r="Y44" s="22">
        <v>15.536827347795256</v>
      </c>
      <c r="Z44" s="22">
        <v>15.536827347795256</v>
      </c>
      <c r="AA44" s="22">
        <v>15.536827347795256</v>
      </c>
      <c r="AB44" s="22">
        <v>15.536827347795256</v>
      </c>
      <c r="AC44" s="22">
        <v>15.536827347795256</v>
      </c>
      <c r="AD44" s="22">
        <v>15.536827347795256</v>
      </c>
      <c r="AE44" s="22">
        <v>15.536827347795256</v>
      </c>
      <c r="AF44" s="22">
        <v>15.536827347795256</v>
      </c>
      <c r="AG44" s="22">
        <v>15.536827347795256</v>
      </c>
      <c r="AH44" s="22">
        <v>15.536827347795256</v>
      </c>
    </row>
    <row r="45" spans="1:37">
      <c r="A45" s="23"/>
      <c r="B45" s="26" t="str">
        <f t="shared" si="15"/>
        <v>Townsville</v>
      </c>
      <c r="C45" s="22">
        <v>8.8161342141058388</v>
      </c>
      <c r="D45" s="22">
        <v>8.8015675086217886</v>
      </c>
      <c r="E45" s="22">
        <v>8.8261128356209788</v>
      </c>
      <c r="F45" s="22">
        <v>8.8281622077545201</v>
      </c>
      <c r="G45" s="22">
        <v>8.8108553112875185</v>
      </c>
      <c r="H45" s="22">
        <v>9.2303756665978209</v>
      </c>
      <c r="I45" s="22">
        <v>10.056161094249889</v>
      </c>
      <c r="J45" s="22">
        <v>10.474589577119627</v>
      </c>
      <c r="K45" s="22">
        <v>10.169603388596201</v>
      </c>
      <c r="L45" s="22">
        <v>9.5981462443923036</v>
      </c>
      <c r="M45" s="22">
        <v>9.3919555401473485</v>
      </c>
      <c r="N45" s="22">
        <v>9.7611284644420238</v>
      </c>
      <c r="O45" s="22">
        <v>10.352401330912425</v>
      </c>
      <c r="P45" s="22">
        <v>10.635130474195055</v>
      </c>
      <c r="Q45" s="22">
        <v>10.43502832181214</v>
      </c>
      <c r="R45" s="22">
        <v>10.013977736496345</v>
      </c>
      <c r="S45" s="22">
        <v>9.7792716335774923</v>
      </c>
      <c r="T45" s="22">
        <v>9.6875708820039037</v>
      </c>
      <c r="U45" s="22">
        <v>9.5738637309409658</v>
      </c>
      <c r="V45" s="22">
        <v>9.5049705636712716</v>
      </c>
      <c r="W45" s="22">
        <v>9.4846102767582678</v>
      </c>
      <c r="X45" s="22">
        <v>9.4846102767582678</v>
      </c>
      <c r="Y45" s="22">
        <v>9.4846102767582678</v>
      </c>
      <c r="Z45" s="22">
        <v>9.4846102767582678</v>
      </c>
      <c r="AA45" s="22">
        <v>9.4846102767582678</v>
      </c>
      <c r="AB45" s="22">
        <v>9.4846102767582678</v>
      </c>
      <c r="AC45" s="22">
        <v>9.4846102767582678</v>
      </c>
      <c r="AD45" s="22">
        <v>9.4846102767582678</v>
      </c>
      <c r="AE45" s="22">
        <v>9.4846102767582678</v>
      </c>
      <c r="AF45" s="22">
        <v>9.4846102767582678</v>
      </c>
      <c r="AG45" s="22">
        <v>9.4846102767582678</v>
      </c>
      <c r="AH45" s="22">
        <v>9.4846102767582678</v>
      </c>
    </row>
    <row r="46" spans="1:37">
      <c r="B46" s="1"/>
    </row>
    <row r="48" spans="1:37">
      <c r="B48" s="2" t="s">
        <v>79</v>
      </c>
      <c r="D48" s="3" t="s">
        <v>80</v>
      </c>
      <c r="I48" s="54">
        <v>0.5</v>
      </c>
    </row>
    <row r="49" spans="1:34">
      <c r="C49">
        <f>C38</f>
        <v>2019</v>
      </c>
      <c r="D49">
        <f t="shared" ref="D49:AH49" si="16">D38</f>
        <v>2020</v>
      </c>
      <c r="E49">
        <f t="shared" si="16"/>
        <v>2021</v>
      </c>
      <c r="F49">
        <f t="shared" si="16"/>
        <v>2022</v>
      </c>
      <c r="G49">
        <f t="shared" si="16"/>
        <v>2023</v>
      </c>
      <c r="H49">
        <f t="shared" si="16"/>
        <v>2024</v>
      </c>
      <c r="I49">
        <f t="shared" si="16"/>
        <v>2025</v>
      </c>
      <c r="J49">
        <f t="shared" si="16"/>
        <v>2026</v>
      </c>
      <c r="K49">
        <f t="shared" si="16"/>
        <v>2027</v>
      </c>
      <c r="L49">
        <f t="shared" si="16"/>
        <v>2028</v>
      </c>
      <c r="M49">
        <f t="shared" si="16"/>
        <v>2029</v>
      </c>
      <c r="N49">
        <f t="shared" si="16"/>
        <v>2030</v>
      </c>
      <c r="O49">
        <f t="shared" si="16"/>
        <v>2031</v>
      </c>
      <c r="P49">
        <f t="shared" si="16"/>
        <v>2032</v>
      </c>
      <c r="Q49">
        <f t="shared" si="16"/>
        <v>2033</v>
      </c>
      <c r="R49">
        <f t="shared" si="16"/>
        <v>2034</v>
      </c>
      <c r="S49">
        <f t="shared" si="16"/>
        <v>2035</v>
      </c>
      <c r="T49">
        <f t="shared" si="16"/>
        <v>2036</v>
      </c>
      <c r="U49">
        <f t="shared" si="16"/>
        <v>2037</v>
      </c>
      <c r="V49">
        <f t="shared" si="16"/>
        <v>2038</v>
      </c>
      <c r="W49">
        <f t="shared" si="16"/>
        <v>2039</v>
      </c>
      <c r="X49">
        <f t="shared" si="16"/>
        <v>2040</v>
      </c>
      <c r="Y49">
        <f t="shared" si="16"/>
        <v>2041</v>
      </c>
      <c r="Z49">
        <f t="shared" si="16"/>
        <v>2042</v>
      </c>
      <c r="AA49">
        <f t="shared" si="16"/>
        <v>2043</v>
      </c>
      <c r="AB49">
        <f t="shared" si="16"/>
        <v>2044</v>
      </c>
      <c r="AC49">
        <f t="shared" si="16"/>
        <v>2045</v>
      </c>
      <c r="AD49">
        <f t="shared" si="16"/>
        <v>2046</v>
      </c>
      <c r="AE49">
        <f t="shared" si="16"/>
        <v>2047</v>
      </c>
      <c r="AF49">
        <f t="shared" si="16"/>
        <v>2048</v>
      </c>
      <c r="AG49">
        <f t="shared" si="16"/>
        <v>2049</v>
      </c>
      <c r="AH49">
        <f t="shared" si="16"/>
        <v>2050</v>
      </c>
    </row>
    <row r="50" spans="1:34">
      <c r="A50" t="s">
        <v>81</v>
      </c>
      <c r="B50" s="1" t="s">
        <v>82</v>
      </c>
      <c r="C50" s="6">
        <v>64.37</v>
      </c>
      <c r="D50" s="6">
        <v>41</v>
      </c>
      <c r="E50" s="6">
        <v>54.52908522011694</v>
      </c>
      <c r="F50" s="6">
        <v>61.568426467492145</v>
      </c>
      <c r="G50" s="6">
        <v>65.362895728496369</v>
      </c>
      <c r="H50" s="6">
        <v>67.534928996314875</v>
      </c>
      <c r="I50" s="6">
        <v>69.706962264133381</v>
      </c>
      <c r="J50" s="6">
        <v>70.256559538766624</v>
      </c>
      <c r="K50" s="6">
        <v>70.806156813399866</v>
      </c>
      <c r="L50" s="6">
        <v>71.355754088032882</v>
      </c>
      <c r="M50" s="6">
        <v>71.905351362665897</v>
      </c>
      <c r="N50" s="6">
        <v>72.45494863729914</v>
      </c>
      <c r="O50" s="6">
        <v>73.004545911932382</v>
      </c>
      <c r="P50" s="6">
        <v>73.554143186565398</v>
      </c>
      <c r="Q50" s="6">
        <v>74.103740461198413</v>
      </c>
      <c r="R50" s="6">
        <v>74.653337735831656</v>
      </c>
      <c r="S50" s="6">
        <v>75.202935010464898</v>
      </c>
      <c r="T50" s="6">
        <v>75.752532285098141</v>
      </c>
      <c r="U50" s="6">
        <v>76.302129559731384</v>
      </c>
      <c r="V50" s="6">
        <v>76.851726834364626</v>
      </c>
      <c r="W50" s="6">
        <v>77.401324108997869</v>
      </c>
      <c r="X50" s="6">
        <v>77.950921383631112</v>
      </c>
      <c r="Y50" s="6">
        <v>78.500518658264355</v>
      </c>
      <c r="Z50" s="6">
        <v>79.050115932897597</v>
      </c>
      <c r="AA50" s="6">
        <v>79.59971320753084</v>
      </c>
      <c r="AB50" s="6">
        <v>80.149310482164083</v>
      </c>
      <c r="AC50" s="6">
        <v>80.698907756797325</v>
      </c>
      <c r="AD50" s="6">
        <v>81.248505031430568</v>
      </c>
      <c r="AE50" s="6">
        <v>81.798102306063811</v>
      </c>
      <c r="AF50" s="6">
        <v>82.347699580697054</v>
      </c>
      <c r="AG50" s="6">
        <v>82.897296855330296</v>
      </c>
      <c r="AH50" s="6">
        <v>83.446894129963539</v>
      </c>
    </row>
    <row r="51" spans="1:34">
      <c r="A51" t="s">
        <v>83</v>
      </c>
      <c r="B51" s="1" t="s">
        <v>84</v>
      </c>
      <c r="C51" s="5">
        <v>1.3985539999999999</v>
      </c>
      <c r="D51" s="5">
        <v>1.544327</v>
      </c>
      <c r="E51" s="5">
        <v>1.573669</v>
      </c>
      <c r="F51" s="5">
        <v>1.4577844999999998</v>
      </c>
      <c r="G51" s="5">
        <v>1.37486</v>
      </c>
      <c r="H51" s="5">
        <v>1.3184125</v>
      </c>
      <c r="I51" s="5">
        <v>1.2703150000000001</v>
      </c>
      <c r="J51" s="5">
        <v>1.2446265000000001</v>
      </c>
      <c r="K51" s="5">
        <v>1.2433799999999999</v>
      </c>
      <c r="L51" s="5">
        <v>1.2433799999999999</v>
      </c>
      <c r="M51" s="5">
        <v>1.2433799999999999</v>
      </c>
      <c r="N51" s="5">
        <v>1.2433799999999999</v>
      </c>
      <c r="O51" s="5">
        <v>1.2433799999999999</v>
      </c>
      <c r="P51" s="5">
        <v>1.2433799999999999</v>
      </c>
      <c r="Q51" s="5">
        <v>1.2433799999999999</v>
      </c>
      <c r="R51" s="5">
        <v>1.2433799999999999</v>
      </c>
      <c r="S51" s="5">
        <v>1.2433799999999999</v>
      </c>
      <c r="T51" s="5">
        <v>1.2433799999999999</v>
      </c>
      <c r="U51" s="5">
        <v>1.2433799999999999</v>
      </c>
      <c r="V51" s="5">
        <v>1.2433799999999999</v>
      </c>
      <c r="W51" s="5">
        <v>1.2433799999999999</v>
      </c>
      <c r="X51" s="5">
        <v>1.2433799999999999</v>
      </c>
      <c r="Y51" s="5">
        <v>1.2433799999999999</v>
      </c>
      <c r="Z51" s="5">
        <v>1.2433799999999999</v>
      </c>
      <c r="AA51" s="5">
        <v>1.2433799999999999</v>
      </c>
      <c r="AB51" s="5">
        <v>1.2433799999999999</v>
      </c>
      <c r="AC51" s="5">
        <v>1.2433799999999999</v>
      </c>
      <c r="AD51" s="5">
        <v>1.2433799999999999</v>
      </c>
      <c r="AE51" s="5">
        <v>1.2433799999999999</v>
      </c>
      <c r="AF51" s="5">
        <v>1.2433799999999999</v>
      </c>
      <c r="AG51" s="5">
        <v>1.2433799999999999</v>
      </c>
      <c r="AH51" s="5">
        <v>1.2433799999999999</v>
      </c>
    </row>
    <row r="52" spans="1:34">
      <c r="A52" t="s">
        <v>85</v>
      </c>
      <c r="B52" s="1" t="s">
        <v>82</v>
      </c>
      <c r="C52" s="6">
        <v>90.02492097999999</v>
      </c>
      <c r="D52" s="6">
        <v>63.317407000000003</v>
      </c>
      <c r="E52" s="6">
        <v>85.810731009256202</v>
      </c>
      <c r="F52" s="6">
        <v>89.753497793699793</v>
      </c>
      <c r="G52" s="6">
        <v>89.86483082128052</v>
      </c>
      <c r="H52" s="6">
        <v>89.038894575353979</v>
      </c>
      <c r="I52" s="6">
        <v>88.549799768562607</v>
      </c>
      <c r="J52" s="6">
        <v>87.443175800776729</v>
      </c>
      <c r="K52" s="6">
        <v>88.038959258645122</v>
      </c>
      <c r="L52" s="6">
        <v>88.722317517978325</v>
      </c>
      <c r="M52" s="6">
        <v>89.405675777311515</v>
      </c>
      <c r="N52" s="6">
        <v>90.089034036645003</v>
      </c>
      <c r="O52" s="6">
        <v>90.772392295978477</v>
      </c>
      <c r="P52" s="6">
        <v>91.455750555311681</v>
      </c>
      <c r="Q52" s="6">
        <v>92.139108814644871</v>
      </c>
      <c r="R52" s="6">
        <v>92.822467073978359</v>
      </c>
      <c r="S52" s="6">
        <v>93.505825333311833</v>
      </c>
      <c r="T52" s="6">
        <v>94.189183592645321</v>
      </c>
      <c r="U52" s="6">
        <v>94.872541851978809</v>
      </c>
      <c r="V52" s="6">
        <v>95.555900111312283</v>
      </c>
      <c r="W52" s="6">
        <v>96.239258370645771</v>
      </c>
      <c r="X52" s="6">
        <v>96.922616629979245</v>
      </c>
      <c r="Y52" s="6">
        <v>97.605974889312733</v>
      </c>
      <c r="Z52" s="6">
        <v>98.289333148646207</v>
      </c>
      <c r="AA52" s="6">
        <v>98.972691407979696</v>
      </c>
      <c r="AB52" s="6">
        <v>99.656049667313169</v>
      </c>
      <c r="AC52" s="6">
        <v>100.33940792664666</v>
      </c>
      <c r="AD52" s="6">
        <v>101.02276618598013</v>
      </c>
      <c r="AE52" s="6">
        <v>101.70612444531362</v>
      </c>
      <c r="AF52" s="6">
        <v>102.38948270464709</v>
      </c>
      <c r="AG52" s="6">
        <v>103.07284096398058</v>
      </c>
      <c r="AH52" s="6">
        <v>103.75619922331406</v>
      </c>
    </row>
    <row r="53" spans="1:34">
      <c r="B53" s="1" t="s">
        <v>86</v>
      </c>
      <c r="E53" s="4">
        <v>7.52</v>
      </c>
    </row>
    <row r="54" spans="1:34">
      <c r="B54" s="1"/>
      <c r="E54" s="4"/>
    </row>
    <row r="55" spans="1:34">
      <c r="A55" s="36"/>
      <c r="B55" s="37" t="s">
        <v>87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</row>
    <row r="56" spans="1:34">
      <c r="A56" s="36"/>
      <c r="B56" s="38" t="s">
        <v>77</v>
      </c>
      <c r="C56" s="36">
        <f>C49</f>
        <v>2019</v>
      </c>
      <c r="D56" s="36">
        <f t="shared" ref="D56:AH56" si="17">D49</f>
        <v>2020</v>
      </c>
      <c r="E56" s="36">
        <f t="shared" si="17"/>
        <v>2021</v>
      </c>
      <c r="F56" s="36">
        <f t="shared" si="17"/>
        <v>2022</v>
      </c>
      <c r="G56" s="36">
        <f t="shared" si="17"/>
        <v>2023</v>
      </c>
      <c r="H56" s="36">
        <f t="shared" si="17"/>
        <v>2024</v>
      </c>
      <c r="I56" s="36">
        <f t="shared" si="17"/>
        <v>2025</v>
      </c>
      <c r="J56" s="36">
        <f t="shared" si="17"/>
        <v>2026</v>
      </c>
      <c r="K56" s="36">
        <f t="shared" si="17"/>
        <v>2027</v>
      </c>
      <c r="L56" s="36">
        <f t="shared" si="17"/>
        <v>2028</v>
      </c>
      <c r="M56" s="36">
        <f t="shared" si="17"/>
        <v>2029</v>
      </c>
      <c r="N56" s="36">
        <f t="shared" si="17"/>
        <v>2030</v>
      </c>
      <c r="O56" s="36">
        <f t="shared" si="17"/>
        <v>2031</v>
      </c>
      <c r="P56" s="36">
        <f t="shared" si="17"/>
        <v>2032</v>
      </c>
      <c r="Q56" s="36">
        <f t="shared" si="17"/>
        <v>2033</v>
      </c>
      <c r="R56" s="36">
        <f t="shared" si="17"/>
        <v>2034</v>
      </c>
      <c r="S56" s="36">
        <f t="shared" si="17"/>
        <v>2035</v>
      </c>
      <c r="T56" s="36">
        <f t="shared" si="17"/>
        <v>2036</v>
      </c>
      <c r="U56" s="36">
        <f t="shared" si="17"/>
        <v>2037</v>
      </c>
      <c r="V56" s="36">
        <f t="shared" si="17"/>
        <v>2038</v>
      </c>
      <c r="W56" s="36">
        <f t="shared" si="17"/>
        <v>2039</v>
      </c>
      <c r="X56" s="36">
        <f t="shared" si="17"/>
        <v>2040</v>
      </c>
      <c r="Y56" s="36">
        <f t="shared" si="17"/>
        <v>2041</v>
      </c>
      <c r="Z56" s="36">
        <f t="shared" si="17"/>
        <v>2042</v>
      </c>
      <c r="AA56" s="36">
        <f t="shared" si="17"/>
        <v>2043</v>
      </c>
      <c r="AB56" s="36">
        <f t="shared" si="17"/>
        <v>2044</v>
      </c>
      <c r="AC56" s="36">
        <f t="shared" si="17"/>
        <v>2045</v>
      </c>
      <c r="AD56" s="36">
        <f t="shared" si="17"/>
        <v>2046</v>
      </c>
      <c r="AE56" s="36">
        <f t="shared" si="17"/>
        <v>2047</v>
      </c>
      <c r="AF56" s="36">
        <f t="shared" si="17"/>
        <v>2048</v>
      </c>
      <c r="AG56" s="36">
        <f t="shared" si="17"/>
        <v>2049</v>
      </c>
      <c r="AH56" s="36">
        <f t="shared" si="17"/>
        <v>2050</v>
      </c>
    </row>
    <row r="57" spans="1:34">
      <c r="A57" s="36"/>
      <c r="B57" s="39" t="str">
        <f t="shared" ref="B57:B63" si="18">B30</f>
        <v>Melbourne</v>
      </c>
      <c r="C57" s="40">
        <v>8.6497260486556762</v>
      </c>
      <c r="D57" s="40">
        <v>6.5158972489689493</v>
      </c>
      <c r="E57" s="40">
        <v>8.6013308953106389</v>
      </c>
      <c r="F57" s="40">
        <v>9.0964696327091943</v>
      </c>
      <c r="G57" s="40">
        <v>9.4321039454244424</v>
      </c>
      <c r="H57" s="40">
        <v>9.736852320527408</v>
      </c>
      <c r="I57" s="40">
        <v>9.9080715090049303</v>
      </c>
      <c r="J57" s="40">
        <v>9.865101588714591</v>
      </c>
      <c r="K57" s="40">
        <v>9.9887670871111247</v>
      </c>
      <c r="L57" s="40">
        <v>10.162793005734276</v>
      </c>
      <c r="M57" s="40">
        <v>10.379591735338384</v>
      </c>
      <c r="N57" s="40">
        <v>10.655975822326742</v>
      </c>
      <c r="O57" s="40">
        <v>10.917642308435838</v>
      </c>
      <c r="P57" s="40">
        <v>11.150230917272284</v>
      </c>
      <c r="Q57" s="40">
        <v>11.345353716686954</v>
      </c>
      <c r="R57" s="40">
        <v>11.494301805222339</v>
      </c>
      <c r="S57" s="40">
        <v>11.702510823777692</v>
      </c>
      <c r="T57" s="40">
        <v>11.854140962928327</v>
      </c>
      <c r="U57" s="40">
        <v>11.977585612993584</v>
      </c>
      <c r="V57" s="40">
        <v>12.080405151904188</v>
      </c>
      <c r="W57" s="40">
        <v>12.168711131246177</v>
      </c>
      <c r="X57" s="40">
        <v>12.245226522849824</v>
      </c>
      <c r="Y57" s="40">
        <v>12.321741914453472</v>
      </c>
      <c r="Z57" s="40">
        <v>12.39825730605712</v>
      </c>
      <c r="AA57" s="40">
        <v>12.47477269766077</v>
      </c>
      <c r="AB57" s="40">
        <v>12.551288089264418</v>
      </c>
      <c r="AC57" s="40">
        <v>12.627803480868067</v>
      </c>
      <c r="AD57" s="40">
        <v>12.704318872471715</v>
      </c>
      <c r="AE57" s="40">
        <v>12.780834264075363</v>
      </c>
      <c r="AF57" s="40">
        <v>12.857349655679011</v>
      </c>
      <c r="AG57" s="40">
        <v>12.93386504728266</v>
      </c>
      <c r="AH57" s="40">
        <v>13.010380438886306</v>
      </c>
    </row>
    <row r="58" spans="1:34">
      <c r="A58" s="36"/>
      <c r="B58" s="39" t="str">
        <f t="shared" si="18"/>
        <v>Sydney</v>
      </c>
      <c r="C58" s="40">
        <v>9.4109761040190012</v>
      </c>
      <c r="D58" s="40">
        <v>7.259429335408436</v>
      </c>
      <c r="E58" s="40">
        <v>9.2333410335720369</v>
      </c>
      <c r="F58" s="40">
        <v>9.3851174245301046</v>
      </c>
      <c r="G58" s="40">
        <v>9.2170887727402597</v>
      </c>
      <c r="H58" s="40">
        <v>9.1826798834573147</v>
      </c>
      <c r="I58" s="40">
        <v>9.3206976606989489</v>
      </c>
      <c r="J58" s="40">
        <v>9.381242880240773</v>
      </c>
      <c r="K58" s="40">
        <v>9.5523940998802104</v>
      </c>
      <c r="L58" s="40">
        <v>9.7362965523683282</v>
      </c>
      <c r="M58" s="40">
        <v>9.8888479366604507</v>
      </c>
      <c r="N58" s="40">
        <v>10.013906448169617</v>
      </c>
      <c r="O58" s="40">
        <v>10.13328845133818</v>
      </c>
      <c r="P58" s="40">
        <v>10.242078493959887</v>
      </c>
      <c r="Q58" s="40">
        <v>10.319283648847904</v>
      </c>
      <c r="R58" s="40">
        <v>10.379964484843578</v>
      </c>
      <c r="S58" s="40">
        <v>10.453376848096788</v>
      </c>
      <c r="T58" s="40">
        <v>10.526993825592395</v>
      </c>
      <c r="U58" s="40">
        <v>10.593294892185087</v>
      </c>
      <c r="V58" s="40">
        <v>10.657266060159559</v>
      </c>
      <c r="W58" s="40">
        <v>10.720352897602051</v>
      </c>
      <c r="X58" s="40">
        <v>10.78219563084475</v>
      </c>
      <c r="Y58" s="40">
        <v>10.844038364087451</v>
      </c>
      <c r="Z58" s="40">
        <v>10.905881097330152</v>
      </c>
      <c r="AA58" s="40">
        <v>10.967723830572853</v>
      </c>
      <c r="AB58" s="40">
        <v>11.029566563815553</v>
      </c>
      <c r="AC58" s="40">
        <v>11.091409297058254</v>
      </c>
      <c r="AD58" s="40">
        <v>11.153252030300953</v>
      </c>
      <c r="AE58" s="40">
        <v>11.215094763543654</v>
      </c>
      <c r="AF58" s="40">
        <v>11.276937496786353</v>
      </c>
      <c r="AG58" s="40">
        <v>11.338780230029055</v>
      </c>
      <c r="AH58" s="40">
        <v>11.400622963271754</v>
      </c>
    </row>
    <row r="59" spans="1:34">
      <c r="A59" s="36"/>
      <c r="B59" s="39" t="str">
        <f t="shared" si="18"/>
        <v>Adelaide</v>
      </c>
      <c r="C59" s="40">
        <v>9.2782823522683024</v>
      </c>
      <c r="D59" s="40">
        <v>7.3560884605527193</v>
      </c>
      <c r="E59" s="40">
        <v>9.4165429602492825</v>
      </c>
      <c r="F59" s="40">
        <v>9.4160247634777399</v>
      </c>
      <c r="G59" s="40">
        <v>9.136899148870997</v>
      </c>
      <c r="H59" s="40">
        <v>9.0979253118083765</v>
      </c>
      <c r="I59" s="40">
        <v>9.2654356486803913</v>
      </c>
      <c r="J59" s="40">
        <v>9.3276665270462367</v>
      </c>
      <c r="K59" s="40">
        <v>9.4701184954260818</v>
      </c>
      <c r="L59" s="40">
        <v>9.6374277083614892</v>
      </c>
      <c r="M59" s="40">
        <v>9.7562138203375905</v>
      </c>
      <c r="N59" s="40">
        <v>9.8486023878182589</v>
      </c>
      <c r="O59" s="40">
        <v>9.9868552943635862</v>
      </c>
      <c r="P59" s="40">
        <v>10.140143197913162</v>
      </c>
      <c r="Q59" s="40">
        <v>10.253450863437292</v>
      </c>
      <c r="R59" s="40">
        <v>10.33786413388262</v>
      </c>
      <c r="S59" s="40">
        <v>10.432389652263199</v>
      </c>
      <c r="T59" s="40">
        <v>10.527307314140586</v>
      </c>
      <c r="U59" s="40">
        <v>10.606772290333573</v>
      </c>
      <c r="V59" s="40">
        <v>10.677734393633873</v>
      </c>
      <c r="W59" s="40">
        <v>10.743874416631284</v>
      </c>
      <c r="X59" s="40">
        <v>10.806307639783874</v>
      </c>
      <c r="Y59" s="40">
        <v>10.868740862936464</v>
      </c>
      <c r="Z59" s="40">
        <v>10.931174086089053</v>
      </c>
      <c r="AA59" s="40">
        <v>10.993607309241643</v>
      </c>
      <c r="AB59" s="40">
        <v>11.056040532394231</v>
      </c>
      <c r="AC59" s="40">
        <v>11.118473755546821</v>
      </c>
      <c r="AD59" s="40">
        <v>11.180906978699412</v>
      </c>
      <c r="AE59" s="40">
        <v>11.243340201852</v>
      </c>
      <c r="AF59" s="40">
        <v>11.30577342500459</v>
      </c>
      <c r="AG59" s="40">
        <v>11.36820664815718</v>
      </c>
      <c r="AH59" s="40">
        <v>11.43063987130977</v>
      </c>
    </row>
    <row r="60" spans="1:34">
      <c r="A60" s="36"/>
      <c r="B60" s="39" t="str">
        <f t="shared" si="18"/>
        <v>Brisbane</v>
      </c>
      <c r="C60" s="40">
        <v>8.91213089250415</v>
      </c>
      <c r="D60" s="40">
        <v>6.5677738711995808</v>
      </c>
      <c r="E60" s="40">
        <v>8.4524471057463906</v>
      </c>
      <c r="F60" s="40">
        <v>8.6694509434152369</v>
      </c>
      <c r="G60" s="40">
        <v>8.55643063334559</v>
      </c>
      <c r="H60" s="40">
        <v>8.4062249739622406</v>
      </c>
      <c r="I60" s="40">
        <v>8.4137247618202373</v>
      </c>
      <c r="J60" s="40">
        <v>8.4648917014828182</v>
      </c>
      <c r="K60" s="40">
        <v>8.6049779379289237</v>
      </c>
      <c r="L60" s="40">
        <v>8.6558505200451741</v>
      </c>
      <c r="M60" s="40">
        <v>8.6464403855302319</v>
      </c>
      <c r="N60" s="40">
        <v>8.6325658963096359</v>
      </c>
      <c r="O60" s="40">
        <v>8.6410835094481513</v>
      </c>
      <c r="P60" s="40">
        <v>8.6713223011933511</v>
      </c>
      <c r="Q60" s="40">
        <v>8.7300638276816951</v>
      </c>
      <c r="R60" s="40">
        <v>8.7914357316626592</v>
      </c>
      <c r="S60" s="40">
        <v>8.8374359842106571</v>
      </c>
      <c r="T60" s="40">
        <v>8.8893434879125195</v>
      </c>
      <c r="U60" s="40">
        <v>8.9456127371995677</v>
      </c>
      <c r="V60" s="40">
        <v>9.0024180538722351</v>
      </c>
      <c r="W60" s="40">
        <v>9.0598009779416433</v>
      </c>
      <c r="X60" s="40">
        <v>9.1180779979727777</v>
      </c>
      <c r="Y60" s="40">
        <v>9.1763550180039157</v>
      </c>
      <c r="Z60" s="40">
        <v>9.2346320380350502</v>
      </c>
      <c r="AA60" s="40">
        <v>9.2929090580661864</v>
      </c>
      <c r="AB60" s="40">
        <v>9.3511860780973208</v>
      </c>
      <c r="AC60" s="40">
        <v>9.4094630981284588</v>
      </c>
      <c r="AD60" s="40">
        <v>9.467740118159595</v>
      </c>
      <c r="AE60" s="40">
        <v>9.5260171381907295</v>
      </c>
      <c r="AF60" s="40">
        <v>9.5842941582218657</v>
      </c>
      <c r="AG60" s="40">
        <v>9.6425711782530019</v>
      </c>
      <c r="AH60" s="40">
        <v>9.7008481982841364</v>
      </c>
    </row>
    <row r="61" spans="1:34">
      <c r="A61" s="36"/>
      <c r="B61" s="39" t="str">
        <f t="shared" si="18"/>
        <v>Canberra</v>
      </c>
      <c r="C61" s="40">
        <v>9.3109870493040869</v>
      </c>
      <c r="D61" s="40">
        <v>7.1593745804045446</v>
      </c>
      <c r="E61" s="40">
        <v>9.1333410335720373</v>
      </c>
      <c r="F61" s="40">
        <v>9.2852361051912595</v>
      </c>
      <c r="G61" s="40">
        <v>9.1173321385732216</v>
      </c>
      <c r="H61" s="40">
        <v>9.082968136483359</v>
      </c>
      <c r="I61" s="40">
        <v>9.2209075609117157</v>
      </c>
      <c r="J61" s="40">
        <v>9.2813913886434385</v>
      </c>
      <c r="K61" s="40">
        <v>9.4524745767099763</v>
      </c>
      <c r="L61" s="40">
        <v>9.6363097020004744</v>
      </c>
      <c r="M61" s="40">
        <v>9.7888182582755672</v>
      </c>
      <c r="N61" s="40">
        <v>9.9138508774032168</v>
      </c>
      <c r="O61" s="40">
        <v>10.033208190359222</v>
      </c>
      <c r="P61" s="40">
        <v>10.141981076865745</v>
      </c>
      <c r="Q61" s="40">
        <v>10.219176934311307</v>
      </c>
      <c r="R61" s="40">
        <v>10.279853488061754</v>
      </c>
      <c r="S61" s="40">
        <v>10.353262358800318</v>
      </c>
      <c r="T61" s="40">
        <v>10.426875244719197</v>
      </c>
      <c r="U61" s="40">
        <v>10.49317466948248</v>
      </c>
      <c r="V61" s="40">
        <v>10.55714450329695</v>
      </c>
      <c r="W61" s="40">
        <v>10.620230010907031</v>
      </c>
      <c r="X61" s="40">
        <v>10.68207187157819</v>
      </c>
      <c r="Y61" s="40">
        <v>10.74391373224935</v>
      </c>
      <c r="Z61" s="40">
        <v>10.805755592920509</v>
      </c>
      <c r="AA61" s="40">
        <v>10.867597453591667</v>
      </c>
      <c r="AB61" s="40">
        <v>10.929439314262826</v>
      </c>
      <c r="AC61" s="40">
        <v>10.991281174933986</v>
      </c>
      <c r="AD61" s="40">
        <v>11.053123035605145</v>
      </c>
      <c r="AE61" s="40">
        <v>11.114964896276303</v>
      </c>
      <c r="AF61" s="40">
        <v>11.176806756947462</v>
      </c>
      <c r="AG61" s="40">
        <v>11.238648617618622</v>
      </c>
      <c r="AH61" s="40">
        <v>11.300490478289781</v>
      </c>
    </row>
    <row r="62" spans="1:34">
      <c r="A62" s="36"/>
      <c r="B62" s="39" t="str">
        <f t="shared" si="18"/>
        <v>Hobart</v>
      </c>
      <c r="C62" s="40">
        <v>10.519730857510936</v>
      </c>
      <c r="D62" s="40">
        <v>8.3859228707368381</v>
      </c>
      <c r="E62" s="40">
        <v>10.471330895310638</v>
      </c>
      <c r="F62" s="40">
        <v>10.966477107996033</v>
      </c>
      <c r="G62" s="40">
        <v>11.302158810001298</v>
      </c>
      <c r="H62" s="40">
        <v>11.606961809681593</v>
      </c>
      <c r="I62" s="40">
        <v>11.778255570935762</v>
      </c>
      <c r="J62" s="40">
        <v>11.735314011558042</v>
      </c>
      <c r="K62" s="40">
        <v>11.859022443303303</v>
      </c>
      <c r="L62" s="40">
        <v>12.033091968357947</v>
      </c>
      <c r="M62" s="40">
        <v>12.249920845336861</v>
      </c>
      <c r="N62" s="40">
        <v>12.526339999136072</v>
      </c>
      <c r="O62" s="40">
        <v>12.788043104228052</v>
      </c>
      <c r="P62" s="40">
        <v>13.020656683519725</v>
      </c>
      <c r="Q62" s="40">
        <v>13.21580289927906</v>
      </c>
      <c r="R62" s="40">
        <v>13.364771491632142</v>
      </c>
      <c r="S62" s="40">
        <v>13.572994690886127</v>
      </c>
      <c r="T62" s="40">
        <v>13.724630361267527</v>
      </c>
      <c r="U62" s="40">
        <v>13.848080168658621</v>
      </c>
      <c r="V62" s="40">
        <v>13.950905552588946</v>
      </c>
      <c r="W62" s="40">
        <v>14.039216984824479</v>
      </c>
      <c r="X62" s="40">
        <v>14.11573596830141</v>
      </c>
      <c r="Y62" s="40">
        <v>14.19225495177834</v>
      </c>
      <c r="Z62" s="40">
        <v>14.268773935255268</v>
      </c>
      <c r="AA62" s="40">
        <v>14.345292918732198</v>
      </c>
      <c r="AB62" s="40">
        <v>14.421811902209127</v>
      </c>
      <c r="AC62" s="40">
        <v>14.498330885686059</v>
      </c>
      <c r="AD62" s="40">
        <v>14.574849869162986</v>
      </c>
      <c r="AE62" s="40">
        <v>14.651368852639918</v>
      </c>
      <c r="AF62" s="40">
        <v>14.727887836116846</v>
      </c>
      <c r="AG62" s="40">
        <v>14.804406819593776</v>
      </c>
      <c r="AH62" s="40">
        <v>14.880925803070705</v>
      </c>
    </row>
    <row r="63" spans="1:34">
      <c r="A63" s="36"/>
      <c r="B63" s="39" t="str">
        <f t="shared" si="18"/>
        <v>Townsville</v>
      </c>
      <c r="C63" s="40">
        <v>8.9581214108536553</v>
      </c>
      <c r="D63" s="40">
        <v>6.6089195148419648</v>
      </c>
      <c r="E63" s="40">
        <v>8.598787356349705</v>
      </c>
      <c r="F63" s="40">
        <v>8.9464236526774066</v>
      </c>
      <c r="G63" s="40">
        <v>8.9387697431404725</v>
      </c>
      <c r="H63" s="40">
        <v>9.2888326038378608</v>
      </c>
      <c r="I63" s="40">
        <v>10.070922390710038</v>
      </c>
      <c r="J63" s="40">
        <v>10.371793787189983</v>
      </c>
      <c r="K63" s="40">
        <v>10.131711272846397</v>
      </c>
      <c r="L63" s="40">
        <v>9.6290563369128961</v>
      </c>
      <c r="M63" s="40">
        <v>9.4871177028992744</v>
      </c>
      <c r="N63" s="40">
        <v>9.928076650400147</v>
      </c>
      <c r="O63" s="40">
        <v>10.60222556681218</v>
      </c>
      <c r="P63" s="40">
        <v>10.96689598375308</v>
      </c>
      <c r="Q63" s="40">
        <v>10.832264951501648</v>
      </c>
      <c r="R63" s="40">
        <v>10.463017567922003</v>
      </c>
      <c r="S63" s="40">
        <v>10.287468199545138</v>
      </c>
      <c r="T63" s="40">
        <v>10.260785973351348</v>
      </c>
      <c r="U63" s="40">
        <v>10.208449609387179</v>
      </c>
      <c r="V63" s="40">
        <v>10.20190304388319</v>
      </c>
      <c r="W63" s="40">
        <v>10.246527718259152</v>
      </c>
      <c r="X63" s="40">
        <v>10.312985247684313</v>
      </c>
      <c r="Y63" s="40">
        <v>10.379442777109475</v>
      </c>
      <c r="Z63" s="40">
        <v>10.445900306534636</v>
      </c>
      <c r="AA63" s="40">
        <v>10.512357835959797</v>
      </c>
      <c r="AB63" s="40">
        <v>10.578815365384958</v>
      </c>
      <c r="AC63" s="40">
        <v>10.64527289481012</v>
      </c>
      <c r="AD63" s="40">
        <v>10.711730424235281</v>
      </c>
      <c r="AE63" s="40">
        <v>10.778187953660442</v>
      </c>
      <c r="AF63" s="40">
        <v>10.844645483085603</v>
      </c>
      <c r="AG63" s="40">
        <v>10.911103012510765</v>
      </c>
      <c r="AH63" s="40">
        <v>10.977560541935926</v>
      </c>
    </row>
    <row r="64" spans="1:34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</row>
    <row r="65" spans="1:34">
      <c r="A65" s="41" t="s">
        <v>90</v>
      </c>
      <c r="B65" s="43" t="s">
        <v>78</v>
      </c>
      <c r="C65" s="44">
        <f>C56</f>
        <v>2019</v>
      </c>
      <c r="D65" s="44">
        <f t="shared" ref="D65:AH65" si="19">D56</f>
        <v>2020</v>
      </c>
      <c r="E65" s="44">
        <f t="shared" si="19"/>
        <v>2021</v>
      </c>
      <c r="F65" s="44">
        <f t="shared" si="19"/>
        <v>2022</v>
      </c>
      <c r="G65" s="44">
        <f t="shared" si="19"/>
        <v>2023</v>
      </c>
      <c r="H65" s="44">
        <f t="shared" si="19"/>
        <v>2024</v>
      </c>
      <c r="I65" s="44">
        <f t="shared" si="19"/>
        <v>2025</v>
      </c>
      <c r="J65" s="44">
        <f t="shared" si="19"/>
        <v>2026</v>
      </c>
      <c r="K65" s="44">
        <f t="shared" si="19"/>
        <v>2027</v>
      </c>
      <c r="L65" s="44">
        <f t="shared" si="19"/>
        <v>2028</v>
      </c>
      <c r="M65" s="44">
        <f t="shared" si="19"/>
        <v>2029</v>
      </c>
      <c r="N65" s="44">
        <f t="shared" si="19"/>
        <v>2030</v>
      </c>
      <c r="O65" s="44">
        <f t="shared" si="19"/>
        <v>2031</v>
      </c>
      <c r="P65" s="44">
        <f t="shared" si="19"/>
        <v>2032</v>
      </c>
      <c r="Q65" s="44">
        <f t="shared" si="19"/>
        <v>2033</v>
      </c>
      <c r="R65" s="44">
        <f t="shared" si="19"/>
        <v>2034</v>
      </c>
      <c r="S65" s="44">
        <f t="shared" si="19"/>
        <v>2035</v>
      </c>
      <c r="T65" s="44">
        <f t="shared" si="19"/>
        <v>2036</v>
      </c>
      <c r="U65" s="44">
        <f t="shared" si="19"/>
        <v>2037</v>
      </c>
      <c r="V65" s="44">
        <f t="shared" si="19"/>
        <v>2038</v>
      </c>
      <c r="W65" s="44">
        <f t="shared" si="19"/>
        <v>2039</v>
      </c>
      <c r="X65" s="44">
        <f t="shared" si="19"/>
        <v>2040</v>
      </c>
      <c r="Y65" s="44">
        <f t="shared" si="19"/>
        <v>2041</v>
      </c>
      <c r="Z65" s="44">
        <f t="shared" si="19"/>
        <v>2042</v>
      </c>
      <c r="AA65" s="44">
        <f t="shared" si="19"/>
        <v>2043</v>
      </c>
      <c r="AB65" s="44">
        <f t="shared" si="19"/>
        <v>2044</v>
      </c>
      <c r="AC65" s="44">
        <f t="shared" si="19"/>
        <v>2045</v>
      </c>
      <c r="AD65" s="44">
        <f t="shared" si="19"/>
        <v>2046</v>
      </c>
      <c r="AE65" s="44">
        <f t="shared" si="19"/>
        <v>2047</v>
      </c>
      <c r="AF65" s="44">
        <f t="shared" si="19"/>
        <v>2048</v>
      </c>
      <c r="AG65" s="44">
        <f t="shared" si="19"/>
        <v>2049</v>
      </c>
      <c r="AH65" s="44">
        <f t="shared" si="19"/>
        <v>2050</v>
      </c>
    </row>
    <row r="66" spans="1:34">
      <c r="A66" s="45">
        <f>C66-C57</f>
        <v>1.2815527608706994</v>
      </c>
      <c r="B66" s="42" t="str">
        <f>B57</f>
        <v>Melbourne</v>
      </c>
      <c r="C66" s="45">
        <v>9.9312788095263755</v>
      </c>
      <c r="D66" s="45">
        <v>7.9018039058134439</v>
      </c>
      <c r="E66" s="45">
        <v>10.207507602621851</v>
      </c>
      <c r="F66" s="45">
        <v>10.81143517795908</v>
      </c>
      <c r="G66" s="45">
        <v>11.247789840702422</v>
      </c>
      <c r="H66" s="45">
        <v>11.670052521283814</v>
      </c>
      <c r="I66" s="45">
        <v>11.717191144650663</v>
      </c>
      <c r="J66" s="45">
        <v>11.601105046884639</v>
      </c>
      <c r="K66" s="45">
        <v>11.604337461337925</v>
      </c>
      <c r="L66" s="45">
        <v>11.695360566215934</v>
      </c>
      <c r="M66" s="45">
        <v>11.928559901286182</v>
      </c>
      <c r="N66" s="45">
        <v>12.256164060969642</v>
      </c>
      <c r="O66" s="45">
        <v>12.54833108773561</v>
      </c>
      <c r="P66" s="45">
        <v>12.834928506223543</v>
      </c>
      <c r="Q66" s="45">
        <v>13.055426048296118</v>
      </c>
      <c r="R66" s="45">
        <v>13.198825866182805</v>
      </c>
      <c r="S66" s="45">
        <v>13.485235298202667</v>
      </c>
      <c r="T66" s="45">
        <v>13.699425768124909</v>
      </c>
      <c r="U66" s="45">
        <v>13.860406616653131</v>
      </c>
      <c r="V66" s="45">
        <v>13.97824063494892</v>
      </c>
      <c r="W66" s="45">
        <v>14.069549510167946</v>
      </c>
      <c r="X66" s="45">
        <v>14.146064901771593</v>
      </c>
      <c r="Y66" s="45">
        <v>14.222580293375241</v>
      </c>
      <c r="Z66" s="45">
        <v>14.299095684978889</v>
      </c>
      <c r="AA66" s="45">
        <v>14.375611076582539</v>
      </c>
      <c r="AB66" s="45">
        <v>14.452126468186187</v>
      </c>
      <c r="AC66" s="45">
        <v>14.528641859789836</v>
      </c>
      <c r="AD66" s="45">
        <v>14.605157251393484</v>
      </c>
      <c r="AE66" s="45">
        <v>14.681672642997132</v>
      </c>
      <c r="AF66" s="45">
        <v>14.75818803460078</v>
      </c>
      <c r="AG66" s="45">
        <v>14.834703426204429</v>
      </c>
      <c r="AH66" s="45">
        <v>14.911218817808075</v>
      </c>
    </row>
    <row r="67" spans="1:34">
      <c r="A67" s="45">
        <f t="shared" ref="A67:A72" si="20">C67-C58</f>
        <v>1.5154305666079768</v>
      </c>
      <c r="B67" s="42" t="str">
        <f t="shared" ref="B67:B72" si="21">B58</f>
        <v>Sydney</v>
      </c>
      <c r="C67" s="45">
        <v>10.926406670626978</v>
      </c>
      <c r="D67" s="45">
        <v>8.8000601033729033</v>
      </c>
      <c r="E67" s="45">
        <v>10.84996450724771</v>
      </c>
      <c r="F67" s="45">
        <v>11.045580608020936</v>
      </c>
      <c r="G67" s="45">
        <v>10.939209264216876</v>
      </c>
      <c r="H67" s="45">
        <v>10.988741201726279</v>
      </c>
      <c r="I67" s="45">
        <v>11.129887112319466</v>
      </c>
      <c r="J67" s="45">
        <v>11.202449501601457</v>
      </c>
      <c r="K67" s="45">
        <v>11.353240321874244</v>
      </c>
      <c r="L67" s="45">
        <v>11.520812605434559</v>
      </c>
      <c r="M67" s="45">
        <v>11.671317387187422</v>
      </c>
      <c r="N67" s="45">
        <v>11.800678828210167</v>
      </c>
      <c r="O67" s="45">
        <v>11.922559106049782</v>
      </c>
      <c r="P67" s="45">
        <v>12.037664315807884</v>
      </c>
      <c r="Q67" s="45">
        <v>12.112731465566437</v>
      </c>
      <c r="R67" s="45">
        <v>12.168079001508179</v>
      </c>
      <c r="S67" s="45">
        <v>12.244939071790769</v>
      </c>
      <c r="T67" s="45">
        <v>12.321314214909881</v>
      </c>
      <c r="U67" s="45">
        <v>12.389270180876673</v>
      </c>
      <c r="V67" s="45">
        <v>12.453903308600788</v>
      </c>
      <c r="W67" s="45">
        <v>12.517122537993208</v>
      </c>
      <c r="X67" s="45">
        <v>12.578965271235907</v>
      </c>
      <c r="Y67" s="45">
        <v>12.640808004478608</v>
      </c>
      <c r="Z67" s="45">
        <v>12.702650737721308</v>
      </c>
      <c r="AA67" s="45">
        <v>12.764493470964009</v>
      </c>
      <c r="AB67" s="45">
        <v>12.82633620420671</v>
      </c>
      <c r="AC67" s="45">
        <v>12.88817893744941</v>
      </c>
      <c r="AD67" s="45">
        <v>12.950021670692109</v>
      </c>
      <c r="AE67" s="45">
        <v>13.01186440393481</v>
      </c>
      <c r="AF67" s="45">
        <v>13.073707137177509</v>
      </c>
      <c r="AG67" s="45">
        <v>13.135549870420212</v>
      </c>
      <c r="AH67" s="45">
        <v>13.197392603662911</v>
      </c>
    </row>
    <row r="68" spans="1:34">
      <c r="A68" s="45">
        <f t="shared" si="20"/>
        <v>1.9823627448868759</v>
      </c>
      <c r="B68" s="42" t="str">
        <f t="shared" si="21"/>
        <v>Adelaide</v>
      </c>
      <c r="C68" s="45">
        <v>11.260645097155178</v>
      </c>
      <c r="D68" s="45">
        <v>9.419406433379482</v>
      </c>
      <c r="E68" s="45">
        <v>11.570282166712039</v>
      </c>
      <c r="F68" s="45">
        <v>11.658111240253364</v>
      </c>
      <c r="G68" s="45">
        <v>11.485693862980005</v>
      </c>
      <c r="H68" s="45">
        <v>11.530914630041908</v>
      </c>
      <c r="I68" s="45">
        <v>11.71142197763236</v>
      </c>
      <c r="J68" s="45">
        <v>11.720978996169258</v>
      </c>
      <c r="K68" s="45">
        <v>11.795060674120212</v>
      </c>
      <c r="L68" s="45">
        <v>11.903790433317608</v>
      </c>
      <c r="M68" s="45">
        <v>11.986786365348358</v>
      </c>
      <c r="N68" s="45">
        <v>12.066524400907189</v>
      </c>
      <c r="O68" s="45">
        <v>12.190211452823302</v>
      </c>
      <c r="P68" s="45">
        <v>12.346185687636162</v>
      </c>
      <c r="Q68" s="45">
        <v>12.4571749323768</v>
      </c>
      <c r="R68" s="45">
        <v>12.538094154439724</v>
      </c>
      <c r="S68" s="45">
        <v>12.630543847331957</v>
      </c>
      <c r="T68" s="45">
        <v>12.723800848818668</v>
      </c>
      <c r="U68" s="45">
        <v>12.802269428777249</v>
      </c>
      <c r="V68" s="45">
        <v>12.872832973583787</v>
      </c>
      <c r="W68" s="45">
        <v>12.938893284882445</v>
      </c>
      <c r="X68" s="45">
        <v>13.001326508035033</v>
      </c>
      <c r="Y68" s="45">
        <v>13.063759731187625</v>
      </c>
      <c r="Z68" s="45">
        <v>13.126192954340214</v>
      </c>
      <c r="AA68" s="45">
        <v>13.188626177492802</v>
      </c>
      <c r="AB68" s="45">
        <v>13.25105940064539</v>
      </c>
      <c r="AC68" s="45">
        <v>13.313492623797982</v>
      </c>
      <c r="AD68" s="45">
        <v>13.375925846950571</v>
      </c>
      <c r="AE68" s="45">
        <v>13.438359070103159</v>
      </c>
      <c r="AF68" s="45">
        <v>13.500792293255751</v>
      </c>
      <c r="AG68" s="45">
        <v>13.563225516408339</v>
      </c>
      <c r="AH68" s="45">
        <v>13.625658739560931</v>
      </c>
    </row>
    <row r="69" spans="1:34">
      <c r="A69" s="45">
        <f t="shared" si="20"/>
        <v>1.3684701649160367</v>
      </c>
      <c r="B69" s="42" t="str">
        <f t="shared" si="21"/>
        <v>Brisbane</v>
      </c>
      <c r="C69" s="45">
        <v>10.280601057420187</v>
      </c>
      <c r="D69" s="45">
        <v>7.8470583524277879</v>
      </c>
      <c r="E69" s="45">
        <v>9.6856986314032039</v>
      </c>
      <c r="F69" s="45">
        <v>9.8821956741704042</v>
      </c>
      <c r="G69" s="45">
        <v>9.7453219129557027</v>
      </c>
      <c r="H69" s="45">
        <v>9.5859139298114293</v>
      </c>
      <c r="I69" s="45">
        <v>9.5908792749057188</v>
      </c>
      <c r="J69" s="45">
        <v>9.6430123868385031</v>
      </c>
      <c r="K69" s="45">
        <v>9.7840163011192409</v>
      </c>
      <c r="L69" s="45">
        <v>9.8363967658329425</v>
      </c>
      <c r="M69" s="45">
        <v>9.8280033225906145</v>
      </c>
      <c r="N69" s="45">
        <v>9.8109025885388093</v>
      </c>
      <c r="O69" s="45">
        <v>9.818143361878926</v>
      </c>
      <c r="P69" s="45">
        <v>9.847900765739908</v>
      </c>
      <c r="Q69" s="45">
        <v>9.9061065712288929</v>
      </c>
      <c r="R69" s="45">
        <v>9.9671947105502543</v>
      </c>
      <c r="S69" s="45">
        <v>10.015302646200448</v>
      </c>
      <c r="T69" s="45">
        <v>10.068896296384066</v>
      </c>
      <c r="U69" s="45">
        <v>10.126177233560167</v>
      </c>
      <c r="V69" s="45">
        <v>10.183387225388458</v>
      </c>
      <c r="W69" s="45">
        <v>10.240851084488989</v>
      </c>
      <c r="X69" s="45">
        <v>10.299128104520124</v>
      </c>
      <c r="Y69" s="45">
        <v>10.357405124551262</v>
      </c>
      <c r="Z69" s="45">
        <v>10.415682144582396</v>
      </c>
      <c r="AA69" s="45">
        <v>10.473959164613532</v>
      </c>
      <c r="AB69" s="45">
        <v>10.532236184644667</v>
      </c>
      <c r="AC69" s="45">
        <v>10.590513204675805</v>
      </c>
      <c r="AD69" s="45">
        <v>10.648790224706941</v>
      </c>
      <c r="AE69" s="45">
        <v>10.707067244738075</v>
      </c>
      <c r="AF69" s="45">
        <v>10.765344264769212</v>
      </c>
      <c r="AG69" s="45">
        <v>10.823621284800348</v>
      </c>
      <c r="AH69" s="45">
        <v>10.881898304831482</v>
      </c>
    </row>
    <row r="70" spans="1:34">
      <c r="A70" s="45">
        <f t="shared" si="20"/>
        <v>1.4548826192076287</v>
      </c>
      <c r="B70" s="42" t="str">
        <f t="shared" si="21"/>
        <v>Canberra</v>
      </c>
      <c r="C70" s="45">
        <v>10.765869668511716</v>
      </c>
      <c r="D70" s="45">
        <v>8.6394574009686629</v>
      </c>
      <c r="E70" s="45">
        <v>10.689416559847363</v>
      </c>
      <c r="F70" s="45">
        <v>10.885151341281743</v>
      </c>
      <c r="G70" s="45">
        <v>10.778904682649488</v>
      </c>
      <c r="H70" s="45">
        <v>10.828481507351976</v>
      </c>
      <c r="I70" s="45">
        <v>10.969549065131885</v>
      </c>
      <c r="J70" s="45">
        <v>11.042050062603773</v>
      </c>
      <c r="K70" s="45">
        <v>11.192772851303662</v>
      </c>
      <c r="L70" s="45">
        <v>11.360277807666357</v>
      </c>
      <c r="M70" s="45">
        <v>11.510739761402188</v>
      </c>
      <c r="N70" s="45">
        <v>11.640075310043418</v>
      </c>
      <c r="O70" s="45">
        <v>11.761930897670478</v>
      </c>
      <c r="P70" s="45">
        <v>11.877018951313394</v>
      </c>
      <c r="Q70" s="45">
        <v>11.952076803629492</v>
      </c>
      <c r="R70" s="45">
        <v>12.007420057326007</v>
      </c>
      <c r="S70" s="45">
        <v>12.084276635093952</v>
      </c>
      <c r="T70" s="45">
        <v>12.160647686636333</v>
      </c>
      <c r="U70" s="45">
        <v>12.228602010773718</v>
      </c>
      <c r="V70" s="45">
        <v>12.293233804337829</v>
      </c>
      <c r="W70" s="45">
        <v>12.356451703897839</v>
      </c>
      <c r="X70" s="45">
        <v>12.418293564568998</v>
      </c>
      <c r="Y70" s="45">
        <v>12.480135425240158</v>
      </c>
      <c r="Z70" s="45">
        <v>12.541977285911317</v>
      </c>
      <c r="AA70" s="45">
        <v>12.603819146582476</v>
      </c>
      <c r="AB70" s="45">
        <v>12.665661007253634</v>
      </c>
      <c r="AC70" s="45">
        <v>12.727502867924795</v>
      </c>
      <c r="AD70" s="45">
        <v>12.789344728595953</v>
      </c>
      <c r="AE70" s="45">
        <v>12.851186589267112</v>
      </c>
      <c r="AF70" s="45">
        <v>12.91302844993827</v>
      </c>
      <c r="AG70" s="45">
        <v>12.974870310609431</v>
      </c>
      <c r="AH70" s="45">
        <v>13.036712171280589</v>
      </c>
    </row>
    <row r="71" spans="1:34">
      <c r="A71" s="45">
        <f t="shared" si="20"/>
        <v>2.203237603544439</v>
      </c>
      <c r="B71" s="42" t="str">
        <f t="shared" si="21"/>
        <v>Hobart</v>
      </c>
      <c r="C71" s="45">
        <v>12.722968461055375</v>
      </c>
      <c r="D71" s="45">
        <v>10.644319628960059</v>
      </c>
      <c r="E71" s="45">
        <v>12.846157516275614</v>
      </c>
      <c r="F71" s="45">
        <v>13.398807095588463</v>
      </c>
      <c r="G71" s="45">
        <v>13.787727340483357</v>
      </c>
      <c r="H71" s="45">
        <v>14.154645795388069</v>
      </c>
      <c r="I71" s="45">
        <v>14.260353322226143</v>
      </c>
      <c r="J71" s="45">
        <v>14.178764173266188</v>
      </c>
      <c r="K71" s="45">
        <v>14.238814348233607</v>
      </c>
      <c r="L71" s="45">
        <v>14.369010427075068</v>
      </c>
      <c r="M71" s="45">
        <v>14.594508300312249</v>
      </c>
      <c r="N71" s="45">
        <v>14.8980012483966</v>
      </c>
      <c r="O71" s="45">
        <v>15.175826262730009</v>
      </c>
      <c r="P71" s="45">
        <v>15.43698770080341</v>
      </c>
      <c r="Q71" s="45">
        <v>15.645546442680152</v>
      </c>
      <c r="R71" s="45">
        <v>15.791582342237671</v>
      </c>
      <c r="S71" s="45">
        <v>16.041140545441262</v>
      </c>
      <c r="T71" s="45">
        <v>16.225844218982346</v>
      </c>
      <c r="U71" s="45">
        <v>16.369134828269249</v>
      </c>
      <c r="V71" s="45">
        <v>16.479896532957898</v>
      </c>
      <c r="W71" s="45">
        <v>16.569795229345097</v>
      </c>
      <c r="X71" s="45">
        <v>16.646314212822027</v>
      </c>
      <c r="Y71" s="45">
        <v>16.722833196298957</v>
      </c>
      <c r="Z71" s="45">
        <v>16.799352179775884</v>
      </c>
      <c r="AA71" s="45">
        <v>16.875871163252814</v>
      </c>
      <c r="AB71" s="45">
        <v>16.952390146729744</v>
      </c>
      <c r="AC71" s="45">
        <v>17.028909130206674</v>
      </c>
      <c r="AD71" s="45">
        <v>17.105428113683601</v>
      </c>
      <c r="AE71" s="45">
        <v>17.181947097160535</v>
      </c>
      <c r="AF71" s="45">
        <v>17.258466080637461</v>
      </c>
      <c r="AG71" s="45">
        <v>17.334985064114392</v>
      </c>
      <c r="AH71" s="45">
        <v>17.411504047591322</v>
      </c>
    </row>
    <row r="72" spans="1:34">
      <c r="A72" s="45">
        <f t="shared" si="20"/>
        <v>0</v>
      </c>
      <c r="B72" s="42" t="str">
        <f t="shared" si="21"/>
        <v>Townsville</v>
      </c>
      <c r="C72" s="45">
        <v>8.9581214108536553</v>
      </c>
      <c r="D72" s="45">
        <v>6.6089195148419648</v>
      </c>
      <c r="E72" s="45">
        <v>8.598787356349705</v>
      </c>
      <c r="F72" s="45">
        <v>8.9464236526774066</v>
      </c>
      <c r="G72" s="45">
        <v>8.9387697431404725</v>
      </c>
      <c r="H72" s="45">
        <v>9.2888326038378608</v>
      </c>
      <c r="I72" s="45">
        <v>10.070922390710038</v>
      </c>
      <c r="J72" s="45">
        <v>10.371793787189983</v>
      </c>
      <c r="K72" s="45">
        <v>10.131711272846397</v>
      </c>
      <c r="L72" s="45">
        <v>9.6290563369128961</v>
      </c>
      <c r="M72" s="45">
        <v>9.4871177028992744</v>
      </c>
      <c r="N72" s="45">
        <v>9.928076650400147</v>
      </c>
      <c r="O72" s="45">
        <v>10.60222556681218</v>
      </c>
      <c r="P72" s="45">
        <v>10.96689598375308</v>
      </c>
      <c r="Q72" s="45">
        <v>10.832264951501648</v>
      </c>
      <c r="R72" s="45">
        <v>10.463017567922003</v>
      </c>
      <c r="S72" s="45">
        <v>10.287468199545138</v>
      </c>
      <c r="T72" s="45">
        <v>10.260785973351348</v>
      </c>
      <c r="U72" s="45">
        <v>10.208449609387179</v>
      </c>
      <c r="V72" s="45">
        <v>10.20190304388319</v>
      </c>
      <c r="W72" s="45">
        <v>10.246527718259152</v>
      </c>
      <c r="X72" s="45">
        <v>10.312985247684313</v>
      </c>
      <c r="Y72" s="45">
        <v>10.379442777109475</v>
      </c>
      <c r="Z72" s="45">
        <v>10.445900306534636</v>
      </c>
      <c r="AA72" s="45">
        <v>10.512357835959797</v>
      </c>
      <c r="AB72" s="45">
        <v>10.578815365384958</v>
      </c>
      <c r="AC72" s="45">
        <v>10.64527289481012</v>
      </c>
      <c r="AD72" s="45">
        <v>10.711730424235281</v>
      </c>
      <c r="AE72" s="45">
        <v>10.778187953660442</v>
      </c>
      <c r="AF72" s="45">
        <v>10.844645483085603</v>
      </c>
      <c r="AG72" s="45">
        <v>10.911103012510765</v>
      </c>
      <c r="AH72" s="45">
        <v>10.977560541935926</v>
      </c>
    </row>
    <row r="73" spans="1:34">
      <c r="B73" s="1"/>
    </row>
    <row r="74" spans="1:34">
      <c r="B74" s="2" t="s">
        <v>57</v>
      </c>
    </row>
    <row r="75" spans="1:34">
      <c r="B75" s="1" t="s">
        <v>88</v>
      </c>
      <c r="C75" s="7">
        <v>0.55000000000000004</v>
      </c>
      <c r="D75" s="7">
        <v>0.55000000000000004</v>
      </c>
      <c r="E75" s="7">
        <v>0.55000000000000004</v>
      </c>
      <c r="F75" s="7">
        <v>0.55000000000000004</v>
      </c>
      <c r="G75" s="7">
        <v>0.55000000000000004</v>
      </c>
      <c r="H75" s="7">
        <v>0.55000000000000004</v>
      </c>
      <c r="I75" s="7">
        <v>0.55000000000000004</v>
      </c>
      <c r="J75" s="7">
        <v>0.55000000000000004</v>
      </c>
      <c r="K75" s="7">
        <v>0.54</v>
      </c>
      <c r="L75" s="7">
        <v>0.53</v>
      </c>
      <c r="M75" s="7">
        <v>0.52</v>
      </c>
      <c r="N75" s="7">
        <v>0.51</v>
      </c>
      <c r="O75" s="7">
        <v>0.5</v>
      </c>
      <c r="P75" s="7">
        <v>0.48</v>
      </c>
      <c r="Q75" s="7">
        <v>0.45999999999999996</v>
      </c>
      <c r="R75" s="7">
        <v>0.43999999999999995</v>
      </c>
      <c r="S75" s="7">
        <v>0.41999999999999993</v>
      </c>
      <c r="T75" s="7">
        <v>0.39999999999999991</v>
      </c>
      <c r="U75" s="7">
        <v>0.37999999999999989</v>
      </c>
      <c r="V75" s="7">
        <v>0.37999999999999989</v>
      </c>
      <c r="W75" s="7">
        <v>0.37999999999999989</v>
      </c>
      <c r="X75" s="7">
        <v>0.37999999999999989</v>
      </c>
      <c r="Y75" s="7">
        <v>0.37999999999999989</v>
      </c>
      <c r="Z75" s="7">
        <v>0.37999999999999989</v>
      </c>
      <c r="AA75" s="7">
        <v>0.37999999999999989</v>
      </c>
      <c r="AB75" s="7">
        <v>0.37999999999999989</v>
      </c>
      <c r="AC75" s="7">
        <v>0.37999999999999989</v>
      </c>
      <c r="AD75" s="7">
        <v>0.37999999999999989</v>
      </c>
      <c r="AE75" s="7">
        <v>0.37999999999999989</v>
      </c>
      <c r="AF75" s="7">
        <v>0.37999999999999989</v>
      </c>
      <c r="AG75" s="7">
        <v>0.37999999999999989</v>
      </c>
      <c r="AH75" s="7">
        <v>0.37999999999999989</v>
      </c>
    </row>
    <row r="76" spans="1:34">
      <c r="B76" s="1" t="s">
        <v>89</v>
      </c>
      <c r="C76" s="7">
        <v>0.5</v>
      </c>
      <c r="D76" s="7">
        <v>0.5</v>
      </c>
      <c r="E76" s="7">
        <v>0.5</v>
      </c>
      <c r="F76" s="7">
        <v>0.47</v>
      </c>
      <c r="G76" s="7">
        <v>0.43999999999999995</v>
      </c>
      <c r="H76" s="7">
        <v>0.40999999999999992</v>
      </c>
      <c r="I76" s="7">
        <v>0.37999999999999989</v>
      </c>
      <c r="J76" s="7">
        <v>0.34999999999999987</v>
      </c>
      <c r="K76" s="7">
        <v>0.31999999999999984</v>
      </c>
      <c r="L76" s="7">
        <v>0.28999999999999981</v>
      </c>
      <c r="M76" s="7">
        <v>0.25999999999999979</v>
      </c>
      <c r="N76" s="7">
        <v>0.22999999999999979</v>
      </c>
      <c r="O76" s="7">
        <v>0.2</v>
      </c>
      <c r="P76" s="7">
        <v>0.2</v>
      </c>
      <c r="Q76" s="7">
        <v>0.2</v>
      </c>
      <c r="R76" s="7">
        <v>0.2</v>
      </c>
      <c r="S76" s="7">
        <v>0.2</v>
      </c>
      <c r="T76" s="7">
        <v>0.2</v>
      </c>
      <c r="U76" s="7">
        <v>0.2</v>
      </c>
      <c r="V76" s="7">
        <v>0.2</v>
      </c>
      <c r="W76" s="7">
        <v>0.2</v>
      </c>
      <c r="X76" s="7">
        <v>0.2</v>
      </c>
      <c r="Y76" s="7">
        <v>0.2</v>
      </c>
      <c r="Z76" s="7">
        <v>0.2</v>
      </c>
      <c r="AA76" s="7">
        <v>0.2</v>
      </c>
      <c r="AB76" s="7">
        <v>0.2</v>
      </c>
      <c r="AC76" s="7">
        <v>0.2</v>
      </c>
      <c r="AD76" s="7">
        <v>0.2</v>
      </c>
      <c r="AE76" s="7">
        <v>0.2</v>
      </c>
      <c r="AF76" s="7">
        <v>0.2</v>
      </c>
      <c r="AG76" s="7">
        <v>0.2</v>
      </c>
      <c r="AH76" s="7">
        <v>0.2</v>
      </c>
    </row>
    <row r="77" spans="1:34">
      <c r="B77" s="1"/>
    </row>
    <row r="78" spans="1:34">
      <c r="A78" s="32"/>
      <c r="B78" s="33" t="s">
        <v>77</v>
      </c>
      <c r="C78" s="46">
        <f>C65</f>
        <v>2019</v>
      </c>
      <c r="D78" s="46">
        <f t="shared" ref="D78:AH78" si="22">D65</f>
        <v>2020</v>
      </c>
      <c r="E78" s="46">
        <f t="shared" si="22"/>
        <v>2021</v>
      </c>
      <c r="F78" s="46">
        <f t="shared" si="22"/>
        <v>2022</v>
      </c>
      <c r="G78" s="46">
        <f t="shared" si="22"/>
        <v>2023</v>
      </c>
      <c r="H78" s="46">
        <f t="shared" si="22"/>
        <v>2024</v>
      </c>
      <c r="I78" s="46">
        <f t="shared" si="22"/>
        <v>2025</v>
      </c>
      <c r="J78" s="46">
        <f t="shared" si="22"/>
        <v>2026</v>
      </c>
      <c r="K78" s="46">
        <f t="shared" si="22"/>
        <v>2027</v>
      </c>
      <c r="L78" s="46">
        <f t="shared" si="22"/>
        <v>2028</v>
      </c>
      <c r="M78" s="46">
        <f t="shared" si="22"/>
        <v>2029</v>
      </c>
      <c r="N78" s="46">
        <f t="shared" si="22"/>
        <v>2030</v>
      </c>
      <c r="O78" s="46">
        <f t="shared" si="22"/>
        <v>2031</v>
      </c>
      <c r="P78" s="46">
        <f t="shared" si="22"/>
        <v>2032</v>
      </c>
      <c r="Q78" s="46">
        <f t="shared" si="22"/>
        <v>2033</v>
      </c>
      <c r="R78" s="46">
        <f t="shared" si="22"/>
        <v>2034</v>
      </c>
      <c r="S78" s="46">
        <f t="shared" si="22"/>
        <v>2035</v>
      </c>
      <c r="T78" s="46">
        <f t="shared" si="22"/>
        <v>2036</v>
      </c>
      <c r="U78" s="46">
        <f t="shared" si="22"/>
        <v>2037</v>
      </c>
      <c r="V78" s="46">
        <f t="shared" si="22"/>
        <v>2038</v>
      </c>
      <c r="W78" s="46">
        <f t="shared" si="22"/>
        <v>2039</v>
      </c>
      <c r="X78" s="46">
        <f t="shared" si="22"/>
        <v>2040</v>
      </c>
      <c r="Y78" s="46">
        <f t="shared" si="22"/>
        <v>2041</v>
      </c>
      <c r="Z78" s="46">
        <f t="shared" si="22"/>
        <v>2042</v>
      </c>
      <c r="AA78" s="46">
        <f t="shared" si="22"/>
        <v>2043</v>
      </c>
      <c r="AB78" s="46">
        <f t="shared" si="22"/>
        <v>2044</v>
      </c>
      <c r="AC78" s="46">
        <f t="shared" si="22"/>
        <v>2045</v>
      </c>
      <c r="AD78" s="46">
        <f t="shared" si="22"/>
        <v>2046</v>
      </c>
      <c r="AE78" s="46">
        <f t="shared" si="22"/>
        <v>2047</v>
      </c>
      <c r="AF78" s="46">
        <f t="shared" si="22"/>
        <v>2048</v>
      </c>
      <c r="AG78" s="46">
        <f t="shared" si="22"/>
        <v>2049</v>
      </c>
      <c r="AH78" s="46">
        <f t="shared" si="22"/>
        <v>2050</v>
      </c>
    </row>
    <row r="79" spans="1:34">
      <c r="A79" s="32"/>
      <c r="B79" s="34" t="str">
        <f>B66</f>
        <v>Melbourne</v>
      </c>
      <c r="C79" s="35">
        <v>8.5182606056827339</v>
      </c>
      <c r="D79" s="35">
        <v>7.5772697292853026</v>
      </c>
      <c r="E79" s="35">
        <v>8.6548901007694266</v>
      </c>
      <c r="F79" s="35">
        <v>8.9695590792620408</v>
      </c>
      <c r="G79" s="35">
        <v>9.28865114090652</v>
      </c>
      <c r="H79" s="35">
        <v>9.6264041754357645</v>
      </c>
      <c r="I79" s="35">
        <v>9.8166118897581462</v>
      </c>
      <c r="J79" s="35">
        <v>9.8387421503063095</v>
      </c>
      <c r="K79" s="35">
        <v>9.9196386001683159</v>
      </c>
      <c r="L79" s="35">
        <v>10.038975298050275</v>
      </c>
      <c r="M79" s="35">
        <v>10.195806124673268</v>
      </c>
      <c r="N79" s="35">
        <v>10.405723403232638</v>
      </c>
      <c r="O79" s="35">
        <v>10.59433391247302</v>
      </c>
      <c r="P79" s="35">
        <v>10.763906269398886</v>
      </c>
      <c r="Q79" s="35">
        <v>10.895184038917355</v>
      </c>
      <c r="R79" s="35">
        <v>10.979917559562464</v>
      </c>
      <c r="S79" s="35">
        <v>11.124661520811481</v>
      </c>
      <c r="T79" s="35">
        <v>11.214724173484822</v>
      </c>
      <c r="U79" s="35">
        <v>11.27661741089244</v>
      </c>
      <c r="V79" s="35">
        <v>11.317580278091661</v>
      </c>
      <c r="W79" s="35">
        <v>11.344059155927772</v>
      </c>
      <c r="X79" s="35">
        <v>11.359362234248502</v>
      </c>
      <c r="Y79" s="35">
        <v>11.374665312569231</v>
      </c>
      <c r="Z79" s="35">
        <v>11.389968390889962</v>
      </c>
      <c r="AA79" s="35">
        <v>11.405271469210691</v>
      </c>
      <c r="AB79" s="35">
        <v>11.42057454753142</v>
      </c>
      <c r="AC79" s="35">
        <v>11.43587762585215</v>
      </c>
      <c r="AD79" s="35">
        <v>11.451180704172881</v>
      </c>
      <c r="AE79" s="35">
        <v>11.46648378249361</v>
      </c>
      <c r="AF79" s="35">
        <v>11.481786860814339</v>
      </c>
      <c r="AG79" s="35">
        <v>11.497089939135069</v>
      </c>
      <c r="AH79" s="35">
        <v>11.512393017455798</v>
      </c>
    </row>
    <row r="80" spans="1:34">
      <c r="A80" s="32"/>
      <c r="B80" s="34" t="str">
        <f t="shared" ref="B80:B85" si="23">B67</f>
        <v>Sydney</v>
      </c>
      <c r="C80" s="35">
        <v>9.3491728151518707</v>
      </c>
      <c r="D80" s="35">
        <v>8.3922113108281238</v>
      </c>
      <c r="E80" s="35">
        <v>9.3559995520577779</v>
      </c>
      <c r="F80" s="35">
        <v>9.3338052109870091</v>
      </c>
      <c r="G80" s="35">
        <v>9.1597770894002011</v>
      </c>
      <c r="H80" s="35">
        <v>9.1623433555204699</v>
      </c>
      <c r="I80" s="35">
        <v>9.3237723909221604</v>
      </c>
      <c r="J80" s="35">
        <v>9.4448219501186443</v>
      </c>
      <c r="K80" s="35">
        <v>9.5856298893322833</v>
      </c>
      <c r="L80" s="35">
        <v>9.7293373203088791</v>
      </c>
      <c r="M80" s="35">
        <v>9.8368131641096941</v>
      </c>
      <c r="N80" s="35">
        <v>9.9125307089151029</v>
      </c>
      <c r="O80" s="35">
        <v>9.9782608429960149</v>
      </c>
      <c r="P80" s="35">
        <v>10.037134142897495</v>
      </c>
      <c r="Q80" s="35">
        <v>10.064535798626098</v>
      </c>
      <c r="R80" s="35">
        <v>10.075603759398639</v>
      </c>
      <c r="S80" s="35">
        <v>10.099390045874836</v>
      </c>
      <c r="T80" s="35">
        <v>10.123251285138293</v>
      </c>
      <c r="U80" s="35">
        <v>10.140007587566547</v>
      </c>
      <c r="V80" s="35">
        <v>10.154455384383283</v>
      </c>
      <c r="W80" s="35">
        <v>10.16800840426864</v>
      </c>
      <c r="X80" s="35">
        <v>10.180376950917179</v>
      </c>
      <c r="Y80" s="35">
        <v>10.192745497565719</v>
      </c>
      <c r="Z80" s="35">
        <v>10.205114044214259</v>
      </c>
      <c r="AA80" s="35">
        <v>10.217482590862799</v>
      </c>
      <c r="AB80" s="35">
        <v>10.229851137511339</v>
      </c>
      <c r="AC80" s="35">
        <v>10.242219684159879</v>
      </c>
      <c r="AD80" s="35">
        <v>10.25458823080842</v>
      </c>
      <c r="AE80" s="35">
        <v>10.26695677745696</v>
      </c>
      <c r="AF80" s="35">
        <v>10.2793253241055</v>
      </c>
      <c r="AG80" s="35">
        <v>10.29169387075404</v>
      </c>
      <c r="AH80" s="35">
        <v>10.30406241740258</v>
      </c>
    </row>
    <row r="81" spans="1:34">
      <c r="A81" s="32"/>
      <c r="B81" s="34" t="str">
        <f t="shared" si="23"/>
        <v>Adelaide</v>
      </c>
      <c r="C81" s="35">
        <v>9.1302142356958544</v>
      </c>
      <c r="D81" s="35">
        <v>8.3784077070243299</v>
      </c>
      <c r="E81" s="35">
        <v>9.447670234878272</v>
      </c>
      <c r="F81" s="35">
        <v>9.2747313364520139</v>
      </c>
      <c r="G81" s="35">
        <v>8.9914188246238247</v>
      </c>
      <c r="H81" s="35">
        <v>8.9839523322135548</v>
      </c>
      <c r="I81" s="35">
        <v>9.166265391263277</v>
      </c>
      <c r="J81" s="35">
        <v>9.2789087322542265</v>
      </c>
      <c r="K81" s="35">
        <v>9.3839879847917871</v>
      </c>
      <c r="L81" s="35">
        <v>9.503699467292801</v>
      </c>
      <c r="M81" s="35">
        <v>9.570993237837893</v>
      </c>
      <c r="N81" s="35">
        <v>9.6086945732216513</v>
      </c>
      <c r="O81" s="35">
        <v>9.6861938356346844</v>
      </c>
      <c r="P81" s="35">
        <v>9.787297392672194</v>
      </c>
      <c r="Q81" s="35">
        <v>9.8490447677418711</v>
      </c>
      <c r="R81" s="35">
        <v>9.8827707091159045</v>
      </c>
      <c r="S81" s="35">
        <v>9.9258165678422543</v>
      </c>
      <c r="T81" s="35">
        <v>9.9688826379181528</v>
      </c>
      <c r="U81" s="35">
        <v>9.9972739237968096</v>
      </c>
      <c r="V81" s="35">
        <v>10.017671534110923</v>
      </c>
      <c r="W81" s="35">
        <v>10.033576609632195</v>
      </c>
      <c r="X81" s="35">
        <v>10.046063254262714</v>
      </c>
      <c r="Y81" s="35">
        <v>10.058549898893233</v>
      </c>
      <c r="Z81" s="35">
        <v>10.07103654352375</v>
      </c>
      <c r="AA81" s="35">
        <v>10.083523188154269</v>
      </c>
      <c r="AB81" s="35">
        <v>10.096009832784786</v>
      </c>
      <c r="AC81" s="35">
        <v>10.108496477415304</v>
      </c>
      <c r="AD81" s="35">
        <v>10.120983122045821</v>
      </c>
      <c r="AE81" s="35">
        <v>10.13346976667634</v>
      </c>
      <c r="AF81" s="35">
        <v>10.145956411306857</v>
      </c>
      <c r="AG81" s="35">
        <v>10.158443055937376</v>
      </c>
      <c r="AH81" s="35">
        <v>10.170929700567893</v>
      </c>
    </row>
    <row r="82" spans="1:34">
      <c r="A82" s="32"/>
      <c r="B82" s="34" t="str">
        <f t="shared" si="23"/>
        <v>Brisbane</v>
      </c>
      <c r="C82" s="35">
        <v>8.6672942893949454</v>
      </c>
      <c r="D82" s="35">
        <v>7.3748088937756053</v>
      </c>
      <c r="E82" s="35">
        <v>8.3701219743021653</v>
      </c>
      <c r="F82" s="35">
        <v>8.4345763222060395</v>
      </c>
      <c r="G82" s="35">
        <v>8.3198682468202634</v>
      </c>
      <c r="H82" s="35">
        <v>8.2032329912223219</v>
      </c>
      <c r="I82" s="35">
        <v>8.2281125766735528</v>
      </c>
      <c r="J82" s="35">
        <v>8.3190738652742109</v>
      </c>
      <c r="K82" s="35">
        <v>8.4300902172371419</v>
      </c>
      <c r="L82" s="35">
        <v>8.4491756282445643</v>
      </c>
      <c r="M82" s="35">
        <v>8.4086841967328052</v>
      </c>
      <c r="N82" s="35">
        <v>8.363040896443426</v>
      </c>
      <c r="O82" s="35">
        <v>8.3384209010321975</v>
      </c>
      <c r="P82" s="35">
        <v>8.3272573235401257</v>
      </c>
      <c r="Q82" s="35">
        <v>8.341136142226258</v>
      </c>
      <c r="R82" s="35">
        <v>8.3551710501964838</v>
      </c>
      <c r="S82" s="35">
        <v>8.3526116182268026</v>
      </c>
      <c r="T82" s="35">
        <v>8.3533708049038395</v>
      </c>
      <c r="U82" s="35">
        <v>8.3558752854726119</v>
      </c>
      <c r="V82" s="35">
        <v>8.3766972637276922</v>
      </c>
      <c r="W82" s="35">
        <v>8.3980265978954414</v>
      </c>
      <c r="X82" s="35">
        <v>8.4201718655072728</v>
      </c>
      <c r="Y82" s="35">
        <v>8.442317133119106</v>
      </c>
      <c r="Z82" s="35">
        <v>8.4644624007309375</v>
      </c>
      <c r="AA82" s="35">
        <v>8.4866076683427689</v>
      </c>
      <c r="AB82" s="35">
        <v>8.5087529359546004</v>
      </c>
      <c r="AC82" s="35">
        <v>8.5308982035664318</v>
      </c>
      <c r="AD82" s="35">
        <v>8.5530434711782632</v>
      </c>
      <c r="AE82" s="35">
        <v>8.5751887387900947</v>
      </c>
      <c r="AF82" s="35">
        <v>8.5973340064019261</v>
      </c>
      <c r="AG82" s="35">
        <v>8.6194792740137576</v>
      </c>
      <c r="AH82" s="35">
        <v>8.641624541625589</v>
      </c>
    </row>
    <row r="83" spans="1:34">
      <c r="A83" s="32"/>
      <c r="B83" s="34" t="str">
        <f t="shared" si="23"/>
        <v>Canberra</v>
      </c>
      <c r="C83" s="35">
        <v>9.2509103894110414</v>
      </c>
      <c r="D83" s="35">
        <v>8.2939160349428072</v>
      </c>
      <c r="E83" s="35">
        <v>9.2577316536744068</v>
      </c>
      <c r="F83" s="35">
        <v>9.2356970186113791</v>
      </c>
      <c r="G83" s="35">
        <v>9.0618241241773259</v>
      </c>
      <c r="H83" s="35">
        <v>9.0645054191687695</v>
      </c>
      <c r="I83" s="35">
        <v>9.2259999590076305</v>
      </c>
      <c r="J83" s="35">
        <v>9.3471256601611934</v>
      </c>
      <c r="K83" s="35">
        <v>9.4880113001164226</v>
      </c>
      <c r="L83" s="35">
        <v>9.6318007179978142</v>
      </c>
      <c r="M83" s="35">
        <v>9.7393689581222329</v>
      </c>
      <c r="N83" s="35">
        <v>9.8151853641284355</v>
      </c>
      <c r="O83" s="35">
        <v>9.8810161533868275</v>
      </c>
      <c r="P83" s="35">
        <v>9.9398860220652701</v>
      </c>
      <c r="Q83" s="35">
        <v>9.967285818305383</v>
      </c>
      <c r="R83" s="35">
        <v>9.9783529226288774</v>
      </c>
      <c r="S83" s="35">
        <v>10.002138510602148</v>
      </c>
      <c r="T83" s="35">
        <v>10.025998931550259</v>
      </c>
      <c r="U83" s="35">
        <v>10.042754905612631</v>
      </c>
      <c r="V83" s="35">
        <v>10.057202435597365</v>
      </c>
      <c r="W83" s="35">
        <v>10.070755189516239</v>
      </c>
      <c r="X83" s="35">
        <v>10.083123561650471</v>
      </c>
      <c r="Y83" s="35">
        <v>10.095491933784702</v>
      </c>
      <c r="Z83" s="35">
        <v>10.107860305918933</v>
      </c>
      <c r="AA83" s="35">
        <v>10.120228678053167</v>
      </c>
      <c r="AB83" s="35">
        <v>10.132597050187398</v>
      </c>
      <c r="AC83" s="35">
        <v>10.144965422321629</v>
      </c>
      <c r="AD83" s="35">
        <v>10.157333794455862</v>
      </c>
      <c r="AE83" s="35">
        <v>10.169702166590094</v>
      </c>
      <c r="AF83" s="35">
        <v>10.182070538724325</v>
      </c>
      <c r="AG83" s="35">
        <v>10.194438910858556</v>
      </c>
      <c r="AH83" s="35">
        <v>10.206807282992788</v>
      </c>
    </row>
    <row r="84" spans="1:34">
      <c r="A84" s="32"/>
      <c r="B84" s="34" t="str">
        <f t="shared" si="23"/>
        <v>Hobart</v>
      </c>
      <c r="C84" s="35">
        <v>10.387439480698598</v>
      </c>
      <c r="D84" s="35">
        <v>9.4464590107574828</v>
      </c>
      <c r="E84" s="35">
        <v>10.524066571357661</v>
      </c>
      <c r="F84" s="35">
        <v>10.838689651470384</v>
      </c>
      <c r="G84" s="35">
        <v>11.157752928379159</v>
      </c>
      <c r="H84" s="35">
        <v>11.495477301283099</v>
      </c>
      <c r="I84" s="35">
        <v>11.685660656821273</v>
      </c>
      <c r="J84" s="35">
        <v>11.707745910066222</v>
      </c>
      <c r="K84" s="35">
        <v>11.788600314149811</v>
      </c>
      <c r="L84" s="35">
        <v>11.907892585446433</v>
      </c>
      <c r="M84" s="35">
        <v>12.064672869743461</v>
      </c>
      <c r="N84" s="35">
        <v>12.274538928604665</v>
      </c>
      <c r="O84" s="35">
        <v>12.46309642457264</v>
      </c>
      <c r="P84" s="35">
        <v>12.63267377558955</v>
      </c>
      <c r="Q84" s="35">
        <v>12.763956228376951</v>
      </c>
      <c r="R84" s="35">
        <v>12.848693849785601</v>
      </c>
      <c r="S84" s="35">
        <v>12.993440647174344</v>
      </c>
      <c r="T84" s="35">
        <v>13.083504406093837</v>
      </c>
      <c r="U84" s="35">
        <v>13.145398674966623</v>
      </c>
      <c r="V84" s="35">
        <v>13.186362711169789</v>
      </c>
      <c r="W84" s="35">
        <v>13.212842679584609</v>
      </c>
      <c r="X84" s="35">
        <v>13.228146476279996</v>
      </c>
      <c r="Y84" s="35">
        <v>13.24345027297538</v>
      </c>
      <c r="Z84" s="35">
        <v>13.258754069670767</v>
      </c>
      <c r="AA84" s="35">
        <v>13.274057866366153</v>
      </c>
      <c r="AB84" s="35">
        <v>13.289361663061538</v>
      </c>
      <c r="AC84" s="35">
        <v>13.304665459756924</v>
      </c>
      <c r="AD84" s="35">
        <v>13.31996925645231</v>
      </c>
      <c r="AE84" s="35">
        <v>13.335273053147697</v>
      </c>
      <c r="AF84" s="35">
        <v>13.350576849843081</v>
      </c>
      <c r="AG84" s="35">
        <v>13.365880646538468</v>
      </c>
      <c r="AH84" s="35">
        <v>13.381184443233854</v>
      </c>
    </row>
    <row r="85" spans="1:34">
      <c r="A85" s="32"/>
      <c r="B85" s="34" t="str">
        <f t="shared" si="23"/>
        <v>Townsville</v>
      </c>
      <c r="C85" s="35">
        <v>8.8942271723171373</v>
      </c>
      <c r="D85" s="35">
        <v>7.5956111120428851</v>
      </c>
      <c r="E85" s="35">
        <v>8.7010838220217792</v>
      </c>
      <c r="F85" s="35">
        <v>8.893206002462108</v>
      </c>
      <c r="G85" s="35">
        <v>8.8812082488066437</v>
      </c>
      <c r="H85" s="35">
        <v>9.2625269820798426</v>
      </c>
      <c r="I85" s="35">
        <v>10.06427980730297</v>
      </c>
      <c r="J85" s="35">
        <v>10.418051892658323</v>
      </c>
      <c r="K85" s="35">
        <v>10.149141646091307</v>
      </c>
      <c r="L85" s="35">
        <v>9.6145285934282185</v>
      </c>
      <c r="M85" s="35">
        <v>9.4414398647783493</v>
      </c>
      <c r="N85" s="35">
        <v>9.8462720392806666</v>
      </c>
      <c r="O85" s="35">
        <v>10.477313448862303</v>
      </c>
      <c r="P85" s="35">
        <v>10.794377918782907</v>
      </c>
      <c r="Q85" s="35">
        <v>10.617757171469314</v>
      </c>
      <c r="R85" s="35">
        <v>10.211555262323635</v>
      </c>
      <c r="S85" s="35">
        <v>9.9927141912839037</v>
      </c>
      <c r="T85" s="35">
        <v>9.9168569185428801</v>
      </c>
      <c r="U85" s="35">
        <v>9.815006364750527</v>
      </c>
      <c r="V85" s="35">
        <v>9.7698049061518013</v>
      </c>
      <c r="W85" s="35">
        <v>9.7741389045286038</v>
      </c>
      <c r="X85" s="35">
        <v>9.7993927657101647</v>
      </c>
      <c r="Y85" s="35">
        <v>9.8246466268917256</v>
      </c>
      <c r="Z85" s="35">
        <v>9.8499004880732866</v>
      </c>
      <c r="AA85" s="35">
        <v>9.8751543492548493</v>
      </c>
      <c r="AB85" s="35">
        <v>9.9004082104364102</v>
      </c>
      <c r="AC85" s="35">
        <v>9.9256620716179711</v>
      </c>
      <c r="AD85" s="35">
        <v>9.950915932799532</v>
      </c>
      <c r="AE85" s="35">
        <v>9.9761697939810929</v>
      </c>
      <c r="AF85" s="35">
        <v>10.001423655162654</v>
      </c>
      <c r="AG85" s="35">
        <v>10.026677516344215</v>
      </c>
      <c r="AH85" s="35">
        <v>10.051931377525777</v>
      </c>
    </row>
    <row r="86" spans="1:34">
      <c r="A86" s="27"/>
      <c r="B86" s="28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4">
      <c r="A87" s="27"/>
      <c r="B87" s="29" t="s">
        <v>78</v>
      </c>
      <c r="C87" s="30">
        <f>C78</f>
        <v>2019</v>
      </c>
      <c r="D87" s="30">
        <f t="shared" ref="D87:AH87" si="24">D78</f>
        <v>2020</v>
      </c>
      <c r="E87" s="30">
        <f t="shared" si="24"/>
        <v>2021</v>
      </c>
      <c r="F87" s="30">
        <f t="shared" si="24"/>
        <v>2022</v>
      </c>
      <c r="G87" s="30">
        <f t="shared" si="24"/>
        <v>2023</v>
      </c>
      <c r="H87" s="30">
        <f t="shared" si="24"/>
        <v>2024</v>
      </c>
      <c r="I87" s="30">
        <f t="shared" si="24"/>
        <v>2025</v>
      </c>
      <c r="J87" s="30">
        <f t="shared" si="24"/>
        <v>2026</v>
      </c>
      <c r="K87" s="30">
        <f t="shared" si="24"/>
        <v>2027</v>
      </c>
      <c r="L87" s="30">
        <f t="shared" si="24"/>
        <v>2028</v>
      </c>
      <c r="M87" s="30">
        <f t="shared" si="24"/>
        <v>2029</v>
      </c>
      <c r="N87" s="30">
        <f t="shared" si="24"/>
        <v>2030</v>
      </c>
      <c r="O87" s="30">
        <f t="shared" si="24"/>
        <v>2031</v>
      </c>
      <c r="P87" s="30">
        <f t="shared" si="24"/>
        <v>2032</v>
      </c>
      <c r="Q87" s="30">
        <f t="shared" si="24"/>
        <v>2033</v>
      </c>
      <c r="R87" s="30">
        <f t="shared" si="24"/>
        <v>2034</v>
      </c>
      <c r="S87" s="30">
        <f t="shared" si="24"/>
        <v>2035</v>
      </c>
      <c r="T87" s="30">
        <f t="shared" si="24"/>
        <v>2036</v>
      </c>
      <c r="U87" s="30">
        <f t="shared" si="24"/>
        <v>2037</v>
      </c>
      <c r="V87" s="30">
        <f t="shared" si="24"/>
        <v>2038</v>
      </c>
      <c r="W87" s="30">
        <f t="shared" si="24"/>
        <v>2039</v>
      </c>
      <c r="X87" s="30">
        <f t="shared" si="24"/>
        <v>2040</v>
      </c>
      <c r="Y87" s="30">
        <f t="shared" si="24"/>
        <v>2041</v>
      </c>
      <c r="Z87" s="30">
        <f t="shared" si="24"/>
        <v>2042</v>
      </c>
      <c r="AA87" s="30">
        <f t="shared" si="24"/>
        <v>2043</v>
      </c>
      <c r="AB87" s="30">
        <f t="shared" si="24"/>
        <v>2044</v>
      </c>
      <c r="AC87" s="30">
        <f t="shared" si="24"/>
        <v>2045</v>
      </c>
      <c r="AD87" s="30">
        <f t="shared" si="24"/>
        <v>2046</v>
      </c>
      <c r="AE87" s="30">
        <f t="shared" si="24"/>
        <v>2047</v>
      </c>
      <c r="AF87" s="30">
        <f t="shared" si="24"/>
        <v>2048</v>
      </c>
      <c r="AG87" s="30">
        <f t="shared" si="24"/>
        <v>2049</v>
      </c>
      <c r="AH87" s="30">
        <f t="shared" si="24"/>
        <v>2050</v>
      </c>
    </row>
    <row r="88" spans="1:34">
      <c r="A88" s="27"/>
      <c r="B88" s="28" t="str">
        <f>B79</f>
        <v>Melbourne</v>
      </c>
      <c r="C88" s="31">
        <v>9.7998133665534333</v>
      </c>
      <c r="D88" s="31">
        <v>8.9631763861297973</v>
      </c>
      <c r="E88" s="31">
        <v>10.261066808080638</v>
      </c>
      <c r="F88" s="31">
        <v>10.684524624511926</v>
      </c>
      <c r="G88" s="31">
        <v>11.104337036184498</v>
      </c>
      <c r="H88" s="31">
        <v>11.559604376192173</v>
      </c>
      <c r="I88" s="31">
        <v>11.625731525403879</v>
      </c>
      <c r="J88" s="31">
        <v>11.574745608476356</v>
      </c>
      <c r="K88" s="31">
        <v>11.535208974395116</v>
      </c>
      <c r="L88" s="31">
        <v>11.571542858531931</v>
      </c>
      <c r="M88" s="31">
        <v>11.744774290621066</v>
      </c>
      <c r="N88" s="31">
        <v>12.005911641875539</v>
      </c>
      <c r="O88" s="31">
        <v>12.225022691772795</v>
      </c>
      <c r="P88" s="31">
        <v>12.448603858350145</v>
      </c>
      <c r="Q88" s="31">
        <v>12.60525637052652</v>
      </c>
      <c r="R88" s="31">
        <v>12.684441620522932</v>
      </c>
      <c r="S88" s="31">
        <v>12.907385995236456</v>
      </c>
      <c r="T88" s="31">
        <v>13.060008978681404</v>
      </c>
      <c r="U88" s="31">
        <v>13.159438414551987</v>
      </c>
      <c r="V88" s="31">
        <v>13.215415761136393</v>
      </c>
      <c r="W88" s="31">
        <v>13.244897534849542</v>
      </c>
      <c r="X88" s="31">
        <v>13.260200613170271</v>
      </c>
      <c r="Y88" s="31">
        <v>13.275503691491</v>
      </c>
      <c r="Z88" s="31">
        <v>13.290806769811731</v>
      </c>
      <c r="AA88" s="31">
        <v>13.306109848132461</v>
      </c>
      <c r="AB88" s="31">
        <v>13.32141292645319</v>
      </c>
      <c r="AC88" s="31">
        <v>13.336716004773919</v>
      </c>
      <c r="AD88" s="31">
        <v>13.35201908309465</v>
      </c>
      <c r="AE88" s="31">
        <v>13.367322161415379</v>
      </c>
      <c r="AF88" s="31">
        <v>13.382625239736109</v>
      </c>
      <c r="AG88" s="31">
        <v>13.397928318056838</v>
      </c>
      <c r="AH88" s="31">
        <v>13.413231396377569</v>
      </c>
    </row>
    <row r="89" spans="1:34">
      <c r="A89" s="27"/>
      <c r="B89" s="28" t="str">
        <f t="shared" ref="B89:B94" si="25">B80</f>
        <v>Sydney</v>
      </c>
      <c r="C89" s="31">
        <v>10.864603381759848</v>
      </c>
      <c r="D89" s="31">
        <v>9.9328420787925928</v>
      </c>
      <c r="E89" s="31">
        <v>10.972623025733453</v>
      </c>
      <c r="F89" s="31">
        <v>10.994268394477842</v>
      </c>
      <c r="G89" s="31">
        <v>10.881897580876817</v>
      </c>
      <c r="H89" s="31">
        <v>10.968404673789435</v>
      </c>
      <c r="I89" s="31">
        <v>11.132961842542677</v>
      </c>
      <c r="J89" s="31">
        <v>11.266028571479328</v>
      </c>
      <c r="K89" s="31">
        <v>11.386476111326317</v>
      </c>
      <c r="L89" s="31">
        <v>11.51385337337511</v>
      </c>
      <c r="M89" s="31">
        <v>11.619282614636663</v>
      </c>
      <c r="N89" s="31">
        <v>11.69930308895565</v>
      </c>
      <c r="O89" s="31">
        <v>11.767531497707617</v>
      </c>
      <c r="P89" s="31">
        <v>11.832719964745491</v>
      </c>
      <c r="Q89" s="31">
        <v>11.857983615344629</v>
      </c>
      <c r="R89" s="31">
        <v>11.86371827606324</v>
      </c>
      <c r="S89" s="31">
        <v>11.890952269568817</v>
      </c>
      <c r="T89" s="31">
        <v>11.917571674455779</v>
      </c>
      <c r="U89" s="31">
        <v>11.935982876258134</v>
      </c>
      <c r="V89" s="31">
        <v>11.951092632824512</v>
      </c>
      <c r="W89" s="31">
        <v>11.964778044659795</v>
      </c>
      <c r="X89" s="31">
        <v>11.977146591308335</v>
      </c>
      <c r="Y89" s="31">
        <v>11.989515137956875</v>
      </c>
      <c r="Z89" s="31">
        <v>12.001883684605415</v>
      </c>
      <c r="AA89" s="31">
        <v>12.014252231253955</v>
      </c>
      <c r="AB89" s="31">
        <v>12.026620777902496</v>
      </c>
      <c r="AC89" s="31">
        <v>12.038989324551036</v>
      </c>
      <c r="AD89" s="31">
        <v>12.051357871199576</v>
      </c>
      <c r="AE89" s="31">
        <v>12.063726417848116</v>
      </c>
      <c r="AF89" s="31">
        <v>12.076094964496656</v>
      </c>
      <c r="AG89" s="31">
        <v>12.088463511145196</v>
      </c>
      <c r="AH89" s="31">
        <v>12.100832057793736</v>
      </c>
    </row>
    <row r="90" spans="1:34">
      <c r="A90" s="27"/>
      <c r="B90" s="28" t="str">
        <f t="shared" si="25"/>
        <v>Adelaide</v>
      </c>
      <c r="C90" s="31">
        <v>11.11257698058273</v>
      </c>
      <c r="D90" s="31">
        <v>10.441725679851093</v>
      </c>
      <c r="E90" s="31">
        <v>11.601409441341028</v>
      </c>
      <c r="F90" s="31">
        <v>11.516817813227636</v>
      </c>
      <c r="G90" s="31">
        <v>11.340213538732833</v>
      </c>
      <c r="H90" s="31">
        <v>11.416941650447086</v>
      </c>
      <c r="I90" s="31">
        <v>11.612251720215248</v>
      </c>
      <c r="J90" s="31">
        <v>11.672221201377248</v>
      </c>
      <c r="K90" s="31">
        <v>11.708930163485917</v>
      </c>
      <c r="L90" s="31">
        <v>11.77006219224892</v>
      </c>
      <c r="M90" s="31">
        <v>11.801565782848661</v>
      </c>
      <c r="N90" s="31">
        <v>11.82661658631058</v>
      </c>
      <c r="O90" s="31">
        <v>11.889549994094402</v>
      </c>
      <c r="P90" s="31">
        <v>11.993339882395194</v>
      </c>
      <c r="Q90" s="31">
        <v>12.052768836681379</v>
      </c>
      <c r="R90" s="31">
        <v>12.083000729673007</v>
      </c>
      <c r="S90" s="31">
        <v>12.123970762911012</v>
      </c>
      <c r="T90" s="31">
        <v>12.165376172596236</v>
      </c>
      <c r="U90" s="31">
        <v>12.192771062240485</v>
      </c>
      <c r="V90" s="31">
        <v>12.212770114060838</v>
      </c>
      <c r="W90" s="31">
        <v>12.228595477883358</v>
      </c>
      <c r="X90" s="31">
        <v>12.241082122513875</v>
      </c>
      <c r="Y90" s="31">
        <v>12.253568767144394</v>
      </c>
      <c r="Z90" s="31">
        <v>12.266055411774911</v>
      </c>
      <c r="AA90" s="31">
        <v>12.27854205640543</v>
      </c>
      <c r="AB90" s="31">
        <v>12.291028701035946</v>
      </c>
      <c r="AC90" s="31">
        <v>12.303515345666465</v>
      </c>
      <c r="AD90" s="31">
        <v>12.316001990296982</v>
      </c>
      <c r="AE90" s="31">
        <v>12.328488634927501</v>
      </c>
      <c r="AF90" s="31">
        <v>12.34097527955802</v>
      </c>
      <c r="AG90" s="31">
        <v>12.353461924188537</v>
      </c>
      <c r="AH90" s="31">
        <v>12.365948568819055</v>
      </c>
    </row>
    <row r="91" spans="1:34">
      <c r="A91" s="27"/>
      <c r="B91" s="28" t="str">
        <f t="shared" si="25"/>
        <v>Brisbane</v>
      </c>
      <c r="C91" s="31">
        <v>10.035764454310982</v>
      </c>
      <c r="D91" s="31">
        <v>8.6540933750038143</v>
      </c>
      <c r="E91" s="31">
        <v>9.6033734999589804</v>
      </c>
      <c r="F91" s="31">
        <v>9.6473210529612068</v>
      </c>
      <c r="G91" s="31">
        <v>9.5087595264303744</v>
      </c>
      <c r="H91" s="31">
        <v>9.3829219470715106</v>
      </c>
      <c r="I91" s="31">
        <v>9.4052670897590342</v>
      </c>
      <c r="J91" s="31">
        <v>9.4971945506298958</v>
      </c>
      <c r="K91" s="31">
        <v>9.6091285804274591</v>
      </c>
      <c r="L91" s="31">
        <v>9.6297218740323327</v>
      </c>
      <c r="M91" s="31">
        <v>9.5902471337931878</v>
      </c>
      <c r="N91" s="31">
        <v>9.5413775886726011</v>
      </c>
      <c r="O91" s="31">
        <v>9.5154807534629722</v>
      </c>
      <c r="P91" s="31">
        <v>9.5038357880866826</v>
      </c>
      <c r="Q91" s="31">
        <v>9.5171788857734558</v>
      </c>
      <c r="R91" s="31">
        <v>9.5309300290840806</v>
      </c>
      <c r="S91" s="31">
        <v>9.5304782802165935</v>
      </c>
      <c r="T91" s="31">
        <v>9.5329236133753863</v>
      </c>
      <c r="U91" s="31">
        <v>9.5364397818332129</v>
      </c>
      <c r="V91" s="31">
        <v>9.5576664352439149</v>
      </c>
      <c r="W91" s="31">
        <v>9.5790767044427874</v>
      </c>
      <c r="X91" s="31">
        <v>9.6012219720546206</v>
      </c>
      <c r="Y91" s="31">
        <v>9.623367239666452</v>
      </c>
      <c r="Z91" s="31">
        <v>9.6455125072782835</v>
      </c>
      <c r="AA91" s="31">
        <v>9.6676577748901149</v>
      </c>
      <c r="AB91" s="31">
        <v>9.6898030425019464</v>
      </c>
      <c r="AC91" s="31">
        <v>9.7119483101137796</v>
      </c>
      <c r="AD91" s="31">
        <v>9.7340935777256092</v>
      </c>
      <c r="AE91" s="31">
        <v>9.7562388453374425</v>
      </c>
      <c r="AF91" s="31">
        <v>9.7783841129492721</v>
      </c>
      <c r="AG91" s="31">
        <v>9.8005293805611053</v>
      </c>
      <c r="AH91" s="31">
        <v>9.822674648172935</v>
      </c>
    </row>
    <row r="92" spans="1:34">
      <c r="A92" s="27"/>
      <c r="B92" s="28" t="str">
        <f t="shared" si="25"/>
        <v>Canberra</v>
      </c>
      <c r="C92" s="31">
        <v>10.70579300861867</v>
      </c>
      <c r="D92" s="31">
        <v>9.7739988555069246</v>
      </c>
      <c r="E92" s="31">
        <v>10.813807179949732</v>
      </c>
      <c r="F92" s="31">
        <v>10.835612254701861</v>
      </c>
      <c r="G92" s="31">
        <v>10.723396668253592</v>
      </c>
      <c r="H92" s="31">
        <v>10.810018790037384</v>
      </c>
      <c r="I92" s="31">
        <v>10.974641463227801</v>
      </c>
      <c r="J92" s="31">
        <v>11.107784334121527</v>
      </c>
      <c r="K92" s="31">
        <v>11.228309574710108</v>
      </c>
      <c r="L92" s="31">
        <v>11.355768823663695</v>
      </c>
      <c r="M92" s="31">
        <v>11.461290461248854</v>
      </c>
      <c r="N92" s="31">
        <v>11.541409796768638</v>
      </c>
      <c r="O92" s="31">
        <v>11.609738860698082</v>
      </c>
      <c r="P92" s="31">
        <v>11.674923896512919</v>
      </c>
      <c r="Q92" s="31">
        <v>11.700185687623566</v>
      </c>
      <c r="R92" s="31">
        <v>11.705919491893134</v>
      </c>
      <c r="S92" s="31">
        <v>11.733152786895781</v>
      </c>
      <c r="T92" s="31">
        <v>11.759771373467395</v>
      </c>
      <c r="U92" s="31">
        <v>11.778182246903867</v>
      </c>
      <c r="V92" s="31">
        <v>11.793291736638245</v>
      </c>
      <c r="W92" s="31">
        <v>11.806976882507048</v>
      </c>
      <c r="X92" s="31">
        <v>11.819345254641279</v>
      </c>
      <c r="Y92" s="31">
        <v>11.831713626775512</v>
      </c>
      <c r="Z92" s="31">
        <v>11.844081998909743</v>
      </c>
      <c r="AA92" s="31">
        <v>11.856450371043975</v>
      </c>
      <c r="AB92" s="31">
        <v>11.868818743178206</v>
      </c>
      <c r="AC92" s="31">
        <v>11.881187115312439</v>
      </c>
      <c r="AD92" s="31">
        <v>11.893555487446671</v>
      </c>
      <c r="AE92" s="31">
        <v>11.905923859580902</v>
      </c>
      <c r="AF92" s="31">
        <v>11.918292231715133</v>
      </c>
      <c r="AG92" s="31">
        <v>11.930660603849367</v>
      </c>
      <c r="AH92" s="31">
        <v>11.943028975983598</v>
      </c>
    </row>
    <row r="93" spans="1:34">
      <c r="A93" s="27"/>
      <c r="B93" s="28" t="str">
        <f t="shared" si="25"/>
        <v>Hobart</v>
      </c>
      <c r="C93" s="31">
        <v>12.590677084243037</v>
      </c>
      <c r="D93" s="31">
        <v>11.704855768980703</v>
      </c>
      <c r="E93" s="31">
        <v>12.898893192322637</v>
      </c>
      <c r="F93" s="31">
        <v>13.271019639062812</v>
      </c>
      <c r="G93" s="31">
        <v>13.643321458861216</v>
      </c>
      <c r="H93" s="31">
        <v>14.043161286989573</v>
      </c>
      <c r="I93" s="31">
        <v>14.167758408111652</v>
      </c>
      <c r="J93" s="31">
        <v>14.151196071774365</v>
      </c>
      <c r="K93" s="31">
        <v>14.168392219080115</v>
      </c>
      <c r="L93" s="31">
        <v>14.24381104416355</v>
      </c>
      <c r="M93" s="31">
        <v>14.409260324718847</v>
      </c>
      <c r="N93" s="31">
        <v>14.646200177865193</v>
      </c>
      <c r="O93" s="31">
        <v>14.850879583074594</v>
      </c>
      <c r="P93" s="31">
        <v>15.049004792873236</v>
      </c>
      <c r="Q93" s="31">
        <v>15.193699771778045</v>
      </c>
      <c r="R93" s="31">
        <v>15.275504700391128</v>
      </c>
      <c r="S93" s="31">
        <v>15.46158650172948</v>
      </c>
      <c r="T93" s="31">
        <v>15.584718263808654</v>
      </c>
      <c r="U93" s="31">
        <v>15.666453334577252</v>
      </c>
      <c r="V93" s="31">
        <v>15.715353691538741</v>
      </c>
      <c r="W93" s="31">
        <v>15.743420924105225</v>
      </c>
      <c r="X93" s="31">
        <v>15.758724720800611</v>
      </c>
      <c r="Y93" s="31">
        <v>15.774028517495998</v>
      </c>
      <c r="Z93" s="31">
        <v>15.789332314191382</v>
      </c>
      <c r="AA93" s="31">
        <v>15.804636110886769</v>
      </c>
      <c r="AB93" s="31">
        <v>15.819939907582155</v>
      </c>
      <c r="AC93" s="31">
        <v>15.835243704277541</v>
      </c>
      <c r="AD93" s="31">
        <v>15.850547500972926</v>
      </c>
      <c r="AE93" s="31">
        <v>15.865851297668312</v>
      </c>
      <c r="AF93" s="31">
        <v>15.881155094363699</v>
      </c>
      <c r="AG93" s="31">
        <v>15.896458891059083</v>
      </c>
      <c r="AH93" s="31">
        <v>15.91176268775447</v>
      </c>
    </row>
    <row r="94" spans="1:34">
      <c r="A94" s="27"/>
      <c r="B94" s="28" t="str">
        <f t="shared" si="25"/>
        <v>Townsville</v>
      </c>
      <c r="C94" s="31">
        <v>8.8942271723171373</v>
      </c>
      <c r="D94" s="31">
        <v>7.5956111120428851</v>
      </c>
      <c r="E94" s="31">
        <v>8.7010838220217792</v>
      </c>
      <c r="F94" s="31">
        <v>8.893206002462108</v>
      </c>
      <c r="G94" s="31">
        <v>8.8812082488066437</v>
      </c>
      <c r="H94" s="31">
        <v>9.2625269820798426</v>
      </c>
      <c r="I94" s="31">
        <v>10.06427980730297</v>
      </c>
      <c r="J94" s="31">
        <v>10.418051892658323</v>
      </c>
      <c r="K94" s="31">
        <v>10.149141646091307</v>
      </c>
      <c r="L94" s="31">
        <v>9.6145285934282185</v>
      </c>
      <c r="M94" s="31">
        <v>9.4414398647783493</v>
      </c>
      <c r="N94" s="31">
        <v>9.8462720392806666</v>
      </c>
      <c r="O94" s="31">
        <v>10.477313448862303</v>
      </c>
      <c r="P94" s="31">
        <v>10.794377918782907</v>
      </c>
      <c r="Q94" s="31">
        <v>10.617757171469314</v>
      </c>
      <c r="R94" s="31">
        <v>10.211555262323635</v>
      </c>
      <c r="S94" s="31">
        <v>9.9927141912839037</v>
      </c>
      <c r="T94" s="31">
        <v>9.9168569185428801</v>
      </c>
      <c r="U94" s="31">
        <v>9.815006364750527</v>
      </c>
      <c r="V94" s="31">
        <v>9.7698049061518013</v>
      </c>
      <c r="W94" s="31">
        <v>9.7741389045286038</v>
      </c>
      <c r="X94" s="31">
        <v>9.7993927657101647</v>
      </c>
      <c r="Y94" s="31">
        <v>9.8246466268917256</v>
      </c>
      <c r="Z94" s="31">
        <v>9.8499004880732866</v>
      </c>
      <c r="AA94" s="31">
        <v>9.8751543492548493</v>
      </c>
      <c r="AB94" s="31">
        <v>9.9004082104364102</v>
      </c>
      <c r="AC94" s="31">
        <v>9.9256620716179711</v>
      </c>
      <c r="AD94" s="31">
        <v>9.950915932799532</v>
      </c>
      <c r="AE94" s="31">
        <v>9.9761697939810929</v>
      </c>
      <c r="AF94" s="31">
        <v>10.001423655162654</v>
      </c>
      <c r="AG94" s="31">
        <v>10.026677516344215</v>
      </c>
      <c r="AH94" s="31">
        <v>10.051931377525777</v>
      </c>
    </row>
    <row r="95" spans="1:34"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</row>
    <row r="96" spans="1:34">
      <c r="A96" s="47"/>
      <c r="B96" s="48" t="s">
        <v>92</v>
      </c>
      <c r="C96" s="49">
        <f>C87</f>
        <v>2019</v>
      </c>
      <c r="D96" s="49">
        <f t="shared" ref="D96:AH96" si="26">D87</f>
        <v>2020</v>
      </c>
      <c r="E96" s="49">
        <f t="shared" si="26"/>
        <v>2021</v>
      </c>
      <c r="F96" s="49">
        <f t="shared" si="26"/>
        <v>2022</v>
      </c>
      <c r="G96" s="49">
        <f t="shared" si="26"/>
        <v>2023</v>
      </c>
      <c r="H96" s="49">
        <f t="shared" si="26"/>
        <v>2024</v>
      </c>
      <c r="I96" s="49">
        <f t="shared" si="26"/>
        <v>2025</v>
      </c>
      <c r="J96" s="49">
        <f t="shared" si="26"/>
        <v>2026</v>
      </c>
      <c r="K96" s="49">
        <f t="shared" si="26"/>
        <v>2027</v>
      </c>
      <c r="L96" s="49">
        <f t="shared" si="26"/>
        <v>2028</v>
      </c>
      <c r="M96" s="49">
        <f t="shared" si="26"/>
        <v>2029</v>
      </c>
      <c r="N96" s="49">
        <f t="shared" si="26"/>
        <v>2030</v>
      </c>
      <c r="O96" s="49">
        <f t="shared" si="26"/>
        <v>2031</v>
      </c>
      <c r="P96" s="49">
        <f t="shared" si="26"/>
        <v>2032</v>
      </c>
      <c r="Q96" s="49">
        <f t="shared" si="26"/>
        <v>2033</v>
      </c>
      <c r="R96" s="49">
        <f t="shared" si="26"/>
        <v>2034</v>
      </c>
      <c r="S96" s="49">
        <f t="shared" si="26"/>
        <v>2035</v>
      </c>
      <c r="T96" s="49">
        <f t="shared" si="26"/>
        <v>2036</v>
      </c>
      <c r="U96" s="49">
        <f t="shared" si="26"/>
        <v>2037</v>
      </c>
      <c r="V96" s="49">
        <f t="shared" si="26"/>
        <v>2038</v>
      </c>
      <c r="W96" s="49">
        <f t="shared" si="26"/>
        <v>2039</v>
      </c>
      <c r="X96" s="49">
        <f t="shared" si="26"/>
        <v>2040</v>
      </c>
      <c r="Y96" s="49">
        <f t="shared" si="26"/>
        <v>2041</v>
      </c>
      <c r="Z96" s="49">
        <f t="shared" si="26"/>
        <v>2042</v>
      </c>
      <c r="AA96" s="49">
        <f t="shared" si="26"/>
        <v>2043</v>
      </c>
      <c r="AB96" s="49">
        <f t="shared" si="26"/>
        <v>2044</v>
      </c>
      <c r="AC96" s="49">
        <f t="shared" si="26"/>
        <v>2045</v>
      </c>
      <c r="AD96" s="49">
        <f t="shared" si="26"/>
        <v>2046</v>
      </c>
      <c r="AE96" s="49">
        <f t="shared" si="26"/>
        <v>2047</v>
      </c>
      <c r="AF96" s="49">
        <f t="shared" si="26"/>
        <v>2048</v>
      </c>
      <c r="AG96" s="49">
        <f t="shared" si="26"/>
        <v>2049</v>
      </c>
      <c r="AH96" s="49">
        <f t="shared" si="26"/>
        <v>2050</v>
      </c>
    </row>
    <row r="97" spans="1:34">
      <c r="A97" s="47"/>
      <c r="B97" s="48" t="s">
        <v>93</v>
      </c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</row>
    <row r="98" spans="1:34">
      <c r="A98" s="47"/>
      <c r="B98" s="50" t="s">
        <v>94</v>
      </c>
      <c r="C98" s="51">
        <v>10.799813366553433</v>
      </c>
      <c r="D98" s="51">
        <v>9.9631763861297973</v>
      </c>
      <c r="E98" s="51">
        <v>11.261066808080638</v>
      </c>
      <c r="F98" s="51">
        <v>11.684524624511926</v>
      </c>
      <c r="G98" s="51">
        <v>12.104337036184498</v>
      </c>
      <c r="H98" s="51">
        <v>12.559604376192173</v>
      </c>
      <c r="I98" s="51">
        <v>12.625731525403879</v>
      </c>
      <c r="J98" s="51">
        <v>12.574745608476356</v>
      </c>
      <c r="K98" s="51">
        <v>12.535208974395116</v>
      </c>
      <c r="L98" s="51">
        <v>12.571542858531931</v>
      </c>
      <c r="M98" s="51">
        <v>12.744774290621066</v>
      </c>
      <c r="N98" s="51">
        <v>13.005911641875539</v>
      </c>
      <c r="O98" s="51">
        <v>13.225022691772795</v>
      </c>
      <c r="P98" s="51">
        <v>13.448603858350145</v>
      </c>
      <c r="Q98" s="51">
        <v>13.60525637052652</v>
      </c>
      <c r="R98" s="51">
        <v>13.684441620522932</v>
      </c>
      <c r="S98" s="51">
        <v>13.907385995236456</v>
      </c>
      <c r="T98" s="51">
        <v>14.060008978681404</v>
      </c>
      <c r="U98" s="51">
        <v>14.159438414551987</v>
      </c>
      <c r="V98" s="51">
        <v>14.215415761136393</v>
      </c>
      <c r="W98" s="51">
        <v>14.244897534849542</v>
      </c>
      <c r="X98" s="51">
        <v>14.260200613170271</v>
      </c>
      <c r="Y98" s="51">
        <v>14.275503691491</v>
      </c>
      <c r="Z98" s="51">
        <v>14.290806769811731</v>
      </c>
      <c r="AA98" s="51">
        <v>14.306109848132461</v>
      </c>
      <c r="AB98" s="51">
        <v>14.32141292645319</v>
      </c>
      <c r="AC98" s="51">
        <v>14.336716004773919</v>
      </c>
      <c r="AD98" s="51">
        <v>14.35201908309465</v>
      </c>
      <c r="AE98" s="51">
        <v>14.367322161415379</v>
      </c>
      <c r="AF98" s="51">
        <v>14.382625239736109</v>
      </c>
      <c r="AG98" s="51">
        <v>14.397928318056838</v>
      </c>
      <c r="AH98" s="51">
        <v>14.413231396377569</v>
      </c>
    </row>
    <row r="99" spans="1:34">
      <c r="A99" s="47"/>
      <c r="B99" s="50" t="s">
        <v>95</v>
      </c>
      <c r="C99" s="51">
        <v>10.299813366553433</v>
      </c>
      <c r="D99" s="51">
        <v>9.4631763861297973</v>
      </c>
      <c r="E99" s="51">
        <v>10.761066808080638</v>
      </c>
      <c r="F99" s="51">
        <v>11.184524624511926</v>
      </c>
      <c r="G99" s="51">
        <v>11.604337036184498</v>
      </c>
      <c r="H99" s="51">
        <v>12.059604376192173</v>
      </c>
      <c r="I99" s="51">
        <v>12.125731525403879</v>
      </c>
      <c r="J99" s="51">
        <v>12.074745608476356</v>
      </c>
      <c r="K99" s="51">
        <v>12.035208974395116</v>
      </c>
      <c r="L99" s="51">
        <v>12.071542858531931</v>
      </c>
      <c r="M99" s="51">
        <v>12.244774290621066</v>
      </c>
      <c r="N99" s="51">
        <v>12.505911641875539</v>
      </c>
      <c r="O99" s="51">
        <v>12.725022691772795</v>
      </c>
      <c r="P99" s="51">
        <v>12.948603858350145</v>
      </c>
      <c r="Q99" s="51">
        <v>13.10525637052652</v>
      </c>
      <c r="R99" s="51">
        <v>13.184441620522932</v>
      </c>
      <c r="S99" s="51">
        <v>13.407385995236456</v>
      </c>
      <c r="T99" s="51">
        <v>13.560008978681404</v>
      </c>
      <c r="U99" s="51">
        <v>13.659438414551987</v>
      </c>
      <c r="V99" s="51">
        <v>13.715415761136393</v>
      </c>
      <c r="W99" s="51">
        <v>13.744897534849542</v>
      </c>
      <c r="X99" s="51">
        <v>13.760200613170271</v>
      </c>
      <c r="Y99" s="51">
        <v>13.775503691491</v>
      </c>
      <c r="Z99" s="51">
        <v>13.790806769811731</v>
      </c>
      <c r="AA99" s="51">
        <v>13.806109848132461</v>
      </c>
      <c r="AB99" s="51">
        <v>13.82141292645319</v>
      </c>
      <c r="AC99" s="51">
        <v>13.836716004773919</v>
      </c>
      <c r="AD99" s="51">
        <v>13.85201908309465</v>
      </c>
      <c r="AE99" s="51">
        <v>13.867322161415379</v>
      </c>
      <c r="AF99" s="51">
        <v>13.882625239736109</v>
      </c>
      <c r="AG99" s="51">
        <v>13.897928318056838</v>
      </c>
      <c r="AH99" s="51">
        <v>13.913231396377569</v>
      </c>
    </row>
    <row r="100" spans="1:34">
      <c r="A100" s="47"/>
      <c r="B100" s="50" t="s">
        <v>96</v>
      </c>
      <c r="C100" s="51">
        <v>9.7998133665534333</v>
      </c>
      <c r="D100" s="51">
        <v>8.9631763861297973</v>
      </c>
      <c r="E100" s="51">
        <v>10.261066808080638</v>
      </c>
      <c r="F100" s="51">
        <v>10.684524624511926</v>
      </c>
      <c r="G100" s="51">
        <v>11.104337036184498</v>
      </c>
      <c r="H100" s="51">
        <v>11.559604376192173</v>
      </c>
      <c r="I100" s="51">
        <v>11.625731525403879</v>
      </c>
      <c r="J100" s="51">
        <v>11.574745608476356</v>
      </c>
      <c r="K100" s="51">
        <v>11.535208974395116</v>
      </c>
      <c r="L100" s="51">
        <v>11.571542858531931</v>
      </c>
      <c r="M100" s="51">
        <v>11.744774290621066</v>
      </c>
      <c r="N100" s="51">
        <v>12.005911641875539</v>
      </c>
      <c r="O100" s="51">
        <v>12.225022691772795</v>
      </c>
      <c r="P100" s="51">
        <v>12.448603858350145</v>
      </c>
      <c r="Q100" s="51">
        <v>12.60525637052652</v>
      </c>
      <c r="R100" s="51">
        <v>12.684441620522932</v>
      </c>
      <c r="S100" s="51">
        <v>12.907385995236456</v>
      </c>
      <c r="T100" s="51">
        <v>13.060008978681404</v>
      </c>
      <c r="U100" s="51">
        <v>13.159438414551987</v>
      </c>
      <c r="V100" s="51">
        <v>13.215415761136393</v>
      </c>
      <c r="W100" s="51">
        <v>13.244897534849542</v>
      </c>
      <c r="X100" s="51">
        <v>13.260200613170271</v>
      </c>
      <c r="Y100" s="51">
        <v>13.275503691491</v>
      </c>
      <c r="Z100" s="51">
        <v>13.290806769811731</v>
      </c>
      <c r="AA100" s="51">
        <v>13.306109848132461</v>
      </c>
      <c r="AB100" s="51">
        <v>13.32141292645319</v>
      </c>
      <c r="AC100" s="51">
        <v>13.336716004773919</v>
      </c>
      <c r="AD100" s="51">
        <v>13.35201908309465</v>
      </c>
      <c r="AE100" s="51">
        <v>13.367322161415379</v>
      </c>
      <c r="AF100" s="51">
        <v>13.382625239736109</v>
      </c>
      <c r="AG100" s="51">
        <v>13.397928318056838</v>
      </c>
      <c r="AH100" s="51">
        <v>13.413231396377569</v>
      </c>
    </row>
    <row r="101" spans="1:34">
      <c r="A101" s="47"/>
      <c r="B101" s="50" t="s">
        <v>97</v>
      </c>
      <c r="C101" s="51">
        <v>9.7998133665534333</v>
      </c>
      <c r="D101" s="51">
        <v>8.9631763861297973</v>
      </c>
      <c r="E101" s="51">
        <v>10.261066808080638</v>
      </c>
      <c r="F101" s="51">
        <v>10.684524624511926</v>
      </c>
      <c r="G101" s="51">
        <v>11.104337036184498</v>
      </c>
      <c r="H101" s="51">
        <v>11.559604376192173</v>
      </c>
      <c r="I101" s="51">
        <v>11.625731525403879</v>
      </c>
      <c r="J101" s="51">
        <v>11.574745608476356</v>
      </c>
      <c r="K101" s="51">
        <v>11.535208974395116</v>
      </c>
      <c r="L101" s="51">
        <v>11.571542858531931</v>
      </c>
      <c r="M101" s="51">
        <v>11.744774290621066</v>
      </c>
      <c r="N101" s="51">
        <v>12.005911641875539</v>
      </c>
      <c r="O101" s="51">
        <v>12.225022691772795</v>
      </c>
      <c r="P101" s="51">
        <v>12.448603858350145</v>
      </c>
      <c r="Q101" s="51">
        <v>12.60525637052652</v>
      </c>
      <c r="R101" s="51">
        <v>12.684441620522932</v>
      </c>
      <c r="S101" s="51">
        <v>12.907385995236456</v>
      </c>
      <c r="T101" s="51">
        <v>13.060008978681404</v>
      </c>
      <c r="U101" s="51">
        <v>13.159438414551987</v>
      </c>
      <c r="V101" s="51">
        <v>13.215415761136393</v>
      </c>
      <c r="W101" s="51">
        <v>13.244897534849542</v>
      </c>
      <c r="X101" s="51">
        <v>13.260200613170271</v>
      </c>
      <c r="Y101" s="51">
        <v>13.275503691491</v>
      </c>
      <c r="Z101" s="51">
        <v>13.290806769811731</v>
      </c>
      <c r="AA101" s="51">
        <v>13.306109848132461</v>
      </c>
      <c r="AB101" s="51">
        <v>13.32141292645319</v>
      </c>
      <c r="AC101" s="51">
        <v>13.336716004773919</v>
      </c>
      <c r="AD101" s="51">
        <v>13.35201908309465</v>
      </c>
      <c r="AE101" s="51">
        <v>13.367322161415379</v>
      </c>
      <c r="AF101" s="51">
        <v>13.382625239736109</v>
      </c>
      <c r="AG101" s="51">
        <v>13.397928318056838</v>
      </c>
      <c r="AH101" s="51">
        <v>13.413231396377569</v>
      </c>
    </row>
    <row r="102" spans="1:34">
      <c r="A102" s="47"/>
      <c r="B102" s="50" t="s">
        <v>98</v>
      </c>
      <c r="C102" s="51">
        <v>9.7998133665534333</v>
      </c>
      <c r="D102" s="51">
        <v>8.9631763861297973</v>
      </c>
      <c r="E102" s="51">
        <v>10.261066808080638</v>
      </c>
      <c r="F102" s="51">
        <v>10.684524624511926</v>
      </c>
      <c r="G102" s="51">
        <v>11.104337036184498</v>
      </c>
      <c r="H102" s="51">
        <v>11.559604376192173</v>
      </c>
      <c r="I102" s="51">
        <v>11.625731525403879</v>
      </c>
      <c r="J102" s="51">
        <v>11.574745608476356</v>
      </c>
      <c r="K102" s="51">
        <v>11.535208974395116</v>
      </c>
      <c r="L102" s="51">
        <v>11.571542858531931</v>
      </c>
      <c r="M102" s="51">
        <v>11.744774290621066</v>
      </c>
      <c r="N102" s="51">
        <v>12.005911641875539</v>
      </c>
      <c r="O102" s="51">
        <v>12.225022691772795</v>
      </c>
      <c r="P102" s="51">
        <v>12.448603858350145</v>
      </c>
      <c r="Q102" s="51">
        <v>12.60525637052652</v>
      </c>
      <c r="R102" s="51">
        <v>12.684441620522932</v>
      </c>
      <c r="S102" s="51">
        <v>12.907385995236456</v>
      </c>
      <c r="T102" s="51">
        <v>13.060008978681404</v>
      </c>
      <c r="U102" s="51">
        <v>13.159438414551987</v>
      </c>
      <c r="V102" s="51">
        <v>13.215415761136393</v>
      </c>
      <c r="W102" s="51">
        <v>13.244897534849542</v>
      </c>
      <c r="X102" s="51">
        <v>13.260200613170271</v>
      </c>
      <c r="Y102" s="51">
        <v>13.275503691491</v>
      </c>
      <c r="Z102" s="51">
        <v>13.290806769811731</v>
      </c>
      <c r="AA102" s="51">
        <v>13.306109848132461</v>
      </c>
      <c r="AB102" s="51">
        <v>13.32141292645319</v>
      </c>
      <c r="AC102" s="51">
        <v>13.336716004773919</v>
      </c>
      <c r="AD102" s="51">
        <v>13.35201908309465</v>
      </c>
      <c r="AE102" s="51">
        <v>13.367322161415379</v>
      </c>
      <c r="AF102" s="51">
        <v>13.382625239736109</v>
      </c>
      <c r="AG102" s="51">
        <v>13.397928318056838</v>
      </c>
      <c r="AH102" s="51">
        <v>13.413231396377569</v>
      </c>
    </row>
    <row r="103" spans="1:34">
      <c r="A103" s="47"/>
      <c r="B103" s="50" t="s">
        <v>99</v>
      </c>
      <c r="C103" s="51">
        <v>9.7998133665534333</v>
      </c>
      <c r="D103" s="51">
        <v>8.9631763861297973</v>
      </c>
      <c r="E103" s="51">
        <v>10.261066808080638</v>
      </c>
      <c r="F103" s="51">
        <v>10.684524624511926</v>
      </c>
      <c r="G103" s="51">
        <v>11.104337036184498</v>
      </c>
      <c r="H103" s="51">
        <v>11.559604376192173</v>
      </c>
      <c r="I103" s="51">
        <v>11.625731525403879</v>
      </c>
      <c r="J103" s="51">
        <v>11.574745608476356</v>
      </c>
      <c r="K103" s="51">
        <v>11.535208974395116</v>
      </c>
      <c r="L103" s="51">
        <v>11.571542858531931</v>
      </c>
      <c r="M103" s="51">
        <v>11.744774290621066</v>
      </c>
      <c r="N103" s="51">
        <v>12.005911641875539</v>
      </c>
      <c r="O103" s="51">
        <v>12.225022691772795</v>
      </c>
      <c r="P103" s="51">
        <v>12.448603858350145</v>
      </c>
      <c r="Q103" s="51">
        <v>12.60525637052652</v>
      </c>
      <c r="R103" s="51">
        <v>12.684441620522932</v>
      </c>
      <c r="S103" s="51">
        <v>12.907385995236456</v>
      </c>
      <c r="T103" s="51">
        <v>13.060008978681404</v>
      </c>
      <c r="U103" s="51">
        <v>13.159438414551987</v>
      </c>
      <c r="V103" s="51">
        <v>13.215415761136393</v>
      </c>
      <c r="W103" s="51">
        <v>13.244897534849542</v>
      </c>
      <c r="X103" s="51">
        <v>13.260200613170271</v>
      </c>
      <c r="Y103" s="51">
        <v>13.275503691491</v>
      </c>
      <c r="Z103" s="51">
        <v>13.290806769811731</v>
      </c>
      <c r="AA103" s="51">
        <v>13.306109848132461</v>
      </c>
      <c r="AB103" s="51">
        <v>13.32141292645319</v>
      </c>
      <c r="AC103" s="51">
        <v>13.336716004773919</v>
      </c>
      <c r="AD103" s="51">
        <v>13.35201908309465</v>
      </c>
      <c r="AE103" s="51">
        <v>13.367322161415379</v>
      </c>
      <c r="AF103" s="51">
        <v>13.382625239736109</v>
      </c>
      <c r="AG103" s="51">
        <v>13.397928318056838</v>
      </c>
      <c r="AH103" s="51">
        <v>13.413231396377569</v>
      </c>
    </row>
    <row r="104" spans="1:34">
      <c r="A104" s="47"/>
      <c r="B104" s="50" t="s">
        <v>59</v>
      </c>
      <c r="C104" s="51">
        <v>9.4998133665534326</v>
      </c>
      <c r="D104" s="51">
        <v>8.6631763861297983</v>
      </c>
      <c r="E104" s="51">
        <v>9.9610668080806377</v>
      </c>
      <c r="F104" s="51">
        <v>10.384524624511926</v>
      </c>
      <c r="G104" s="51">
        <v>10.804337036184499</v>
      </c>
      <c r="H104" s="51">
        <v>11.259604376192172</v>
      </c>
      <c r="I104" s="51">
        <v>11.325731525403878</v>
      </c>
      <c r="J104" s="51">
        <v>11.274745608476355</v>
      </c>
      <c r="K104" s="51">
        <v>11.235208974395118</v>
      </c>
      <c r="L104" s="51">
        <v>11.27154285853193</v>
      </c>
      <c r="M104" s="51">
        <v>11.444774290621066</v>
      </c>
      <c r="N104" s="51">
        <v>11.705911641875538</v>
      </c>
      <c r="O104" s="51">
        <v>11.925022691772796</v>
      </c>
      <c r="P104" s="51">
        <v>12.148603858350146</v>
      </c>
      <c r="Q104" s="51">
        <v>12.305256370526521</v>
      </c>
      <c r="R104" s="51">
        <v>12.384441620522932</v>
      </c>
      <c r="S104" s="51">
        <v>12.607385995236456</v>
      </c>
      <c r="T104" s="51">
        <v>12.760008978681405</v>
      </c>
      <c r="U104" s="51">
        <v>12.859438414551988</v>
      </c>
      <c r="V104" s="51">
        <v>12.915415761136394</v>
      </c>
      <c r="W104" s="51">
        <v>12.944897534849542</v>
      </c>
      <c r="X104" s="51">
        <v>12.960200613170272</v>
      </c>
      <c r="Y104" s="51">
        <v>12.975503691490999</v>
      </c>
      <c r="Z104" s="51">
        <v>12.99080676981173</v>
      </c>
      <c r="AA104" s="51">
        <v>13.006109848132461</v>
      </c>
      <c r="AB104" s="51">
        <v>13.021412926453191</v>
      </c>
      <c r="AC104" s="51">
        <v>13.036716004773918</v>
      </c>
      <c r="AD104" s="51">
        <v>13.052019083094649</v>
      </c>
      <c r="AE104" s="51">
        <v>13.06732216141538</v>
      </c>
      <c r="AF104" s="51">
        <v>13.08262523973611</v>
      </c>
      <c r="AG104" s="51">
        <v>13.097928318056837</v>
      </c>
      <c r="AH104" s="51">
        <v>13.113231396377568</v>
      </c>
    </row>
    <row r="105" spans="1:34">
      <c r="A105" s="47"/>
      <c r="B105" s="50" t="s">
        <v>100</v>
      </c>
      <c r="C105" s="51">
        <v>9.7998133665534333</v>
      </c>
      <c r="D105" s="51">
        <v>8.9631763861297973</v>
      </c>
      <c r="E105" s="51">
        <v>10.261066808080638</v>
      </c>
      <c r="F105" s="51">
        <v>10.684524624511926</v>
      </c>
      <c r="G105" s="51">
        <v>11.104337036184498</v>
      </c>
      <c r="H105" s="51">
        <v>11.559604376192173</v>
      </c>
      <c r="I105" s="51">
        <v>11.625731525403879</v>
      </c>
      <c r="J105" s="51">
        <v>11.574745608476356</v>
      </c>
      <c r="K105" s="51">
        <v>11.535208974395116</v>
      </c>
      <c r="L105" s="51">
        <v>11.571542858531931</v>
      </c>
      <c r="M105" s="51">
        <v>11.744774290621066</v>
      </c>
      <c r="N105" s="51">
        <v>12.005911641875539</v>
      </c>
      <c r="O105" s="51">
        <v>12.225022691772795</v>
      </c>
      <c r="P105" s="51">
        <v>12.448603858350145</v>
      </c>
      <c r="Q105" s="51">
        <v>12.60525637052652</v>
      </c>
      <c r="R105" s="51">
        <v>12.684441620522932</v>
      </c>
      <c r="S105" s="51">
        <v>12.907385995236456</v>
      </c>
      <c r="T105" s="51">
        <v>13.060008978681404</v>
      </c>
      <c r="U105" s="51">
        <v>13.159438414551987</v>
      </c>
      <c r="V105" s="51">
        <v>13.215415761136393</v>
      </c>
      <c r="W105" s="51">
        <v>13.244897534849542</v>
      </c>
      <c r="X105" s="51">
        <v>13.260200613170271</v>
      </c>
      <c r="Y105" s="51">
        <v>13.275503691491</v>
      </c>
      <c r="Z105" s="51">
        <v>13.290806769811731</v>
      </c>
      <c r="AA105" s="51">
        <v>13.306109848132461</v>
      </c>
      <c r="AB105" s="51">
        <v>13.32141292645319</v>
      </c>
      <c r="AC105" s="51">
        <v>13.336716004773919</v>
      </c>
      <c r="AD105" s="51">
        <v>13.35201908309465</v>
      </c>
      <c r="AE105" s="51">
        <v>13.367322161415379</v>
      </c>
      <c r="AF105" s="51">
        <v>13.382625239736109</v>
      </c>
      <c r="AG105" s="51">
        <v>13.397928318056838</v>
      </c>
      <c r="AH105" s="51">
        <v>13.413231396377569</v>
      </c>
    </row>
    <row r="106" spans="1:34">
      <c r="A106" s="47"/>
      <c r="B106" s="50" t="s">
        <v>101</v>
      </c>
      <c r="C106" s="51">
        <v>9.7998133665534333</v>
      </c>
      <c r="D106" s="51">
        <v>8.9631763861297973</v>
      </c>
      <c r="E106" s="51">
        <v>10.261066808080638</v>
      </c>
      <c r="F106" s="51">
        <v>10.684524624511926</v>
      </c>
      <c r="G106" s="51">
        <v>11.104337036184498</v>
      </c>
      <c r="H106" s="51">
        <v>11.559604376192173</v>
      </c>
      <c r="I106" s="51">
        <v>11.625731525403879</v>
      </c>
      <c r="J106" s="51">
        <v>11.574745608476356</v>
      </c>
      <c r="K106" s="51">
        <v>11.535208974395116</v>
      </c>
      <c r="L106" s="51">
        <v>11.571542858531931</v>
      </c>
      <c r="M106" s="51">
        <v>11.744774290621066</v>
      </c>
      <c r="N106" s="51">
        <v>12.005911641875539</v>
      </c>
      <c r="O106" s="51">
        <v>12.225022691772795</v>
      </c>
      <c r="P106" s="51">
        <v>12.448603858350145</v>
      </c>
      <c r="Q106" s="51">
        <v>12.60525637052652</v>
      </c>
      <c r="R106" s="51">
        <v>12.684441620522932</v>
      </c>
      <c r="S106" s="51">
        <v>12.907385995236456</v>
      </c>
      <c r="T106" s="51">
        <v>13.060008978681404</v>
      </c>
      <c r="U106" s="51">
        <v>13.159438414551987</v>
      </c>
      <c r="V106" s="51">
        <v>13.215415761136393</v>
      </c>
      <c r="W106" s="51">
        <v>13.244897534849542</v>
      </c>
      <c r="X106" s="51">
        <v>13.260200613170271</v>
      </c>
      <c r="Y106" s="51">
        <v>13.275503691491</v>
      </c>
      <c r="Z106" s="51">
        <v>13.290806769811731</v>
      </c>
      <c r="AA106" s="51">
        <v>13.306109848132461</v>
      </c>
      <c r="AB106" s="51">
        <v>13.32141292645319</v>
      </c>
      <c r="AC106" s="51">
        <v>13.336716004773919</v>
      </c>
      <c r="AD106" s="51">
        <v>13.35201908309465</v>
      </c>
      <c r="AE106" s="51">
        <v>13.367322161415379</v>
      </c>
      <c r="AF106" s="51">
        <v>13.382625239736109</v>
      </c>
      <c r="AG106" s="51">
        <v>13.397928318056838</v>
      </c>
      <c r="AH106" s="51">
        <v>13.413231396377569</v>
      </c>
    </row>
    <row r="107" spans="1:34">
      <c r="A107" s="47"/>
      <c r="B107" s="50" t="s">
        <v>102</v>
      </c>
      <c r="C107" s="51">
        <v>9.7998133665534333</v>
      </c>
      <c r="D107" s="51">
        <v>8.9631763861297973</v>
      </c>
      <c r="E107" s="51">
        <v>10.261066808080638</v>
      </c>
      <c r="F107" s="51">
        <v>10.684524624511926</v>
      </c>
      <c r="G107" s="51">
        <v>11.104337036184498</v>
      </c>
      <c r="H107" s="51">
        <v>11.559604376192173</v>
      </c>
      <c r="I107" s="51">
        <v>11.625731525403879</v>
      </c>
      <c r="J107" s="51">
        <v>11.574745608476356</v>
      </c>
      <c r="K107" s="51">
        <v>11.535208974395116</v>
      </c>
      <c r="L107" s="51">
        <v>11.571542858531931</v>
      </c>
      <c r="M107" s="51">
        <v>11.744774290621066</v>
      </c>
      <c r="N107" s="51">
        <v>12.005911641875539</v>
      </c>
      <c r="O107" s="51">
        <v>12.225022691772795</v>
      </c>
      <c r="P107" s="51">
        <v>12.448603858350145</v>
      </c>
      <c r="Q107" s="51">
        <v>12.60525637052652</v>
      </c>
      <c r="R107" s="51">
        <v>12.684441620522932</v>
      </c>
      <c r="S107" s="51">
        <v>12.907385995236456</v>
      </c>
      <c r="T107" s="51">
        <v>13.060008978681404</v>
      </c>
      <c r="U107" s="51">
        <v>13.159438414551987</v>
      </c>
      <c r="V107" s="51">
        <v>13.215415761136393</v>
      </c>
      <c r="W107" s="51">
        <v>13.244897534849542</v>
      </c>
      <c r="X107" s="51">
        <v>13.260200613170271</v>
      </c>
      <c r="Y107" s="51">
        <v>13.275503691491</v>
      </c>
      <c r="Z107" s="51">
        <v>13.290806769811731</v>
      </c>
      <c r="AA107" s="51">
        <v>13.306109848132461</v>
      </c>
      <c r="AB107" s="51">
        <v>13.32141292645319</v>
      </c>
      <c r="AC107" s="51">
        <v>13.336716004773919</v>
      </c>
      <c r="AD107" s="51">
        <v>13.35201908309465</v>
      </c>
      <c r="AE107" s="51">
        <v>13.367322161415379</v>
      </c>
      <c r="AF107" s="51">
        <v>13.382625239736109</v>
      </c>
      <c r="AG107" s="51">
        <v>13.397928318056838</v>
      </c>
      <c r="AH107" s="51">
        <v>13.413231396377569</v>
      </c>
    </row>
    <row r="108" spans="1:34">
      <c r="A108" s="47"/>
      <c r="B108" s="48" t="s">
        <v>103</v>
      </c>
      <c r="C108" s="51" t="s">
        <v>104</v>
      </c>
      <c r="D108" s="51" t="s">
        <v>104</v>
      </c>
      <c r="E108" s="51" t="s">
        <v>104</v>
      </c>
      <c r="F108" s="51" t="s">
        <v>104</v>
      </c>
      <c r="G108" s="51" t="s">
        <v>104</v>
      </c>
      <c r="H108" s="51" t="s">
        <v>104</v>
      </c>
      <c r="I108" s="51" t="s">
        <v>104</v>
      </c>
      <c r="J108" s="51" t="s">
        <v>104</v>
      </c>
      <c r="K108" s="51" t="s">
        <v>104</v>
      </c>
      <c r="L108" s="51" t="s">
        <v>104</v>
      </c>
      <c r="M108" s="51" t="s">
        <v>104</v>
      </c>
      <c r="N108" s="51" t="s">
        <v>104</v>
      </c>
      <c r="O108" s="51" t="s">
        <v>104</v>
      </c>
      <c r="P108" s="51" t="s">
        <v>104</v>
      </c>
      <c r="Q108" s="51" t="s">
        <v>104</v>
      </c>
      <c r="R108" s="51" t="s">
        <v>104</v>
      </c>
      <c r="S108" s="51" t="s">
        <v>104</v>
      </c>
      <c r="T108" s="51" t="s">
        <v>104</v>
      </c>
      <c r="U108" s="51" t="s">
        <v>104</v>
      </c>
      <c r="V108" s="51" t="s">
        <v>104</v>
      </c>
      <c r="W108" s="51" t="s">
        <v>104</v>
      </c>
      <c r="X108" s="51" t="s">
        <v>104</v>
      </c>
      <c r="Y108" s="51" t="s">
        <v>104</v>
      </c>
      <c r="Z108" s="51" t="s">
        <v>104</v>
      </c>
      <c r="AA108" s="51" t="s">
        <v>104</v>
      </c>
      <c r="AB108" s="51" t="s">
        <v>104</v>
      </c>
      <c r="AC108" s="51" t="s">
        <v>104</v>
      </c>
      <c r="AD108" s="51" t="s">
        <v>104</v>
      </c>
      <c r="AE108" s="51" t="s">
        <v>104</v>
      </c>
      <c r="AF108" s="51" t="s">
        <v>104</v>
      </c>
      <c r="AG108" s="51" t="s">
        <v>104</v>
      </c>
      <c r="AH108" s="51" t="s">
        <v>104</v>
      </c>
    </row>
    <row r="109" spans="1:34">
      <c r="A109" s="47"/>
      <c r="B109" s="50" t="s">
        <v>94</v>
      </c>
      <c r="C109" s="51">
        <v>11.864603381759848</v>
      </c>
      <c r="D109" s="51">
        <v>10.932842078792593</v>
      </c>
      <c r="E109" s="51">
        <v>11.972623025733453</v>
      </c>
      <c r="F109" s="51">
        <v>11.994268394477842</v>
      </c>
      <c r="G109" s="51">
        <v>11.881897580876817</v>
      </c>
      <c r="H109" s="51">
        <v>11.968404673789435</v>
      </c>
      <c r="I109" s="51">
        <v>12.132961842542677</v>
      </c>
      <c r="J109" s="51">
        <v>12.266028571479328</v>
      </c>
      <c r="K109" s="51">
        <v>12.386476111326317</v>
      </c>
      <c r="L109" s="51">
        <v>12.51385337337511</v>
      </c>
      <c r="M109" s="51">
        <v>12.619282614636663</v>
      </c>
      <c r="N109" s="51">
        <v>12.69930308895565</v>
      </c>
      <c r="O109" s="51">
        <v>12.767531497707617</v>
      </c>
      <c r="P109" s="51">
        <v>12.832719964745491</v>
      </c>
      <c r="Q109" s="51">
        <v>12.857983615344629</v>
      </c>
      <c r="R109" s="51">
        <v>12.86371827606324</v>
      </c>
      <c r="S109" s="51">
        <v>12.890952269568817</v>
      </c>
      <c r="T109" s="51">
        <v>12.917571674455779</v>
      </c>
      <c r="U109" s="51">
        <v>12.935982876258134</v>
      </c>
      <c r="V109" s="51">
        <v>12.951092632824512</v>
      </c>
      <c r="W109" s="51">
        <v>12.964778044659795</v>
      </c>
      <c r="X109" s="51">
        <v>12.977146591308335</v>
      </c>
      <c r="Y109" s="51">
        <v>12.989515137956875</v>
      </c>
      <c r="Z109" s="51">
        <v>13.001883684605415</v>
      </c>
      <c r="AA109" s="51">
        <v>13.014252231253955</v>
      </c>
      <c r="AB109" s="51">
        <v>13.026620777902496</v>
      </c>
      <c r="AC109" s="51">
        <v>13.038989324551036</v>
      </c>
      <c r="AD109" s="51">
        <v>13.051357871199576</v>
      </c>
      <c r="AE109" s="51">
        <v>13.063726417848116</v>
      </c>
      <c r="AF109" s="51">
        <v>13.076094964496656</v>
      </c>
      <c r="AG109" s="51">
        <v>13.088463511145196</v>
      </c>
      <c r="AH109" s="51">
        <v>13.100832057793736</v>
      </c>
    </row>
    <row r="110" spans="1:34">
      <c r="A110" s="47"/>
      <c r="B110" s="50" t="s">
        <v>95</v>
      </c>
      <c r="C110" s="51">
        <v>11.364603381759848</v>
      </c>
      <c r="D110" s="51">
        <v>10.432842078792593</v>
      </c>
      <c r="E110" s="51">
        <v>11.472623025733453</v>
      </c>
      <c r="F110" s="51">
        <v>11.494268394477842</v>
      </c>
      <c r="G110" s="51">
        <v>11.381897580876817</v>
      </c>
      <c r="H110" s="51">
        <v>11.468404673789435</v>
      </c>
      <c r="I110" s="51">
        <v>11.632961842542677</v>
      </c>
      <c r="J110" s="51">
        <v>11.766028571479328</v>
      </c>
      <c r="K110" s="51">
        <v>11.886476111326317</v>
      </c>
      <c r="L110" s="51">
        <v>12.01385337337511</v>
      </c>
      <c r="M110" s="51">
        <v>12.119282614636663</v>
      </c>
      <c r="N110" s="51">
        <v>12.19930308895565</v>
      </c>
      <c r="O110" s="51">
        <v>12.267531497707617</v>
      </c>
      <c r="P110" s="51">
        <v>12.332719964745491</v>
      </c>
      <c r="Q110" s="51">
        <v>12.357983615344629</v>
      </c>
      <c r="R110" s="51">
        <v>12.36371827606324</v>
      </c>
      <c r="S110" s="51">
        <v>12.390952269568817</v>
      </c>
      <c r="T110" s="51">
        <v>12.417571674455779</v>
      </c>
      <c r="U110" s="51">
        <v>12.435982876258134</v>
      </c>
      <c r="V110" s="51">
        <v>12.451092632824512</v>
      </c>
      <c r="W110" s="51">
        <v>12.464778044659795</v>
      </c>
      <c r="X110" s="51">
        <v>12.477146591308335</v>
      </c>
      <c r="Y110" s="51">
        <v>12.489515137956875</v>
      </c>
      <c r="Z110" s="51">
        <v>12.501883684605415</v>
      </c>
      <c r="AA110" s="51">
        <v>12.514252231253955</v>
      </c>
      <c r="AB110" s="51">
        <v>12.526620777902496</v>
      </c>
      <c r="AC110" s="51">
        <v>12.538989324551036</v>
      </c>
      <c r="AD110" s="51">
        <v>12.551357871199576</v>
      </c>
      <c r="AE110" s="51">
        <v>12.563726417848116</v>
      </c>
      <c r="AF110" s="51">
        <v>12.576094964496656</v>
      </c>
      <c r="AG110" s="51">
        <v>12.588463511145196</v>
      </c>
      <c r="AH110" s="51">
        <v>12.600832057793736</v>
      </c>
    </row>
    <row r="111" spans="1:34">
      <c r="A111" s="47"/>
      <c r="B111" s="50" t="s">
        <v>105</v>
      </c>
      <c r="C111" s="51">
        <v>11.114603381759848</v>
      </c>
      <c r="D111" s="51">
        <v>10.182842078792593</v>
      </c>
      <c r="E111" s="51">
        <v>11.222623025733453</v>
      </c>
      <c r="F111" s="51">
        <v>11.244268394477842</v>
      </c>
      <c r="G111" s="51">
        <v>11.131897580876817</v>
      </c>
      <c r="H111" s="51">
        <v>11.218404673789435</v>
      </c>
      <c r="I111" s="51">
        <v>11.382961842542677</v>
      </c>
      <c r="J111" s="51">
        <v>11.516028571479328</v>
      </c>
      <c r="K111" s="51">
        <v>11.636476111326317</v>
      </c>
      <c r="L111" s="51">
        <v>11.76385337337511</v>
      </c>
      <c r="M111" s="51">
        <v>11.869282614636663</v>
      </c>
      <c r="N111" s="51">
        <v>11.94930308895565</v>
      </c>
      <c r="O111" s="51">
        <v>12.017531497707617</v>
      </c>
      <c r="P111" s="51">
        <v>12.082719964745491</v>
      </c>
      <c r="Q111" s="51">
        <v>12.107983615344629</v>
      </c>
      <c r="R111" s="51">
        <v>12.11371827606324</v>
      </c>
      <c r="S111" s="51">
        <v>12.140952269568817</v>
      </c>
      <c r="T111" s="51">
        <v>12.167571674455779</v>
      </c>
      <c r="U111" s="51">
        <v>12.185982876258134</v>
      </c>
      <c r="V111" s="51">
        <v>12.201092632824512</v>
      </c>
      <c r="W111" s="51">
        <v>12.214778044659795</v>
      </c>
      <c r="X111" s="51">
        <v>12.227146591308335</v>
      </c>
      <c r="Y111" s="51">
        <v>12.239515137956875</v>
      </c>
      <c r="Z111" s="51">
        <v>12.251883684605415</v>
      </c>
      <c r="AA111" s="51">
        <v>12.264252231253955</v>
      </c>
      <c r="AB111" s="51">
        <v>12.276620777902496</v>
      </c>
      <c r="AC111" s="51">
        <v>12.288989324551036</v>
      </c>
      <c r="AD111" s="51">
        <v>12.301357871199576</v>
      </c>
      <c r="AE111" s="51">
        <v>12.313726417848116</v>
      </c>
      <c r="AF111" s="51">
        <v>12.326094964496656</v>
      </c>
      <c r="AG111" s="51">
        <v>12.338463511145196</v>
      </c>
      <c r="AH111" s="51">
        <v>12.350832057793736</v>
      </c>
    </row>
    <row r="112" spans="1:34">
      <c r="A112" s="47"/>
      <c r="B112" s="50" t="s">
        <v>106</v>
      </c>
      <c r="C112" s="51">
        <v>11.114603381759848</v>
      </c>
      <c r="D112" s="51">
        <v>10.182842078792593</v>
      </c>
      <c r="E112" s="51">
        <v>11.222623025733453</v>
      </c>
      <c r="F112" s="51">
        <v>11.244268394477842</v>
      </c>
      <c r="G112" s="51">
        <v>11.131897580876817</v>
      </c>
      <c r="H112" s="51">
        <v>11.218404673789435</v>
      </c>
      <c r="I112" s="51">
        <v>11.382961842542677</v>
      </c>
      <c r="J112" s="51">
        <v>11.516028571479328</v>
      </c>
      <c r="K112" s="51">
        <v>11.636476111326317</v>
      </c>
      <c r="L112" s="51">
        <v>11.76385337337511</v>
      </c>
      <c r="M112" s="51">
        <v>11.869282614636663</v>
      </c>
      <c r="N112" s="51">
        <v>11.94930308895565</v>
      </c>
      <c r="O112" s="51">
        <v>12.017531497707617</v>
      </c>
      <c r="P112" s="51">
        <v>12.082719964745491</v>
      </c>
      <c r="Q112" s="51">
        <v>12.107983615344629</v>
      </c>
      <c r="R112" s="51">
        <v>12.11371827606324</v>
      </c>
      <c r="S112" s="51">
        <v>12.140952269568817</v>
      </c>
      <c r="T112" s="51">
        <v>12.167571674455779</v>
      </c>
      <c r="U112" s="51">
        <v>12.185982876258134</v>
      </c>
      <c r="V112" s="51">
        <v>12.201092632824512</v>
      </c>
      <c r="W112" s="51">
        <v>12.214778044659795</v>
      </c>
      <c r="X112" s="51">
        <v>12.227146591308335</v>
      </c>
      <c r="Y112" s="51">
        <v>12.239515137956875</v>
      </c>
      <c r="Z112" s="51">
        <v>12.251883684605415</v>
      </c>
      <c r="AA112" s="51">
        <v>12.264252231253955</v>
      </c>
      <c r="AB112" s="51">
        <v>12.276620777902496</v>
      </c>
      <c r="AC112" s="51">
        <v>12.288989324551036</v>
      </c>
      <c r="AD112" s="51">
        <v>12.301357871199576</v>
      </c>
      <c r="AE112" s="51">
        <v>12.313726417848116</v>
      </c>
      <c r="AF112" s="51">
        <v>12.326094964496656</v>
      </c>
      <c r="AG112" s="51">
        <v>12.338463511145196</v>
      </c>
      <c r="AH112" s="51">
        <v>12.350832057793736</v>
      </c>
    </row>
    <row r="113" spans="1:34">
      <c r="A113" s="47"/>
      <c r="B113" s="50" t="s">
        <v>60</v>
      </c>
      <c r="C113" s="51">
        <v>10.664603381759848</v>
      </c>
      <c r="D113" s="51">
        <v>9.7328420787925936</v>
      </c>
      <c r="E113" s="51">
        <v>10.772623025733454</v>
      </c>
      <c r="F113" s="51">
        <v>10.794268394477843</v>
      </c>
      <c r="G113" s="51">
        <v>10.681897580876818</v>
      </c>
      <c r="H113" s="51">
        <v>10.768404673789435</v>
      </c>
      <c r="I113" s="51">
        <v>10.932961842542678</v>
      </c>
      <c r="J113" s="51">
        <v>11.066028571479329</v>
      </c>
      <c r="K113" s="51">
        <v>11.186476111326318</v>
      </c>
      <c r="L113" s="51">
        <v>11.31385337337511</v>
      </c>
      <c r="M113" s="51">
        <v>11.419282614636664</v>
      </c>
      <c r="N113" s="51">
        <v>11.499303088955651</v>
      </c>
      <c r="O113" s="51">
        <v>11.567531497707618</v>
      </c>
      <c r="P113" s="51">
        <v>11.632719964745492</v>
      </c>
      <c r="Q113" s="51">
        <v>11.65798361534463</v>
      </c>
      <c r="R113" s="51">
        <v>11.663718276063241</v>
      </c>
      <c r="S113" s="51">
        <v>11.690952269568818</v>
      </c>
      <c r="T113" s="51">
        <v>11.71757167445578</v>
      </c>
      <c r="U113" s="51">
        <v>11.735982876258134</v>
      </c>
      <c r="V113" s="51">
        <v>11.751092632824513</v>
      </c>
      <c r="W113" s="51">
        <v>11.764778044659796</v>
      </c>
      <c r="X113" s="51">
        <v>11.777146591308336</v>
      </c>
      <c r="Y113" s="51">
        <v>11.789515137956876</v>
      </c>
      <c r="Z113" s="51">
        <v>11.801883684605416</v>
      </c>
      <c r="AA113" s="51">
        <v>11.814252231253956</v>
      </c>
      <c r="AB113" s="51">
        <v>11.826620777902496</v>
      </c>
      <c r="AC113" s="51">
        <v>11.838989324551036</v>
      </c>
      <c r="AD113" s="51">
        <v>11.851357871199577</v>
      </c>
      <c r="AE113" s="51">
        <v>11.863726417848117</v>
      </c>
      <c r="AF113" s="51">
        <v>11.876094964496657</v>
      </c>
      <c r="AG113" s="51">
        <v>11.888463511145197</v>
      </c>
      <c r="AH113" s="51">
        <v>11.900832057793737</v>
      </c>
    </row>
    <row r="114" spans="1:34">
      <c r="A114" s="47"/>
      <c r="B114" s="50" t="s">
        <v>107</v>
      </c>
      <c r="C114" s="51">
        <v>10.714603381759847</v>
      </c>
      <c r="D114" s="51">
        <v>9.7828420787925925</v>
      </c>
      <c r="E114" s="51">
        <v>10.822623025733453</v>
      </c>
      <c r="F114" s="51">
        <v>10.844268394477842</v>
      </c>
      <c r="G114" s="51">
        <v>10.731897580876817</v>
      </c>
      <c r="H114" s="51">
        <v>10.818404673789434</v>
      </c>
      <c r="I114" s="51">
        <v>10.982961842542677</v>
      </c>
      <c r="J114" s="51">
        <v>11.116028571479328</v>
      </c>
      <c r="K114" s="51">
        <v>11.236476111326317</v>
      </c>
      <c r="L114" s="51">
        <v>11.363853373375109</v>
      </c>
      <c r="M114" s="51">
        <v>11.469282614636663</v>
      </c>
      <c r="N114" s="51">
        <v>11.54930308895565</v>
      </c>
      <c r="O114" s="51">
        <v>11.617531497707617</v>
      </c>
      <c r="P114" s="51">
        <v>11.682719964745491</v>
      </c>
      <c r="Q114" s="51">
        <v>11.707983615344629</v>
      </c>
      <c r="R114" s="51">
        <v>11.71371827606324</v>
      </c>
      <c r="S114" s="51">
        <v>11.740952269568817</v>
      </c>
      <c r="T114" s="51">
        <v>11.767571674455779</v>
      </c>
      <c r="U114" s="51">
        <v>11.785982876258133</v>
      </c>
      <c r="V114" s="51">
        <v>11.801092632824512</v>
      </c>
      <c r="W114" s="51">
        <v>11.814778044659795</v>
      </c>
      <c r="X114" s="51">
        <v>11.827146591308335</v>
      </c>
      <c r="Y114" s="51">
        <v>11.839515137956875</v>
      </c>
      <c r="Z114" s="51">
        <v>11.851883684605415</v>
      </c>
      <c r="AA114" s="51">
        <v>11.864252231253955</v>
      </c>
      <c r="AB114" s="51">
        <v>11.876620777902495</v>
      </c>
      <c r="AC114" s="51">
        <v>11.888989324551035</v>
      </c>
      <c r="AD114" s="51">
        <v>11.901357871199576</v>
      </c>
      <c r="AE114" s="51">
        <v>11.913726417848116</v>
      </c>
      <c r="AF114" s="51">
        <v>11.926094964496656</v>
      </c>
      <c r="AG114" s="51">
        <v>11.938463511145196</v>
      </c>
      <c r="AH114" s="51">
        <v>11.950832057793736</v>
      </c>
    </row>
    <row r="115" spans="1:34">
      <c r="A115" s="47"/>
      <c r="B115" s="48" t="s">
        <v>108</v>
      </c>
      <c r="C115" s="51" t="s">
        <v>104</v>
      </c>
      <c r="D115" s="51" t="s">
        <v>104</v>
      </c>
      <c r="E115" s="51" t="s">
        <v>104</v>
      </c>
      <c r="F115" s="51" t="s">
        <v>104</v>
      </c>
      <c r="G115" s="51" t="s">
        <v>104</v>
      </c>
      <c r="H115" s="51" t="s">
        <v>104</v>
      </c>
      <c r="I115" s="51" t="s">
        <v>104</v>
      </c>
      <c r="J115" s="51" t="s">
        <v>104</v>
      </c>
      <c r="K115" s="51" t="s">
        <v>104</v>
      </c>
      <c r="L115" s="51" t="s">
        <v>104</v>
      </c>
      <c r="M115" s="51" t="s">
        <v>104</v>
      </c>
      <c r="N115" s="51" t="s">
        <v>104</v>
      </c>
      <c r="O115" s="51" t="s">
        <v>104</v>
      </c>
      <c r="P115" s="51" t="s">
        <v>104</v>
      </c>
      <c r="Q115" s="51" t="s">
        <v>104</v>
      </c>
      <c r="R115" s="51" t="s">
        <v>104</v>
      </c>
      <c r="S115" s="51" t="s">
        <v>104</v>
      </c>
      <c r="T115" s="51" t="s">
        <v>104</v>
      </c>
      <c r="U115" s="51" t="s">
        <v>104</v>
      </c>
      <c r="V115" s="51" t="s">
        <v>104</v>
      </c>
      <c r="W115" s="51" t="s">
        <v>104</v>
      </c>
      <c r="X115" s="51" t="s">
        <v>104</v>
      </c>
      <c r="Y115" s="51" t="s">
        <v>104</v>
      </c>
      <c r="Z115" s="51" t="s">
        <v>104</v>
      </c>
      <c r="AA115" s="51" t="s">
        <v>104</v>
      </c>
      <c r="AB115" s="51" t="s">
        <v>104</v>
      </c>
      <c r="AC115" s="51" t="s">
        <v>104</v>
      </c>
      <c r="AD115" s="51" t="s">
        <v>104</v>
      </c>
      <c r="AE115" s="51" t="s">
        <v>104</v>
      </c>
      <c r="AF115" s="51" t="s">
        <v>104</v>
      </c>
      <c r="AG115" s="51" t="s">
        <v>104</v>
      </c>
      <c r="AH115" s="51" t="s">
        <v>104</v>
      </c>
    </row>
    <row r="116" spans="1:34">
      <c r="A116" s="47"/>
      <c r="B116" s="50" t="s">
        <v>94</v>
      </c>
      <c r="C116" s="51">
        <v>12.11257698058273</v>
      </c>
      <c r="D116" s="51">
        <v>11.441725679851093</v>
      </c>
      <c r="E116" s="51">
        <v>12.601409441341028</v>
      </c>
      <c r="F116" s="51">
        <v>12.516817813227636</v>
      </c>
      <c r="G116" s="51">
        <v>12.340213538732833</v>
      </c>
      <c r="H116" s="51">
        <v>12.416941650447086</v>
      </c>
      <c r="I116" s="51">
        <v>12.612251720215248</v>
      </c>
      <c r="J116" s="51">
        <v>12.672221201377248</v>
      </c>
      <c r="K116" s="51">
        <v>12.708930163485917</v>
      </c>
      <c r="L116" s="51">
        <v>12.77006219224892</v>
      </c>
      <c r="M116" s="51">
        <v>12.801565782848661</v>
      </c>
      <c r="N116" s="51">
        <v>12.82661658631058</v>
      </c>
      <c r="O116" s="51">
        <v>12.889549994094402</v>
      </c>
      <c r="P116" s="51">
        <v>12.993339882395194</v>
      </c>
      <c r="Q116" s="51">
        <v>13.052768836681379</v>
      </c>
      <c r="R116" s="51">
        <v>13.083000729673007</v>
      </c>
      <c r="S116" s="51">
        <v>13.123970762911012</v>
      </c>
      <c r="T116" s="51">
        <v>13.165376172596236</v>
      </c>
      <c r="U116" s="51">
        <v>13.192771062240485</v>
      </c>
      <c r="V116" s="51">
        <v>13.212770114060838</v>
      </c>
      <c r="W116" s="51">
        <v>13.228595477883358</v>
      </c>
      <c r="X116" s="51">
        <v>13.241082122513875</v>
      </c>
      <c r="Y116" s="51">
        <v>13.253568767144394</v>
      </c>
      <c r="Z116" s="51">
        <v>13.266055411774911</v>
      </c>
      <c r="AA116" s="51">
        <v>13.27854205640543</v>
      </c>
      <c r="AB116" s="51">
        <v>13.291028701035946</v>
      </c>
      <c r="AC116" s="51">
        <v>13.303515345666465</v>
      </c>
      <c r="AD116" s="51">
        <v>13.316001990296982</v>
      </c>
      <c r="AE116" s="51">
        <v>13.328488634927501</v>
      </c>
      <c r="AF116" s="51">
        <v>13.34097527955802</v>
      </c>
      <c r="AG116" s="51">
        <v>13.353461924188537</v>
      </c>
      <c r="AH116" s="51">
        <v>13.365948568819055</v>
      </c>
    </row>
    <row r="117" spans="1:34">
      <c r="A117" s="47"/>
      <c r="B117" s="50" t="s">
        <v>95</v>
      </c>
      <c r="C117" s="51">
        <v>11.61257698058273</v>
      </c>
      <c r="D117" s="51">
        <v>10.941725679851093</v>
      </c>
      <c r="E117" s="51">
        <v>12.101409441341028</v>
      </c>
      <c r="F117" s="51">
        <v>12.016817813227636</v>
      </c>
      <c r="G117" s="51">
        <v>11.840213538732833</v>
      </c>
      <c r="H117" s="51">
        <v>11.916941650447086</v>
      </c>
      <c r="I117" s="51">
        <v>12.112251720215248</v>
      </c>
      <c r="J117" s="51">
        <v>12.172221201377248</v>
      </c>
      <c r="K117" s="51">
        <v>12.208930163485917</v>
      </c>
      <c r="L117" s="51">
        <v>12.27006219224892</v>
      </c>
      <c r="M117" s="51">
        <v>12.301565782848661</v>
      </c>
      <c r="N117" s="51">
        <v>12.32661658631058</v>
      </c>
      <c r="O117" s="51">
        <v>12.389549994094402</v>
      </c>
      <c r="P117" s="51">
        <v>12.493339882395194</v>
      </c>
      <c r="Q117" s="51">
        <v>12.552768836681379</v>
      </c>
      <c r="R117" s="51">
        <v>12.583000729673007</v>
      </c>
      <c r="S117" s="51">
        <v>12.623970762911012</v>
      </c>
      <c r="T117" s="51">
        <v>12.665376172596236</v>
      </c>
      <c r="U117" s="51">
        <v>12.692771062240485</v>
      </c>
      <c r="V117" s="51">
        <v>12.712770114060838</v>
      </c>
      <c r="W117" s="51">
        <v>12.728595477883358</v>
      </c>
      <c r="X117" s="51">
        <v>12.741082122513875</v>
      </c>
      <c r="Y117" s="51">
        <v>12.753568767144394</v>
      </c>
      <c r="Z117" s="51">
        <v>12.766055411774911</v>
      </c>
      <c r="AA117" s="51">
        <v>12.77854205640543</v>
      </c>
      <c r="AB117" s="51">
        <v>12.791028701035946</v>
      </c>
      <c r="AC117" s="51">
        <v>12.803515345666465</v>
      </c>
      <c r="AD117" s="51">
        <v>12.816001990296982</v>
      </c>
      <c r="AE117" s="51">
        <v>12.828488634927501</v>
      </c>
      <c r="AF117" s="51">
        <v>12.84097527955802</v>
      </c>
      <c r="AG117" s="51">
        <v>12.853461924188537</v>
      </c>
      <c r="AH117" s="51">
        <v>12.865948568819055</v>
      </c>
    </row>
    <row r="118" spans="1:34">
      <c r="A118" s="47"/>
      <c r="B118" s="50" t="s">
        <v>109</v>
      </c>
      <c r="C118" s="51">
        <v>11.11257698058273</v>
      </c>
      <c r="D118" s="51">
        <v>10.441725679851093</v>
      </c>
      <c r="E118" s="51">
        <v>11.601409441341028</v>
      </c>
      <c r="F118" s="51">
        <v>11.516817813227636</v>
      </c>
      <c r="G118" s="51">
        <v>11.340213538732833</v>
      </c>
      <c r="H118" s="51">
        <v>11.416941650447086</v>
      </c>
      <c r="I118" s="51">
        <v>11.612251720215248</v>
      </c>
      <c r="J118" s="51">
        <v>11.672221201377248</v>
      </c>
      <c r="K118" s="51">
        <v>11.708930163485917</v>
      </c>
      <c r="L118" s="51">
        <v>11.77006219224892</v>
      </c>
      <c r="M118" s="51">
        <v>11.801565782848661</v>
      </c>
      <c r="N118" s="51">
        <v>11.82661658631058</v>
      </c>
      <c r="O118" s="51">
        <v>11.889549994094402</v>
      </c>
      <c r="P118" s="51">
        <v>11.993339882395194</v>
      </c>
      <c r="Q118" s="51">
        <v>12.052768836681379</v>
      </c>
      <c r="R118" s="51">
        <v>12.083000729673007</v>
      </c>
      <c r="S118" s="51">
        <v>12.123970762911012</v>
      </c>
      <c r="T118" s="51">
        <v>12.165376172596236</v>
      </c>
      <c r="U118" s="51">
        <v>12.192771062240485</v>
      </c>
      <c r="V118" s="51">
        <v>12.212770114060838</v>
      </c>
      <c r="W118" s="51">
        <v>12.228595477883358</v>
      </c>
      <c r="X118" s="51">
        <v>12.241082122513875</v>
      </c>
      <c r="Y118" s="51">
        <v>12.253568767144394</v>
      </c>
      <c r="Z118" s="51">
        <v>12.266055411774911</v>
      </c>
      <c r="AA118" s="51">
        <v>12.27854205640543</v>
      </c>
      <c r="AB118" s="51">
        <v>12.291028701035946</v>
      </c>
      <c r="AC118" s="51">
        <v>12.303515345666465</v>
      </c>
      <c r="AD118" s="51">
        <v>12.316001990296982</v>
      </c>
      <c r="AE118" s="51">
        <v>12.328488634927501</v>
      </c>
      <c r="AF118" s="51">
        <v>12.34097527955802</v>
      </c>
      <c r="AG118" s="51">
        <v>12.353461924188537</v>
      </c>
      <c r="AH118" s="51">
        <v>12.365948568819055</v>
      </c>
    </row>
    <row r="119" spans="1:34">
      <c r="A119" s="47"/>
      <c r="B119" s="50" t="s">
        <v>110</v>
      </c>
      <c r="C119" s="51">
        <v>11.11257698058273</v>
      </c>
      <c r="D119" s="51">
        <v>10.441725679851093</v>
      </c>
      <c r="E119" s="51">
        <v>11.601409441341028</v>
      </c>
      <c r="F119" s="51">
        <v>11.516817813227636</v>
      </c>
      <c r="G119" s="51">
        <v>11.340213538732833</v>
      </c>
      <c r="H119" s="51">
        <v>11.416941650447086</v>
      </c>
      <c r="I119" s="51">
        <v>11.612251720215248</v>
      </c>
      <c r="J119" s="51">
        <v>11.672221201377248</v>
      </c>
      <c r="K119" s="51">
        <v>11.708930163485917</v>
      </c>
      <c r="L119" s="51">
        <v>11.77006219224892</v>
      </c>
      <c r="M119" s="51">
        <v>11.801565782848661</v>
      </c>
      <c r="N119" s="51">
        <v>11.82661658631058</v>
      </c>
      <c r="O119" s="51">
        <v>11.889549994094402</v>
      </c>
      <c r="P119" s="51">
        <v>11.993339882395194</v>
      </c>
      <c r="Q119" s="51">
        <v>12.052768836681379</v>
      </c>
      <c r="R119" s="51">
        <v>12.083000729673007</v>
      </c>
      <c r="S119" s="51">
        <v>12.123970762911012</v>
      </c>
      <c r="T119" s="51">
        <v>12.165376172596236</v>
      </c>
      <c r="U119" s="51">
        <v>12.192771062240485</v>
      </c>
      <c r="V119" s="51">
        <v>12.212770114060838</v>
      </c>
      <c r="W119" s="51">
        <v>12.228595477883358</v>
      </c>
      <c r="X119" s="51">
        <v>12.241082122513875</v>
      </c>
      <c r="Y119" s="51">
        <v>12.253568767144394</v>
      </c>
      <c r="Z119" s="51">
        <v>12.266055411774911</v>
      </c>
      <c r="AA119" s="51">
        <v>12.27854205640543</v>
      </c>
      <c r="AB119" s="51">
        <v>12.291028701035946</v>
      </c>
      <c r="AC119" s="51">
        <v>12.303515345666465</v>
      </c>
      <c r="AD119" s="51">
        <v>12.316001990296982</v>
      </c>
      <c r="AE119" s="51">
        <v>12.328488634927501</v>
      </c>
      <c r="AF119" s="51">
        <v>12.34097527955802</v>
      </c>
      <c r="AG119" s="51">
        <v>12.353461924188537</v>
      </c>
      <c r="AH119" s="51">
        <v>12.365948568819055</v>
      </c>
    </row>
    <row r="120" spans="1:34">
      <c r="A120" s="47"/>
      <c r="B120" s="50" t="s">
        <v>111</v>
      </c>
      <c r="C120" s="51">
        <v>11.11257698058273</v>
      </c>
      <c r="D120" s="51">
        <v>10.441725679851093</v>
      </c>
      <c r="E120" s="51">
        <v>11.601409441341028</v>
      </c>
      <c r="F120" s="51">
        <v>11.516817813227636</v>
      </c>
      <c r="G120" s="51">
        <v>11.340213538732833</v>
      </c>
      <c r="H120" s="51">
        <v>11.416941650447086</v>
      </c>
      <c r="I120" s="51">
        <v>11.612251720215248</v>
      </c>
      <c r="J120" s="51">
        <v>11.672221201377248</v>
      </c>
      <c r="K120" s="51">
        <v>11.708930163485917</v>
      </c>
      <c r="L120" s="51">
        <v>11.77006219224892</v>
      </c>
      <c r="M120" s="51">
        <v>11.801565782848661</v>
      </c>
      <c r="N120" s="51">
        <v>11.82661658631058</v>
      </c>
      <c r="O120" s="51">
        <v>11.889549994094402</v>
      </c>
      <c r="P120" s="51">
        <v>11.993339882395194</v>
      </c>
      <c r="Q120" s="51">
        <v>12.052768836681379</v>
      </c>
      <c r="R120" s="51">
        <v>12.083000729673007</v>
      </c>
      <c r="S120" s="51">
        <v>12.123970762911012</v>
      </c>
      <c r="T120" s="51">
        <v>12.165376172596236</v>
      </c>
      <c r="U120" s="51">
        <v>12.192771062240485</v>
      </c>
      <c r="V120" s="51">
        <v>12.212770114060838</v>
      </c>
      <c r="W120" s="51">
        <v>12.228595477883358</v>
      </c>
      <c r="X120" s="51">
        <v>12.241082122513875</v>
      </c>
      <c r="Y120" s="51">
        <v>12.253568767144394</v>
      </c>
      <c r="Z120" s="51">
        <v>12.266055411774911</v>
      </c>
      <c r="AA120" s="51">
        <v>12.27854205640543</v>
      </c>
      <c r="AB120" s="51">
        <v>12.291028701035946</v>
      </c>
      <c r="AC120" s="51">
        <v>12.303515345666465</v>
      </c>
      <c r="AD120" s="51">
        <v>12.316001990296982</v>
      </c>
      <c r="AE120" s="51">
        <v>12.328488634927501</v>
      </c>
      <c r="AF120" s="51">
        <v>12.34097527955802</v>
      </c>
      <c r="AG120" s="51">
        <v>12.353461924188537</v>
      </c>
      <c r="AH120" s="51">
        <v>12.365948568819055</v>
      </c>
    </row>
    <row r="121" spans="1:34">
      <c r="A121" s="47"/>
      <c r="B121" s="50" t="s">
        <v>112</v>
      </c>
      <c r="C121" s="51">
        <v>11.11257698058273</v>
      </c>
      <c r="D121" s="51">
        <v>10.441725679851093</v>
      </c>
      <c r="E121" s="51">
        <v>11.601409441341028</v>
      </c>
      <c r="F121" s="51">
        <v>11.516817813227636</v>
      </c>
      <c r="G121" s="51">
        <v>11.340213538732833</v>
      </c>
      <c r="H121" s="51">
        <v>11.416941650447086</v>
      </c>
      <c r="I121" s="51">
        <v>11.612251720215248</v>
      </c>
      <c r="J121" s="51">
        <v>11.672221201377248</v>
      </c>
      <c r="K121" s="51">
        <v>11.708930163485917</v>
      </c>
      <c r="L121" s="51">
        <v>11.77006219224892</v>
      </c>
      <c r="M121" s="51">
        <v>11.801565782848661</v>
      </c>
      <c r="N121" s="51">
        <v>11.82661658631058</v>
      </c>
      <c r="O121" s="51">
        <v>11.889549994094402</v>
      </c>
      <c r="P121" s="51">
        <v>11.993339882395194</v>
      </c>
      <c r="Q121" s="51">
        <v>12.052768836681379</v>
      </c>
      <c r="R121" s="51">
        <v>12.083000729673007</v>
      </c>
      <c r="S121" s="51">
        <v>12.123970762911012</v>
      </c>
      <c r="T121" s="51">
        <v>12.165376172596236</v>
      </c>
      <c r="U121" s="51">
        <v>12.192771062240485</v>
      </c>
      <c r="V121" s="51">
        <v>12.212770114060838</v>
      </c>
      <c r="W121" s="51">
        <v>12.228595477883358</v>
      </c>
      <c r="X121" s="51">
        <v>12.241082122513875</v>
      </c>
      <c r="Y121" s="51">
        <v>12.253568767144394</v>
      </c>
      <c r="Z121" s="51">
        <v>12.266055411774911</v>
      </c>
      <c r="AA121" s="51">
        <v>12.27854205640543</v>
      </c>
      <c r="AB121" s="51">
        <v>12.291028701035946</v>
      </c>
      <c r="AC121" s="51">
        <v>12.303515345666465</v>
      </c>
      <c r="AD121" s="51">
        <v>12.316001990296982</v>
      </c>
      <c r="AE121" s="51">
        <v>12.328488634927501</v>
      </c>
      <c r="AF121" s="51">
        <v>12.34097527955802</v>
      </c>
      <c r="AG121" s="51">
        <v>12.353461924188537</v>
      </c>
      <c r="AH121" s="51">
        <v>12.365948568819055</v>
      </c>
    </row>
    <row r="122" spans="1:34">
      <c r="A122" s="47"/>
      <c r="B122" s="50" t="s">
        <v>113</v>
      </c>
      <c r="C122" s="51">
        <v>10.912576980582731</v>
      </c>
      <c r="D122" s="51">
        <v>10.241725679851093</v>
      </c>
      <c r="E122" s="51">
        <v>11.401409441341029</v>
      </c>
      <c r="F122" s="51">
        <v>11.316817813227637</v>
      </c>
      <c r="G122" s="51">
        <v>11.140213538732834</v>
      </c>
      <c r="H122" s="51">
        <v>11.216941650447087</v>
      </c>
      <c r="I122" s="51">
        <v>11.412251720215249</v>
      </c>
      <c r="J122" s="51">
        <v>11.472221201377248</v>
      </c>
      <c r="K122" s="51">
        <v>11.508930163485918</v>
      </c>
      <c r="L122" s="51">
        <v>11.570062192248921</v>
      </c>
      <c r="M122" s="51">
        <v>11.601565782848661</v>
      </c>
      <c r="N122" s="51">
        <v>11.626616586310581</v>
      </c>
      <c r="O122" s="51">
        <v>11.689549994094403</v>
      </c>
      <c r="P122" s="51">
        <v>11.793339882395195</v>
      </c>
      <c r="Q122" s="51">
        <v>11.852768836681379</v>
      </c>
      <c r="R122" s="51">
        <v>11.883000729673007</v>
      </c>
      <c r="S122" s="51">
        <v>11.923970762911013</v>
      </c>
      <c r="T122" s="51">
        <v>11.965376172596237</v>
      </c>
      <c r="U122" s="51">
        <v>11.992771062240486</v>
      </c>
      <c r="V122" s="51">
        <v>12.012770114060839</v>
      </c>
      <c r="W122" s="51">
        <v>12.028595477883359</v>
      </c>
      <c r="X122" s="51">
        <v>12.041082122513876</v>
      </c>
      <c r="Y122" s="51">
        <v>12.053568767144395</v>
      </c>
      <c r="Z122" s="51">
        <v>12.066055411774911</v>
      </c>
      <c r="AA122" s="51">
        <v>12.07854205640543</v>
      </c>
      <c r="AB122" s="51">
        <v>12.091028701035947</v>
      </c>
      <c r="AC122" s="51">
        <v>12.103515345666466</v>
      </c>
      <c r="AD122" s="51">
        <v>12.116001990296983</v>
      </c>
      <c r="AE122" s="51">
        <v>12.128488634927502</v>
      </c>
      <c r="AF122" s="51">
        <v>12.14097527955802</v>
      </c>
      <c r="AG122" s="51">
        <v>12.153461924188537</v>
      </c>
      <c r="AH122" s="51">
        <v>12.165948568819056</v>
      </c>
    </row>
    <row r="123" spans="1:34">
      <c r="A123" s="47"/>
      <c r="B123" s="50" t="s">
        <v>114</v>
      </c>
      <c r="C123" s="51">
        <v>11.11257698058273</v>
      </c>
      <c r="D123" s="51">
        <v>10.441725679851093</v>
      </c>
      <c r="E123" s="51">
        <v>11.601409441341028</v>
      </c>
      <c r="F123" s="51">
        <v>11.516817813227636</v>
      </c>
      <c r="G123" s="51">
        <v>11.340213538732833</v>
      </c>
      <c r="H123" s="51">
        <v>11.416941650447086</v>
      </c>
      <c r="I123" s="51">
        <v>11.612251720215248</v>
      </c>
      <c r="J123" s="51">
        <v>11.672221201377248</v>
      </c>
      <c r="K123" s="51">
        <v>11.708930163485917</v>
      </c>
      <c r="L123" s="51">
        <v>11.77006219224892</v>
      </c>
      <c r="M123" s="51">
        <v>11.801565782848661</v>
      </c>
      <c r="N123" s="51">
        <v>11.82661658631058</v>
      </c>
      <c r="O123" s="51">
        <v>11.889549994094402</v>
      </c>
      <c r="P123" s="51">
        <v>11.993339882395194</v>
      </c>
      <c r="Q123" s="51">
        <v>12.052768836681379</v>
      </c>
      <c r="R123" s="51">
        <v>12.083000729673007</v>
      </c>
      <c r="S123" s="51">
        <v>12.123970762911012</v>
      </c>
      <c r="T123" s="51">
        <v>12.165376172596236</v>
      </c>
      <c r="U123" s="51">
        <v>12.192771062240485</v>
      </c>
      <c r="V123" s="51">
        <v>12.212770114060838</v>
      </c>
      <c r="W123" s="51">
        <v>12.228595477883358</v>
      </c>
      <c r="X123" s="51">
        <v>12.241082122513875</v>
      </c>
      <c r="Y123" s="51">
        <v>12.253568767144394</v>
      </c>
      <c r="Z123" s="51">
        <v>12.266055411774911</v>
      </c>
      <c r="AA123" s="51">
        <v>12.27854205640543</v>
      </c>
      <c r="AB123" s="51">
        <v>12.291028701035946</v>
      </c>
      <c r="AC123" s="51">
        <v>12.303515345666465</v>
      </c>
      <c r="AD123" s="51">
        <v>12.316001990296982</v>
      </c>
      <c r="AE123" s="51">
        <v>12.328488634927501</v>
      </c>
      <c r="AF123" s="51">
        <v>12.34097527955802</v>
      </c>
      <c r="AG123" s="51">
        <v>12.353461924188537</v>
      </c>
      <c r="AH123" s="51">
        <v>12.365948568819055</v>
      </c>
    </row>
    <row r="124" spans="1:34">
      <c r="A124" s="47"/>
      <c r="B124" s="50" t="s">
        <v>115</v>
      </c>
      <c r="C124" s="51">
        <v>11.11257698058273</v>
      </c>
      <c r="D124" s="51">
        <v>10.441725679851093</v>
      </c>
      <c r="E124" s="51">
        <v>11.601409441341028</v>
      </c>
      <c r="F124" s="51">
        <v>11.516817813227636</v>
      </c>
      <c r="G124" s="51">
        <v>11.340213538732833</v>
      </c>
      <c r="H124" s="51">
        <v>11.416941650447086</v>
      </c>
      <c r="I124" s="51">
        <v>11.612251720215248</v>
      </c>
      <c r="J124" s="51">
        <v>11.672221201377248</v>
      </c>
      <c r="K124" s="51">
        <v>11.708930163485917</v>
      </c>
      <c r="L124" s="51">
        <v>11.77006219224892</v>
      </c>
      <c r="M124" s="51">
        <v>11.801565782848661</v>
      </c>
      <c r="N124" s="51">
        <v>11.82661658631058</v>
      </c>
      <c r="O124" s="51">
        <v>11.889549994094402</v>
      </c>
      <c r="P124" s="51">
        <v>11.993339882395194</v>
      </c>
      <c r="Q124" s="51">
        <v>12.052768836681379</v>
      </c>
      <c r="R124" s="51">
        <v>12.083000729673007</v>
      </c>
      <c r="S124" s="51">
        <v>12.123970762911012</v>
      </c>
      <c r="T124" s="51">
        <v>12.165376172596236</v>
      </c>
      <c r="U124" s="51">
        <v>12.192771062240485</v>
      </c>
      <c r="V124" s="51">
        <v>12.212770114060838</v>
      </c>
      <c r="W124" s="51">
        <v>12.228595477883358</v>
      </c>
      <c r="X124" s="51">
        <v>12.241082122513875</v>
      </c>
      <c r="Y124" s="51">
        <v>12.253568767144394</v>
      </c>
      <c r="Z124" s="51">
        <v>12.266055411774911</v>
      </c>
      <c r="AA124" s="51">
        <v>12.27854205640543</v>
      </c>
      <c r="AB124" s="51">
        <v>12.291028701035946</v>
      </c>
      <c r="AC124" s="51">
        <v>12.303515345666465</v>
      </c>
      <c r="AD124" s="51">
        <v>12.316001990296982</v>
      </c>
      <c r="AE124" s="51">
        <v>12.328488634927501</v>
      </c>
      <c r="AF124" s="51">
        <v>12.34097527955802</v>
      </c>
      <c r="AG124" s="51">
        <v>12.353461924188537</v>
      </c>
      <c r="AH124" s="51">
        <v>12.365948568819055</v>
      </c>
    </row>
    <row r="125" spans="1:34">
      <c r="A125" s="47"/>
      <c r="B125" s="50" t="s">
        <v>116</v>
      </c>
      <c r="C125" s="51">
        <v>10.912576980582731</v>
      </c>
      <c r="D125" s="51">
        <v>10.241725679851093</v>
      </c>
      <c r="E125" s="51">
        <v>11.401409441341029</v>
      </c>
      <c r="F125" s="51">
        <v>11.316817813227637</v>
      </c>
      <c r="G125" s="51">
        <v>11.140213538732834</v>
      </c>
      <c r="H125" s="51">
        <v>11.216941650447087</v>
      </c>
      <c r="I125" s="51">
        <v>11.412251720215249</v>
      </c>
      <c r="J125" s="51">
        <v>11.472221201377248</v>
      </c>
      <c r="K125" s="51">
        <v>11.508930163485918</v>
      </c>
      <c r="L125" s="51">
        <v>11.570062192248921</v>
      </c>
      <c r="M125" s="51">
        <v>11.601565782848661</v>
      </c>
      <c r="N125" s="51">
        <v>11.626616586310581</v>
      </c>
      <c r="O125" s="51">
        <v>11.689549994094403</v>
      </c>
      <c r="P125" s="51">
        <v>11.793339882395195</v>
      </c>
      <c r="Q125" s="51">
        <v>11.852768836681379</v>
      </c>
      <c r="R125" s="51">
        <v>11.883000729673007</v>
      </c>
      <c r="S125" s="51">
        <v>11.923970762911013</v>
      </c>
      <c r="T125" s="51">
        <v>11.965376172596237</v>
      </c>
      <c r="U125" s="51">
        <v>11.992771062240486</v>
      </c>
      <c r="V125" s="51">
        <v>12.012770114060839</v>
      </c>
      <c r="W125" s="51">
        <v>12.028595477883359</v>
      </c>
      <c r="X125" s="51">
        <v>12.041082122513876</v>
      </c>
      <c r="Y125" s="51">
        <v>12.053568767144395</v>
      </c>
      <c r="Z125" s="51">
        <v>12.066055411774911</v>
      </c>
      <c r="AA125" s="51">
        <v>12.07854205640543</v>
      </c>
      <c r="AB125" s="51">
        <v>12.091028701035947</v>
      </c>
      <c r="AC125" s="51">
        <v>12.103515345666466</v>
      </c>
      <c r="AD125" s="51">
        <v>12.116001990296983</v>
      </c>
      <c r="AE125" s="51">
        <v>12.128488634927502</v>
      </c>
      <c r="AF125" s="51">
        <v>12.14097527955802</v>
      </c>
      <c r="AG125" s="51">
        <v>12.153461924188537</v>
      </c>
      <c r="AH125" s="51">
        <v>12.165948568819056</v>
      </c>
    </row>
    <row r="126" spans="1:34">
      <c r="A126" s="47"/>
      <c r="B126" s="50" t="s">
        <v>117</v>
      </c>
      <c r="C126" s="51">
        <v>10.912576980582731</v>
      </c>
      <c r="D126" s="51">
        <v>10.241725679851093</v>
      </c>
      <c r="E126" s="51">
        <v>11.401409441341029</v>
      </c>
      <c r="F126" s="51">
        <v>11.316817813227637</v>
      </c>
      <c r="G126" s="51">
        <v>11.140213538732834</v>
      </c>
      <c r="H126" s="51">
        <v>11.216941650447087</v>
      </c>
      <c r="I126" s="51">
        <v>11.412251720215249</v>
      </c>
      <c r="J126" s="51">
        <v>11.472221201377248</v>
      </c>
      <c r="K126" s="51">
        <v>11.508930163485918</v>
      </c>
      <c r="L126" s="51">
        <v>11.570062192248921</v>
      </c>
      <c r="M126" s="51">
        <v>11.601565782848661</v>
      </c>
      <c r="N126" s="51">
        <v>11.626616586310581</v>
      </c>
      <c r="O126" s="51">
        <v>11.689549994094403</v>
      </c>
      <c r="P126" s="51">
        <v>11.793339882395195</v>
      </c>
      <c r="Q126" s="51">
        <v>11.852768836681379</v>
      </c>
      <c r="R126" s="51">
        <v>11.883000729673007</v>
      </c>
      <c r="S126" s="51">
        <v>11.923970762911013</v>
      </c>
      <c r="T126" s="51">
        <v>11.965376172596237</v>
      </c>
      <c r="U126" s="51">
        <v>11.992771062240486</v>
      </c>
      <c r="V126" s="51">
        <v>12.012770114060839</v>
      </c>
      <c r="W126" s="51">
        <v>12.028595477883359</v>
      </c>
      <c r="X126" s="51">
        <v>12.041082122513876</v>
      </c>
      <c r="Y126" s="51">
        <v>12.053568767144395</v>
      </c>
      <c r="Z126" s="51">
        <v>12.066055411774911</v>
      </c>
      <c r="AA126" s="51">
        <v>12.07854205640543</v>
      </c>
      <c r="AB126" s="51">
        <v>12.091028701035947</v>
      </c>
      <c r="AC126" s="51">
        <v>12.103515345666466</v>
      </c>
      <c r="AD126" s="51">
        <v>12.116001990296983</v>
      </c>
      <c r="AE126" s="51">
        <v>12.128488634927502</v>
      </c>
      <c r="AF126" s="51">
        <v>12.14097527955802</v>
      </c>
      <c r="AG126" s="51">
        <v>12.153461924188537</v>
      </c>
      <c r="AH126" s="51">
        <v>12.165948568819056</v>
      </c>
    </row>
    <row r="127" spans="1:34">
      <c r="A127" s="47"/>
      <c r="B127" s="50" t="s">
        <v>118</v>
      </c>
      <c r="C127" s="51">
        <v>11.012576980582731</v>
      </c>
      <c r="D127" s="51">
        <v>10.341725679851093</v>
      </c>
      <c r="E127" s="51">
        <v>11.501409441341028</v>
      </c>
      <c r="F127" s="51">
        <v>11.416817813227636</v>
      </c>
      <c r="G127" s="51">
        <v>11.240213538732833</v>
      </c>
      <c r="H127" s="51">
        <v>11.316941650447086</v>
      </c>
      <c r="I127" s="51">
        <v>11.512251720215248</v>
      </c>
      <c r="J127" s="51">
        <v>11.572221201377248</v>
      </c>
      <c r="K127" s="51">
        <v>11.608930163485917</v>
      </c>
      <c r="L127" s="51">
        <v>11.67006219224892</v>
      </c>
      <c r="M127" s="51">
        <v>11.701565782848661</v>
      </c>
      <c r="N127" s="51">
        <v>11.72661658631058</v>
      </c>
      <c r="O127" s="51">
        <v>11.789549994094402</v>
      </c>
      <c r="P127" s="51">
        <v>11.893339882395194</v>
      </c>
      <c r="Q127" s="51">
        <v>11.952768836681379</v>
      </c>
      <c r="R127" s="51">
        <v>11.983000729673007</v>
      </c>
      <c r="S127" s="51">
        <v>12.023970762911013</v>
      </c>
      <c r="T127" s="51">
        <v>12.065376172596237</v>
      </c>
      <c r="U127" s="51">
        <v>12.092771062240486</v>
      </c>
      <c r="V127" s="51">
        <v>12.112770114060838</v>
      </c>
      <c r="W127" s="51">
        <v>12.128595477883358</v>
      </c>
      <c r="X127" s="51">
        <v>12.141082122513875</v>
      </c>
      <c r="Y127" s="51">
        <v>12.153568767144394</v>
      </c>
      <c r="Z127" s="51">
        <v>12.166055411774911</v>
      </c>
      <c r="AA127" s="51">
        <v>12.17854205640543</v>
      </c>
      <c r="AB127" s="51">
        <v>12.191028701035947</v>
      </c>
      <c r="AC127" s="51">
        <v>12.203515345666466</v>
      </c>
      <c r="AD127" s="51">
        <v>12.216001990296983</v>
      </c>
      <c r="AE127" s="51">
        <v>12.228488634927501</v>
      </c>
      <c r="AF127" s="51">
        <v>12.24097527955802</v>
      </c>
      <c r="AG127" s="51">
        <v>12.253461924188537</v>
      </c>
      <c r="AH127" s="51">
        <v>12.265948568819056</v>
      </c>
    </row>
    <row r="128" spans="1:34">
      <c r="A128" s="47"/>
      <c r="B128" s="48" t="s">
        <v>119</v>
      </c>
      <c r="C128" s="51" t="s">
        <v>104</v>
      </c>
      <c r="D128" s="51" t="s">
        <v>104</v>
      </c>
      <c r="E128" s="51" t="s">
        <v>104</v>
      </c>
      <c r="F128" s="51" t="s">
        <v>104</v>
      </c>
      <c r="G128" s="51" t="s">
        <v>104</v>
      </c>
      <c r="H128" s="51" t="s">
        <v>104</v>
      </c>
      <c r="I128" s="51" t="s">
        <v>104</v>
      </c>
      <c r="J128" s="51" t="s">
        <v>104</v>
      </c>
      <c r="K128" s="51" t="s">
        <v>104</v>
      </c>
      <c r="L128" s="51" t="s">
        <v>104</v>
      </c>
      <c r="M128" s="51" t="s">
        <v>104</v>
      </c>
      <c r="N128" s="51" t="s">
        <v>104</v>
      </c>
      <c r="O128" s="51" t="s">
        <v>104</v>
      </c>
      <c r="P128" s="51" t="s">
        <v>104</v>
      </c>
      <c r="Q128" s="51" t="s">
        <v>104</v>
      </c>
      <c r="R128" s="51" t="s">
        <v>104</v>
      </c>
      <c r="S128" s="51" t="s">
        <v>104</v>
      </c>
      <c r="T128" s="51" t="s">
        <v>104</v>
      </c>
      <c r="U128" s="51" t="s">
        <v>104</v>
      </c>
      <c r="V128" s="51" t="s">
        <v>104</v>
      </c>
      <c r="W128" s="51" t="s">
        <v>104</v>
      </c>
      <c r="X128" s="51" t="s">
        <v>104</v>
      </c>
      <c r="Y128" s="51" t="s">
        <v>104</v>
      </c>
      <c r="Z128" s="51" t="s">
        <v>104</v>
      </c>
      <c r="AA128" s="51" t="s">
        <v>104</v>
      </c>
      <c r="AB128" s="51" t="s">
        <v>104</v>
      </c>
      <c r="AC128" s="51" t="s">
        <v>104</v>
      </c>
      <c r="AD128" s="51" t="s">
        <v>104</v>
      </c>
      <c r="AE128" s="51" t="s">
        <v>104</v>
      </c>
      <c r="AF128" s="51" t="s">
        <v>104</v>
      </c>
      <c r="AG128" s="51" t="s">
        <v>104</v>
      </c>
      <c r="AH128" s="51" t="s">
        <v>104</v>
      </c>
    </row>
    <row r="129" spans="1:34">
      <c r="A129" s="47"/>
      <c r="B129" s="50" t="s">
        <v>94</v>
      </c>
      <c r="C129" s="51">
        <v>10.785764454310982</v>
      </c>
      <c r="D129" s="51">
        <v>9.4040933750038143</v>
      </c>
      <c r="E129" s="51">
        <v>10.35337349995898</v>
      </c>
      <c r="F129" s="51">
        <v>10.397321052961207</v>
      </c>
      <c r="G129" s="51">
        <v>10.258759526430374</v>
      </c>
      <c r="H129" s="51">
        <v>10.132921947071512</v>
      </c>
      <c r="I129" s="51">
        <v>10.155267089759036</v>
      </c>
      <c r="J129" s="51">
        <v>10.247194550629896</v>
      </c>
      <c r="K129" s="51">
        <v>10.359128580427459</v>
      </c>
      <c r="L129" s="51">
        <v>10.379721874032334</v>
      </c>
      <c r="M129" s="51">
        <v>10.340247133793188</v>
      </c>
      <c r="N129" s="51">
        <v>10.291377588672603</v>
      </c>
      <c r="O129" s="51">
        <v>10.265480753462974</v>
      </c>
      <c r="P129" s="51">
        <v>10.253835788086683</v>
      </c>
      <c r="Q129" s="51">
        <v>10.267178885773458</v>
      </c>
      <c r="R129" s="51">
        <v>10.280930029084082</v>
      </c>
      <c r="S129" s="51">
        <v>10.280478280216595</v>
      </c>
      <c r="T129" s="51">
        <v>10.282923613375388</v>
      </c>
      <c r="U129" s="51">
        <v>10.286439781833213</v>
      </c>
      <c r="V129" s="51">
        <v>10.307666435243917</v>
      </c>
      <c r="W129" s="51">
        <v>10.329076704442787</v>
      </c>
      <c r="X129" s="51">
        <v>10.351221972054621</v>
      </c>
      <c r="Y129" s="51">
        <v>10.373367239666454</v>
      </c>
      <c r="Z129" s="51">
        <v>10.395512507278283</v>
      </c>
      <c r="AA129" s="51">
        <v>10.417657774890117</v>
      </c>
      <c r="AB129" s="51">
        <v>10.439803042501946</v>
      </c>
      <c r="AC129" s="51">
        <v>10.46194831011378</v>
      </c>
      <c r="AD129" s="51">
        <v>10.484093577725609</v>
      </c>
      <c r="AE129" s="51">
        <v>10.506238845337442</v>
      </c>
      <c r="AF129" s="51">
        <v>10.528384112949272</v>
      </c>
      <c r="AG129" s="51">
        <v>10.550529380561105</v>
      </c>
      <c r="AH129" s="51">
        <v>10.572674648172935</v>
      </c>
    </row>
    <row r="130" spans="1:34">
      <c r="A130" s="47"/>
      <c r="B130" s="50" t="s">
        <v>95</v>
      </c>
      <c r="C130" s="51">
        <v>10.435764454310982</v>
      </c>
      <c r="D130" s="51">
        <v>9.0540933750038146</v>
      </c>
      <c r="E130" s="51">
        <v>10.003373499958981</v>
      </c>
      <c r="F130" s="51">
        <v>10.047321052961207</v>
      </c>
      <c r="G130" s="51">
        <v>9.9087595264303747</v>
      </c>
      <c r="H130" s="51">
        <v>9.782921947071511</v>
      </c>
      <c r="I130" s="51">
        <v>9.8052670897590346</v>
      </c>
      <c r="J130" s="51">
        <v>9.8971945506298962</v>
      </c>
      <c r="K130" s="51">
        <v>10.009128580427459</v>
      </c>
      <c r="L130" s="51">
        <v>10.029721874032333</v>
      </c>
      <c r="M130" s="51">
        <v>9.9902471337931882</v>
      </c>
      <c r="N130" s="51">
        <v>9.9413775886726015</v>
      </c>
      <c r="O130" s="51">
        <v>9.9154807534629725</v>
      </c>
      <c r="P130" s="51">
        <v>9.903835788086683</v>
      </c>
      <c r="Q130" s="51">
        <v>9.9171788857734562</v>
      </c>
      <c r="R130" s="51">
        <v>9.930930029084081</v>
      </c>
      <c r="S130" s="51">
        <v>9.9304782802165938</v>
      </c>
      <c r="T130" s="51">
        <v>9.9329236133753867</v>
      </c>
      <c r="U130" s="51">
        <v>9.9364397818332133</v>
      </c>
      <c r="V130" s="51">
        <v>9.9576664352439153</v>
      </c>
      <c r="W130" s="51">
        <v>9.9790767044427877</v>
      </c>
      <c r="X130" s="51">
        <v>10.001221972054621</v>
      </c>
      <c r="Y130" s="51">
        <v>10.023367239666452</v>
      </c>
      <c r="Z130" s="51">
        <v>10.045512507278284</v>
      </c>
      <c r="AA130" s="51">
        <v>10.067657774890115</v>
      </c>
      <c r="AB130" s="51">
        <v>10.089803042501947</v>
      </c>
      <c r="AC130" s="51">
        <v>10.11194831011378</v>
      </c>
      <c r="AD130" s="51">
        <v>10.13409357772561</v>
      </c>
      <c r="AE130" s="51">
        <v>10.156238845337443</v>
      </c>
      <c r="AF130" s="51">
        <v>10.178384112949272</v>
      </c>
      <c r="AG130" s="51">
        <v>10.200529380561106</v>
      </c>
      <c r="AH130" s="51">
        <v>10.222674648172935</v>
      </c>
    </row>
    <row r="131" spans="1:34">
      <c r="A131" s="47"/>
      <c r="B131" s="50" t="s">
        <v>120</v>
      </c>
      <c r="C131" s="51">
        <v>10.035764454310982</v>
      </c>
      <c r="D131" s="51">
        <v>8.6540933750038143</v>
      </c>
      <c r="E131" s="51">
        <v>9.6033734999589804</v>
      </c>
      <c r="F131" s="51">
        <v>9.6473210529612068</v>
      </c>
      <c r="G131" s="51">
        <v>9.5087595264303744</v>
      </c>
      <c r="H131" s="51">
        <v>9.3829219470715106</v>
      </c>
      <c r="I131" s="51">
        <v>9.4052670897590342</v>
      </c>
      <c r="J131" s="51">
        <v>9.4971945506298958</v>
      </c>
      <c r="K131" s="51">
        <v>9.6091285804274591</v>
      </c>
      <c r="L131" s="51">
        <v>9.6297218740323327</v>
      </c>
      <c r="M131" s="51">
        <v>9.5902471337931878</v>
      </c>
      <c r="N131" s="51">
        <v>9.5413775886726011</v>
      </c>
      <c r="O131" s="51">
        <v>9.5154807534629722</v>
      </c>
      <c r="P131" s="51">
        <v>9.5038357880866826</v>
      </c>
      <c r="Q131" s="51">
        <v>9.5171788857734558</v>
      </c>
      <c r="R131" s="51">
        <v>9.5309300290840806</v>
      </c>
      <c r="S131" s="51">
        <v>9.5304782802165935</v>
      </c>
      <c r="T131" s="51">
        <v>9.5329236133753863</v>
      </c>
      <c r="U131" s="51">
        <v>9.5364397818332129</v>
      </c>
      <c r="V131" s="51">
        <v>9.5576664352439149</v>
      </c>
      <c r="W131" s="51">
        <v>9.5790767044427874</v>
      </c>
      <c r="X131" s="51">
        <v>9.6012219720546206</v>
      </c>
      <c r="Y131" s="51">
        <v>9.623367239666452</v>
      </c>
      <c r="Z131" s="51">
        <v>9.6455125072782835</v>
      </c>
      <c r="AA131" s="51">
        <v>9.6676577748901149</v>
      </c>
      <c r="AB131" s="51">
        <v>9.6898030425019464</v>
      </c>
      <c r="AC131" s="51">
        <v>9.7119483101137796</v>
      </c>
      <c r="AD131" s="51">
        <v>9.7340935777256092</v>
      </c>
      <c r="AE131" s="51">
        <v>9.7562388453374425</v>
      </c>
      <c r="AF131" s="51">
        <v>9.7783841129492721</v>
      </c>
      <c r="AG131" s="51">
        <v>9.8005293805611053</v>
      </c>
      <c r="AH131" s="51">
        <v>9.822674648172935</v>
      </c>
    </row>
    <row r="132" spans="1:34">
      <c r="A132" s="47"/>
      <c r="B132" s="50" t="s">
        <v>121</v>
      </c>
      <c r="C132" s="51">
        <v>10.035764454310982</v>
      </c>
      <c r="D132" s="51">
        <v>8.6540933750038143</v>
      </c>
      <c r="E132" s="51">
        <v>9.6033734999589804</v>
      </c>
      <c r="F132" s="51">
        <v>9.6473210529612068</v>
      </c>
      <c r="G132" s="51">
        <v>9.5087595264303744</v>
      </c>
      <c r="H132" s="51">
        <v>9.3829219470715106</v>
      </c>
      <c r="I132" s="51">
        <v>9.4052670897590342</v>
      </c>
      <c r="J132" s="51">
        <v>9.4971945506298958</v>
      </c>
      <c r="K132" s="51">
        <v>9.6091285804274591</v>
      </c>
      <c r="L132" s="51">
        <v>9.6297218740323327</v>
      </c>
      <c r="M132" s="51">
        <v>9.5902471337931878</v>
      </c>
      <c r="N132" s="51">
        <v>9.5413775886726011</v>
      </c>
      <c r="O132" s="51">
        <v>9.5154807534629722</v>
      </c>
      <c r="P132" s="51">
        <v>9.5038357880866826</v>
      </c>
      <c r="Q132" s="51">
        <v>9.5171788857734558</v>
      </c>
      <c r="R132" s="51">
        <v>9.5309300290840806</v>
      </c>
      <c r="S132" s="51">
        <v>9.5304782802165935</v>
      </c>
      <c r="T132" s="51">
        <v>9.5329236133753863</v>
      </c>
      <c r="U132" s="51">
        <v>9.5364397818332129</v>
      </c>
      <c r="V132" s="51">
        <v>9.5576664352439149</v>
      </c>
      <c r="W132" s="51">
        <v>9.5790767044427874</v>
      </c>
      <c r="X132" s="51">
        <v>9.6012219720546206</v>
      </c>
      <c r="Y132" s="51">
        <v>9.623367239666452</v>
      </c>
      <c r="Z132" s="51">
        <v>9.6455125072782835</v>
      </c>
      <c r="AA132" s="51">
        <v>9.6676577748901149</v>
      </c>
      <c r="AB132" s="51">
        <v>9.6898030425019464</v>
      </c>
      <c r="AC132" s="51">
        <v>9.7119483101137796</v>
      </c>
      <c r="AD132" s="51">
        <v>9.7340935777256092</v>
      </c>
      <c r="AE132" s="51">
        <v>9.7562388453374425</v>
      </c>
      <c r="AF132" s="51">
        <v>9.7783841129492721</v>
      </c>
      <c r="AG132" s="51">
        <v>9.8005293805611053</v>
      </c>
      <c r="AH132" s="51">
        <v>9.822674648172935</v>
      </c>
    </row>
    <row r="133" spans="1:34">
      <c r="A133" s="47"/>
      <c r="B133" s="50" t="s">
        <v>122</v>
      </c>
      <c r="C133" s="51">
        <v>10.035764454310982</v>
      </c>
      <c r="D133" s="51">
        <v>8.6540933750038143</v>
      </c>
      <c r="E133" s="51">
        <v>9.6033734999589804</v>
      </c>
      <c r="F133" s="51">
        <v>9.6473210529612068</v>
      </c>
      <c r="G133" s="51">
        <v>9.5087595264303744</v>
      </c>
      <c r="H133" s="51">
        <v>9.3829219470715106</v>
      </c>
      <c r="I133" s="51">
        <v>9.4052670897590342</v>
      </c>
      <c r="J133" s="51">
        <v>9.4971945506298958</v>
      </c>
      <c r="K133" s="51">
        <v>9.6091285804274591</v>
      </c>
      <c r="L133" s="51">
        <v>9.6297218740323327</v>
      </c>
      <c r="M133" s="51">
        <v>9.5902471337931878</v>
      </c>
      <c r="N133" s="51">
        <v>9.5413775886726011</v>
      </c>
      <c r="O133" s="51">
        <v>9.5154807534629722</v>
      </c>
      <c r="P133" s="51">
        <v>9.5038357880866826</v>
      </c>
      <c r="Q133" s="51">
        <v>9.5171788857734558</v>
      </c>
      <c r="R133" s="51">
        <v>9.5309300290840806</v>
      </c>
      <c r="S133" s="51">
        <v>9.5304782802165935</v>
      </c>
      <c r="T133" s="51">
        <v>9.5329236133753863</v>
      </c>
      <c r="U133" s="51">
        <v>9.5364397818332129</v>
      </c>
      <c r="V133" s="51">
        <v>9.5576664352439149</v>
      </c>
      <c r="W133" s="51">
        <v>9.5790767044427874</v>
      </c>
      <c r="X133" s="51">
        <v>9.6012219720546206</v>
      </c>
      <c r="Y133" s="51">
        <v>9.623367239666452</v>
      </c>
      <c r="Z133" s="51">
        <v>9.6455125072782835</v>
      </c>
      <c r="AA133" s="51">
        <v>9.6676577748901149</v>
      </c>
      <c r="AB133" s="51">
        <v>9.6898030425019464</v>
      </c>
      <c r="AC133" s="51">
        <v>9.7119483101137796</v>
      </c>
      <c r="AD133" s="51">
        <v>9.7340935777256092</v>
      </c>
      <c r="AE133" s="51">
        <v>9.7562388453374425</v>
      </c>
      <c r="AF133" s="51">
        <v>9.7783841129492721</v>
      </c>
      <c r="AG133" s="51">
        <v>9.8005293805611053</v>
      </c>
      <c r="AH133" s="51">
        <v>9.822674648172935</v>
      </c>
    </row>
    <row r="134" spans="1:34">
      <c r="A134" s="47"/>
      <c r="B134" s="52" t="s">
        <v>123</v>
      </c>
      <c r="C134" s="51">
        <v>8.6672942893949454</v>
      </c>
      <c r="D134" s="51">
        <v>7.3748088937756053</v>
      </c>
      <c r="E134" s="51">
        <v>8.3701219743021653</v>
      </c>
      <c r="F134" s="51">
        <v>8.4345763222060395</v>
      </c>
      <c r="G134" s="51">
        <v>8.3198682468202634</v>
      </c>
      <c r="H134" s="51">
        <v>8.2032329912223219</v>
      </c>
      <c r="I134" s="51">
        <v>8.2281125766735528</v>
      </c>
      <c r="J134" s="51">
        <v>8.3190738652742109</v>
      </c>
      <c r="K134" s="51">
        <v>8.4300902172371419</v>
      </c>
      <c r="L134" s="51">
        <v>8.4491756282445643</v>
      </c>
      <c r="M134" s="51">
        <v>8.4086841967328052</v>
      </c>
      <c r="N134" s="51">
        <v>8.363040896443426</v>
      </c>
      <c r="O134" s="51">
        <v>8.3384209010321975</v>
      </c>
      <c r="P134" s="51">
        <v>8.3272573235401257</v>
      </c>
      <c r="Q134" s="51">
        <v>8.341136142226258</v>
      </c>
      <c r="R134" s="51">
        <v>8.3551710501964838</v>
      </c>
      <c r="S134" s="51">
        <v>8.3526116182268026</v>
      </c>
      <c r="T134" s="51">
        <v>8.3533708049038395</v>
      </c>
      <c r="U134" s="51">
        <v>8.3558752854726119</v>
      </c>
      <c r="V134" s="51">
        <v>8.3766972637276922</v>
      </c>
      <c r="W134" s="51">
        <v>8.3980265978954414</v>
      </c>
      <c r="X134" s="51">
        <v>8.4201718655072728</v>
      </c>
      <c r="Y134" s="51">
        <v>8.442317133119106</v>
      </c>
      <c r="Z134" s="51">
        <v>8.4644624007309375</v>
      </c>
      <c r="AA134" s="51">
        <v>8.4866076683427689</v>
      </c>
      <c r="AB134" s="51">
        <v>8.5087529359546004</v>
      </c>
      <c r="AC134" s="51">
        <v>8.5308982035664318</v>
      </c>
      <c r="AD134" s="51">
        <v>8.5530434711782632</v>
      </c>
      <c r="AE134" s="51">
        <v>8.5751887387900947</v>
      </c>
      <c r="AF134" s="51">
        <v>8.5973340064019261</v>
      </c>
      <c r="AG134" s="51">
        <v>8.6194792740137576</v>
      </c>
      <c r="AH134" s="51">
        <v>8.641624541625589</v>
      </c>
    </row>
    <row r="135" spans="1:34">
      <c r="A135" s="47"/>
      <c r="B135" s="50" t="s">
        <v>124</v>
      </c>
      <c r="C135" s="51">
        <v>8.7357644543109814</v>
      </c>
      <c r="D135" s="51">
        <v>7.3540933750038144</v>
      </c>
      <c r="E135" s="51">
        <v>8.3033734999589797</v>
      </c>
      <c r="F135" s="51">
        <v>8.3473210529612061</v>
      </c>
      <c r="G135" s="51">
        <v>8.2087595264303737</v>
      </c>
      <c r="H135" s="51">
        <v>8.0829219470715117</v>
      </c>
      <c r="I135" s="51">
        <v>8.1052670897590353</v>
      </c>
      <c r="J135" s="51">
        <v>8.1971945506298951</v>
      </c>
      <c r="K135" s="51">
        <v>9.6091285804274591</v>
      </c>
      <c r="L135" s="51">
        <v>9.6297218740323327</v>
      </c>
      <c r="M135" s="51">
        <v>9.5902471337931878</v>
      </c>
      <c r="N135" s="51">
        <v>9.5413775886726011</v>
      </c>
      <c r="O135" s="51">
        <v>9.5154807534629722</v>
      </c>
      <c r="P135" s="51">
        <v>9.5038357880866826</v>
      </c>
      <c r="Q135" s="51">
        <v>9.5171788857734558</v>
      </c>
      <c r="R135" s="51">
        <v>9.5309300290840806</v>
      </c>
      <c r="S135" s="51">
        <v>9.5304782802165935</v>
      </c>
      <c r="T135" s="51">
        <v>9.5329236133753863</v>
      </c>
      <c r="U135" s="51">
        <v>9.5364397818332129</v>
      </c>
      <c r="V135" s="51">
        <v>9.5576664352439149</v>
      </c>
      <c r="W135" s="51">
        <v>9.5790767044427874</v>
      </c>
      <c r="X135" s="51">
        <v>9.6012219720546206</v>
      </c>
      <c r="Y135" s="51">
        <v>9.623367239666452</v>
      </c>
      <c r="Z135" s="51">
        <v>9.6455125072782835</v>
      </c>
      <c r="AA135" s="51">
        <v>9.6676577748901149</v>
      </c>
      <c r="AB135" s="51">
        <v>9.6898030425019464</v>
      </c>
      <c r="AC135" s="51">
        <v>9.7119483101137796</v>
      </c>
      <c r="AD135" s="51">
        <v>9.7340935777256092</v>
      </c>
      <c r="AE135" s="51">
        <v>9.7562388453374425</v>
      </c>
      <c r="AF135" s="51">
        <v>9.7783841129492721</v>
      </c>
      <c r="AG135" s="51">
        <v>9.8005293805611053</v>
      </c>
      <c r="AH135" s="51">
        <v>9.822674648172935</v>
      </c>
    </row>
    <row r="136" spans="1:34">
      <c r="A136" s="47"/>
      <c r="B136" s="50" t="s">
        <v>125</v>
      </c>
      <c r="C136" s="51">
        <v>10.035764454310982</v>
      </c>
      <c r="D136" s="51">
        <v>8.6540933750038143</v>
      </c>
      <c r="E136" s="51">
        <v>9.6033734999589804</v>
      </c>
      <c r="F136" s="51">
        <v>9.6473210529612068</v>
      </c>
      <c r="G136" s="51">
        <v>9.5087595264303744</v>
      </c>
      <c r="H136" s="51">
        <v>9.3829219470715106</v>
      </c>
      <c r="I136" s="51">
        <v>9.4052670897590342</v>
      </c>
      <c r="J136" s="51">
        <v>9.4971945506298958</v>
      </c>
      <c r="K136" s="51">
        <v>9.6091285804274591</v>
      </c>
      <c r="L136" s="51">
        <v>9.6297218740323327</v>
      </c>
      <c r="M136" s="51">
        <v>9.5902471337931878</v>
      </c>
      <c r="N136" s="51">
        <v>9.5413775886726011</v>
      </c>
      <c r="O136" s="51">
        <v>9.5154807534629722</v>
      </c>
      <c r="P136" s="51">
        <v>9.5038357880866826</v>
      </c>
      <c r="Q136" s="51">
        <v>9.5171788857734558</v>
      </c>
      <c r="R136" s="51">
        <v>9.5309300290840806</v>
      </c>
      <c r="S136" s="51">
        <v>9.5304782802165935</v>
      </c>
      <c r="T136" s="51">
        <v>9.5329236133753863</v>
      </c>
      <c r="U136" s="51">
        <v>9.5364397818332129</v>
      </c>
      <c r="V136" s="51">
        <v>9.5576664352439149</v>
      </c>
      <c r="W136" s="51">
        <v>9.5790767044427874</v>
      </c>
      <c r="X136" s="51">
        <v>9.6012219720546206</v>
      </c>
      <c r="Y136" s="51">
        <v>9.623367239666452</v>
      </c>
      <c r="Z136" s="51">
        <v>9.6455125072782835</v>
      </c>
      <c r="AA136" s="51">
        <v>9.6676577748901149</v>
      </c>
      <c r="AB136" s="51">
        <v>9.6898030425019464</v>
      </c>
      <c r="AC136" s="51">
        <v>9.7119483101137796</v>
      </c>
      <c r="AD136" s="51">
        <v>9.7340935777256092</v>
      </c>
      <c r="AE136" s="51">
        <v>9.7562388453374425</v>
      </c>
      <c r="AF136" s="51">
        <v>9.7783841129492721</v>
      </c>
      <c r="AG136" s="51">
        <v>9.8005293805611053</v>
      </c>
      <c r="AH136" s="51">
        <v>9.822674648172935</v>
      </c>
    </row>
    <row r="137" spans="1:34">
      <c r="A137" s="47"/>
      <c r="B137" s="50" t="s">
        <v>126</v>
      </c>
      <c r="C137" s="51">
        <v>10.035764454310982</v>
      </c>
      <c r="D137" s="51">
        <v>8.6540933750038143</v>
      </c>
      <c r="E137" s="51">
        <v>9.6033734999589804</v>
      </c>
      <c r="F137" s="51">
        <v>9.6473210529612068</v>
      </c>
      <c r="G137" s="51">
        <v>9.5087595264303744</v>
      </c>
      <c r="H137" s="51">
        <v>9.3829219470715106</v>
      </c>
      <c r="I137" s="51">
        <v>9.4052670897590342</v>
      </c>
      <c r="J137" s="51">
        <v>9.4971945506298958</v>
      </c>
      <c r="K137" s="51">
        <v>9.6091285804274591</v>
      </c>
      <c r="L137" s="51">
        <v>9.6297218740323327</v>
      </c>
      <c r="M137" s="51">
        <v>9.5902471337931878</v>
      </c>
      <c r="N137" s="51">
        <v>9.5413775886726011</v>
      </c>
      <c r="O137" s="51">
        <v>9.5154807534629722</v>
      </c>
      <c r="P137" s="51">
        <v>9.5038357880866826</v>
      </c>
      <c r="Q137" s="51">
        <v>9.5171788857734558</v>
      </c>
      <c r="R137" s="51">
        <v>9.5309300290840806</v>
      </c>
      <c r="S137" s="51">
        <v>9.5304782802165935</v>
      </c>
      <c r="T137" s="51">
        <v>9.5329236133753863</v>
      </c>
      <c r="U137" s="51">
        <v>9.5364397818332129</v>
      </c>
      <c r="V137" s="51">
        <v>9.5576664352439149</v>
      </c>
      <c r="W137" s="51">
        <v>9.5790767044427874</v>
      </c>
      <c r="X137" s="51">
        <v>9.6012219720546206</v>
      </c>
      <c r="Y137" s="51">
        <v>9.623367239666452</v>
      </c>
      <c r="Z137" s="51">
        <v>9.6455125072782835</v>
      </c>
      <c r="AA137" s="51">
        <v>9.6676577748901149</v>
      </c>
      <c r="AB137" s="51">
        <v>9.6898030425019464</v>
      </c>
      <c r="AC137" s="51">
        <v>9.7119483101137796</v>
      </c>
      <c r="AD137" s="51">
        <v>9.7340935777256092</v>
      </c>
      <c r="AE137" s="51">
        <v>9.7562388453374425</v>
      </c>
      <c r="AF137" s="51">
        <v>9.7783841129492721</v>
      </c>
      <c r="AG137" s="51">
        <v>9.8005293805611053</v>
      </c>
      <c r="AH137" s="51">
        <v>9.822674648172935</v>
      </c>
    </row>
    <row r="138" spans="1:34">
      <c r="A138" s="47"/>
      <c r="B138" s="52" t="s">
        <v>62</v>
      </c>
      <c r="C138" s="51">
        <v>9.4997327080988203</v>
      </c>
      <c r="D138" s="51">
        <v>8.2072473124794794</v>
      </c>
      <c r="E138" s="51">
        <v>9.2025603930060402</v>
      </c>
      <c r="F138" s="51">
        <v>9.2670147409099144</v>
      </c>
      <c r="G138" s="51">
        <v>9.1523066655241383</v>
      </c>
      <c r="H138" s="51">
        <v>9.0356714099261968</v>
      </c>
      <c r="I138" s="51">
        <v>9.0605509953774277</v>
      </c>
      <c r="J138" s="51">
        <v>9.1515122839780858</v>
      </c>
      <c r="K138" s="51">
        <v>9.2625286359410168</v>
      </c>
      <c r="L138" s="51">
        <v>9.2816140469484392</v>
      </c>
      <c r="M138" s="51">
        <v>9.2411226154366801</v>
      </c>
      <c r="N138" s="51">
        <v>9.1954793151473009</v>
      </c>
      <c r="O138" s="51">
        <v>9.1708593197360724</v>
      </c>
      <c r="P138" s="51">
        <v>9.1596957422440006</v>
      </c>
      <c r="Q138" s="51">
        <v>9.1735745609301329</v>
      </c>
      <c r="R138" s="51">
        <v>9.1876094689003587</v>
      </c>
      <c r="S138" s="51">
        <v>9.1850500369306776</v>
      </c>
      <c r="T138" s="51">
        <v>9.1858092236077145</v>
      </c>
      <c r="U138" s="51">
        <v>9.1883137041764869</v>
      </c>
      <c r="V138" s="51">
        <v>9.2091356824315671</v>
      </c>
      <c r="W138" s="51">
        <v>9.2304650165993163</v>
      </c>
      <c r="X138" s="51">
        <v>9.2526102842111477</v>
      </c>
      <c r="Y138" s="51">
        <v>9.2747555518229809</v>
      </c>
      <c r="Z138" s="51">
        <v>9.2969008194348124</v>
      </c>
      <c r="AA138" s="51">
        <v>9.3190460870466438</v>
      </c>
      <c r="AB138" s="51">
        <v>9.3411913546584753</v>
      </c>
      <c r="AC138" s="51">
        <v>9.3633366222703067</v>
      </c>
      <c r="AD138" s="51">
        <v>9.3854818898821382</v>
      </c>
      <c r="AE138" s="51">
        <v>9.4076271574939696</v>
      </c>
      <c r="AF138" s="51">
        <v>9.429772425105801</v>
      </c>
      <c r="AG138" s="51">
        <v>9.4519176927176325</v>
      </c>
      <c r="AH138" s="51">
        <v>9.4740629603294639</v>
      </c>
    </row>
    <row r="139" spans="1:34">
      <c r="A139" s="47"/>
      <c r="B139" s="50" t="s">
        <v>74</v>
      </c>
      <c r="C139" s="51">
        <v>8.9581214108536553</v>
      </c>
      <c r="D139" s="51">
        <v>6.6089195148419648</v>
      </c>
      <c r="E139" s="51">
        <v>8.598787356349705</v>
      </c>
      <c r="F139" s="51">
        <v>8.9464236526774066</v>
      </c>
      <c r="G139" s="51">
        <v>8.9387697431404725</v>
      </c>
      <c r="H139" s="51">
        <v>9.2888326038378608</v>
      </c>
      <c r="I139" s="51">
        <v>10.070922390710038</v>
      </c>
      <c r="J139" s="51">
        <v>10.371793787189983</v>
      </c>
      <c r="K139" s="51">
        <v>10.131711272846397</v>
      </c>
      <c r="L139" s="51">
        <v>9.6290563369128961</v>
      </c>
      <c r="M139" s="51">
        <v>9.4871177028992744</v>
      </c>
      <c r="N139" s="51">
        <v>9.928076650400147</v>
      </c>
      <c r="O139" s="51">
        <v>10.60222556681218</v>
      </c>
      <c r="P139" s="51">
        <v>10.96689598375308</v>
      </c>
      <c r="Q139" s="51">
        <v>10.832264951501648</v>
      </c>
      <c r="R139" s="51">
        <v>10.463017567922003</v>
      </c>
      <c r="S139" s="51">
        <v>10.287468199545138</v>
      </c>
      <c r="T139" s="51">
        <v>10.260785973351348</v>
      </c>
      <c r="U139" s="51">
        <v>10.208449609387179</v>
      </c>
      <c r="V139" s="51">
        <v>10.20190304388319</v>
      </c>
      <c r="W139" s="51">
        <v>10.246527718259152</v>
      </c>
      <c r="X139" s="51">
        <v>10.312985247684313</v>
      </c>
      <c r="Y139" s="51">
        <v>10.379442777109475</v>
      </c>
      <c r="Z139" s="51">
        <v>10.445900306534636</v>
      </c>
      <c r="AA139" s="51">
        <v>10.512357835959797</v>
      </c>
      <c r="AB139" s="51">
        <v>10.578815365384958</v>
      </c>
      <c r="AC139" s="51">
        <v>10.64527289481012</v>
      </c>
      <c r="AD139" s="51">
        <v>10.711730424235281</v>
      </c>
      <c r="AE139" s="51">
        <v>10.778187953660442</v>
      </c>
      <c r="AF139" s="51">
        <v>10.844645483085603</v>
      </c>
      <c r="AG139" s="51">
        <v>10.911103012510765</v>
      </c>
      <c r="AH139" s="51">
        <v>10.977560541935926</v>
      </c>
    </row>
    <row r="140" spans="1:34">
      <c r="A140" s="47"/>
      <c r="B140" s="50" t="s">
        <v>127</v>
      </c>
      <c r="C140" s="51">
        <v>8.9581214108536553</v>
      </c>
      <c r="D140" s="51">
        <v>6.6089195148419648</v>
      </c>
      <c r="E140" s="51">
        <v>8.598787356349705</v>
      </c>
      <c r="F140" s="51">
        <v>8.9464236526774066</v>
      </c>
      <c r="G140" s="51">
        <v>8.9387697431404725</v>
      </c>
      <c r="H140" s="51">
        <v>9.2888326038378608</v>
      </c>
      <c r="I140" s="51">
        <v>10.070922390710038</v>
      </c>
      <c r="J140" s="51">
        <v>10.371793787189983</v>
      </c>
      <c r="K140" s="51">
        <v>10.131711272846397</v>
      </c>
      <c r="L140" s="51">
        <v>9.6290563369128961</v>
      </c>
      <c r="M140" s="51">
        <v>9.4871177028992744</v>
      </c>
      <c r="N140" s="51">
        <v>9.928076650400147</v>
      </c>
      <c r="O140" s="51">
        <v>10.60222556681218</v>
      </c>
      <c r="P140" s="51">
        <v>10.96689598375308</v>
      </c>
      <c r="Q140" s="51">
        <v>10.832264951501648</v>
      </c>
      <c r="R140" s="51">
        <v>10.463017567922003</v>
      </c>
      <c r="S140" s="51">
        <v>10.287468199545138</v>
      </c>
      <c r="T140" s="51">
        <v>10.260785973351348</v>
      </c>
      <c r="U140" s="51">
        <v>10.208449609387179</v>
      </c>
      <c r="V140" s="51">
        <v>10.20190304388319</v>
      </c>
      <c r="W140" s="51">
        <v>10.246527718259152</v>
      </c>
      <c r="X140" s="51">
        <v>10.312985247684313</v>
      </c>
      <c r="Y140" s="51">
        <v>10.379442777109475</v>
      </c>
      <c r="Z140" s="51">
        <v>10.445900306534636</v>
      </c>
      <c r="AA140" s="51">
        <v>10.512357835959797</v>
      </c>
      <c r="AB140" s="51">
        <v>10.578815365384958</v>
      </c>
      <c r="AC140" s="51">
        <v>10.64527289481012</v>
      </c>
      <c r="AD140" s="51">
        <v>10.711730424235281</v>
      </c>
      <c r="AE140" s="51">
        <v>10.778187953660442</v>
      </c>
      <c r="AF140" s="51">
        <v>10.844645483085603</v>
      </c>
      <c r="AG140" s="51">
        <v>10.911103012510765</v>
      </c>
      <c r="AH140" s="51">
        <v>10.977560541935926</v>
      </c>
    </row>
    <row r="141" spans="1:34">
      <c r="A141" s="47"/>
      <c r="B141" s="48" t="s">
        <v>128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</row>
    <row r="142" spans="1:34">
      <c r="A142" s="47"/>
      <c r="B142" s="50" t="s">
        <v>94</v>
      </c>
      <c r="C142" s="51">
        <v>12.42244179012539</v>
      </c>
      <c r="D142" s="51">
        <v>11.536620474863057</v>
      </c>
      <c r="E142" s="51">
        <v>12.73065789820499</v>
      </c>
      <c r="F142" s="51">
        <v>13.102784344945166</v>
      </c>
      <c r="G142" s="51">
        <v>13.475086164743569</v>
      </c>
      <c r="H142" s="51">
        <v>13.874925992871926</v>
      </c>
      <c r="I142" s="51">
        <v>13.999523113994005</v>
      </c>
      <c r="J142" s="51">
        <v>13.982960777656718</v>
      </c>
      <c r="K142" s="51">
        <v>14.000156924962468</v>
      </c>
      <c r="L142" s="51">
        <v>14.075575750045903</v>
      </c>
      <c r="M142" s="51">
        <v>14.2410250306012</v>
      </c>
      <c r="N142" s="51">
        <v>14.477964883747546</v>
      </c>
      <c r="O142" s="51">
        <v>14.682644288956947</v>
      </c>
      <c r="P142" s="51">
        <v>14.880769498755589</v>
      </c>
      <c r="Q142" s="51">
        <v>15.025464477660398</v>
      </c>
      <c r="R142" s="51">
        <v>15.107269406273481</v>
      </c>
      <c r="S142" s="51">
        <v>15.293351207611833</v>
      </c>
      <c r="T142" s="51">
        <v>15.416482969691007</v>
      </c>
      <c r="U142" s="51">
        <v>15.498218040459605</v>
      </c>
      <c r="V142" s="51">
        <v>15.547118397421094</v>
      </c>
      <c r="W142" s="51">
        <v>15.575185629987578</v>
      </c>
      <c r="X142" s="51">
        <v>15.590489426682964</v>
      </c>
      <c r="Y142" s="51">
        <v>15.605793223378351</v>
      </c>
      <c r="Z142" s="51">
        <v>15.621097020073735</v>
      </c>
      <c r="AA142" s="51">
        <v>15.636400816769122</v>
      </c>
      <c r="AB142" s="51">
        <v>15.651704613464508</v>
      </c>
      <c r="AC142" s="51">
        <v>15.667008410159895</v>
      </c>
      <c r="AD142" s="51">
        <v>15.682312206855279</v>
      </c>
      <c r="AE142" s="51">
        <v>15.697616003550666</v>
      </c>
      <c r="AF142" s="51">
        <v>15.712919800246052</v>
      </c>
      <c r="AG142" s="51">
        <v>15.728223596941437</v>
      </c>
      <c r="AH142" s="51">
        <v>15.743527393636823</v>
      </c>
    </row>
    <row r="143" spans="1:34">
      <c r="A143" s="47"/>
      <c r="B143" s="50" t="s">
        <v>95</v>
      </c>
      <c r="C143" s="51">
        <v>11.92244179012539</v>
      </c>
      <c r="D143" s="51">
        <v>11.036620474863057</v>
      </c>
      <c r="E143" s="51">
        <v>12.23065789820499</v>
      </c>
      <c r="F143" s="51">
        <v>12.602784344945166</v>
      </c>
      <c r="G143" s="51">
        <v>12.975086164743569</v>
      </c>
      <c r="H143" s="51">
        <v>13.374925992871926</v>
      </c>
      <c r="I143" s="51">
        <v>13.499523113994005</v>
      </c>
      <c r="J143" s="51">
        <v>13.482960777656718</v>
      </c>
      <c r="K143" s="51">
        <v>13.500156924962468</v>
      </c>
      <c r="L143" s="51">
        <v>13.575575750045903</v>
      </c>
      <c r="M143" s="51">
        <v>13.7410250306012</v>
      </c>
      <c r="N143" s="51">
        <v>13.977964883747546</v>
      </c>
      <c r="O143" s="51">
        <v>14.182644288956947</v>
      </c>
      <c r="P143" s="51">
        <v>14.380769498755589</v>
      </c>
      <c r="Q143" s="51">
        <v>14.525464477660398</v>
      </c>
      <c r="R143" s="51">
        <v>14.607269406273481</v>
      </c>
      <c r="S143" s="51">
        <v>14.793351207611833</v>
      </c>
      <c r="T143" s="51">
        <v>14.916482969691007</v>
      </c>
      <c r="U143" s="51">
        <v>14.998218040459605</v>
      </c>
      <c r="V143" s="51">
        <v>15.047118397421094</v>
      </c>
      <c r="W143" s="51">
        <v>15.075185629987578</v>
      </c>
      <c r="X143" s="51">
        <v>15.090489426682964</v>
      </c>
      <c r="Y143" s="51">
        <v>15.105793223378351</v>
      </c>
      <c r="Z143" s="51">
        <v>15.121097020073735</v>
      </c>
      <c r="AA143" s="51">
        <v>15.136400816769122</v>
      </c>
      <c r="AB143" s="51">
        <v>15.151704613464508</v>
      </c>
      <c r="AC143" s="51">
        <v>15.167008410159895</v>
      </c>
      <c r="AD143" s="51">
        <v>15.182312206855279</v>
      </c>
      <c r="AE143" s="51">
        <v>15.197616003550666</v>
      </c>
      <c r="AF143" s="51">
        <v>15.212919800246052</v>
      </c>
      <c r="AG143" s="51">
        <v>15.228223596941437</v>
      </c>
      <c r="AH143" s="51">
        <v>15.243527393636823</v>
      </c>
    </row>
    <row r="144" spans="1:34">
      <c r="A144" s="47"/>
      <c r="B144" s="50" t="s">
        <v>129</v>
      </c>
      <c r="C144" s="51">
        <v>11.42244179012539</v>
      </c>
      <c r="D144" s="51">
        <v>10.536620474863057</v>
      </c>
      <c r="E144" s="51">
        <v>11.73065789820499</v>
      </c>
      <c r="F144" s="51">
        <v>12.102784344945166</v>
      </c>
      <c r="G144" s="51">
        <v>12.475086164743569</v>
      </c>
      <c r="H144" s="51">
        <v>12.874925992871926</v>
      </c>
      <c r="I144" s="51">
        <v>12.999523113994005</v>
      </c>
      <c r="J144" s="51">
        <v>12.982960777656718</v>
      </c>
      <c r="K144" s="51">
        <v>13.000156924962468</v>
      </c>
      <c r="L144" s="51">
        <v>13.075575750045903</v>
      </c>
      <c r="M144" s="51">
        <v>13.2410250306012</v>
      </c>
      <c r="N144" s="51">
        <v>13.477964883747546</v>
      </c>
      <c r="O144" s="51">
        <v>13.682644288956947</v>
      </c>
      <c r="P144" s="51">
        <v>13.880769498755589</v>
      </c>
      <c r="Q144" s="51">
        <v>14.025464477660398</v>
      </c>
      <c r="R144" s="51">
        <v>14.107269406273481</v>
      </c>
      <c r="S144" s="51">
        <v>14.293351207611833</v>
      </c>
      <c r="T144" s="51">
        <v>14.416482969691007</v>
      </c>
      <c r="U144" s="51">
        <v>14.498218040459605</v>
      </c>
      <c r="V144" s="51">
        <v>14.547118397421094</v>
      </c>
      <c r="W144" s="51">
        <v>14.575185629987578</v>
      </c>
      <c r="X144" s="51">
        <v>14.590489426682964</v>
      </c>
      <c r="Y144" s="51">
        <v>14.605793223378351</v>
      </c>
      <c r="Z144" s="51">
        <v>14.621097020073735</v>
      </c>
      <c r="AA144" s="51">
        <v>14.636400816769122</v>
      </c>
      <c r="AB144" s="51">
        <v>14.651704613464508</v>
      </c>
      <c r="AC144" s="51">
        <v>14.667008410159895</v>
      </c>
      <c r="AD144" s="51">
        <v>14.682312206855279</v>
      </c>
      <c r="AE144" s="51">
        <v>14.697616003550666</v>
      </c>
      <c r="AF144" s="51">
        <v>14.712919800246052</v>
      </c>
      <c r="AG144" s="51">
        <v>14.728223596941437</v>
      </c>
      <c r="AH144" s="51">
        <v>14.743527393636823</v>
      </c>
    </row>
    <row r="145" spans="1:34">
      <c r="A145" s="47"/>
      <c r="B145" s="50" t="s">
        <v>130</v>
      </c>
      <c r="C145" s="51">
        <v>11.42244179012539</v>
      </c>
      <c r="D145" s="51">
        <v>10.536620474863057</v>
      </c>
      <c r="E145" s="51">
        <v>11.73065789820499</v>
      </c>
      <c r="F145" s="51">
        <v>12.102784344945166</v>
      </c>
      <c r="G145" s="51">
        <v>12.475086164743569</v>
      </c>
      <c r="H145" s="51">
        <v>12.874925992871926</v>
      </c>
      <c r="I145" s="51">
        <v>12.999523113994005</v>
      </c>
      <c r="J145" s="51">
        <v>12.982960777656718</v>
      </c>
      <c r="K145" s="51">
        <v>13.000156924962468</v>
      </c>
      <c r="L145" s="51">
        <v>13.075575750045903</v>
      </c>
      <c r="M145" s="51">
        <v>13.2410250306012</v>
      </c>
      <c r="N145" s="51">
        <v>13.477964883747546</v>
      </c>
      <c r="O145" s="51">
        <v>13.682644288956947</v>
      </c>
      <c r="P145" s="51">
        <v>13.880769498755589</v>
      </c>
      <c r="Q145" s="51">
        <v>14.025464477660398</v>
      </c>
      <c r="R145" s="51">
        <v>14.107269406273481</v>
      </c>
      <c r="S145" s="51">
        <v>14.293351207611833</v>
      </c>
      <c r="T145" s="51">
        <v>14.416482969691007</v>
      </c>
      <c r="U145" s="51">
        <v>14.498218040459605</v>
      </c>
      <c r="V145" s="51">
        <v>14.547118397421094</v>
      </c>
      <c r="W145" s="51">
        <v>14.575185629987578</v>
      </c>
      <c r="X145" s="51">
        <v>14.590489426682964</v>
      </c>
      <c r="Y145" s="51">
        <v>14.605793223378351</v>
      </c>
      <c r="Z145" s="51">
        <v>14.621097020073735</v>
      </c>
      <c r="AA145" s="51">
        <v>14.636400816769122</v>
      </c>
      <c r="AB145" s="51">
        <v>14.651704613464508</v>
      </c>
      <c r="AC145" s="51">
        <v>14.667008410159895</v>
      </c>
      <c r="AD145" s="51">
        <v>14.682312206855279</v>
      </c>
      <c r="AE145" s="51">
        <v>14.697616003550666</v>
      </c>
      <c r="AF145" s="51">
        <v>14.712919800246052</v>
      </c>
      <c r="AG145" s="51">
        <v>14.728223596941437</v>
      </c>
      <c r="AH145" s="51">
        <v>14.743527393636823</v>
      </c>
    </row>
    <row r="148" spans="1:34">
      <c r="B148" s="19" t="s">
        <v>67</v>
      </c>
    </row>
    <row r="149" spans="1:34">
      <c r="B149" s="3" t="s">
        <v>145</v>
      </c>
      <c r="C149" s="13">
        <f>C87</f>
        <v>2019</v>
      </c>
      <c r="D149" s="13">
        <f t="shared" ref="D149:AH149" si="27">D87</f>
        <v>2020</v>
      </c>
      <c r="E149" s="13">
        <f t="shared" si="27"/>
        <v>2021</v>
      </c>
      <c r="F149" s="13">
        <f t="shared" si="27"/>
        <v>2022</v>
      </c>
      <c r="G149" s="13">
        <f t="shared" si="27"/>
        <v>2023</v>
      </c>
      <c r="H149" s="13">
        <f t="shared" si="27"/>
        <v>2024</v>
      </c>
      <c r="I149" s="13">
        <f t="shared" si="27"/>
        <v>2025</v>
      </c>
      <c r="J149" s="13">
        <f t="shared" si="27"/>
        <v>2026</v>
      </c>
      <c r="K149" s="13">
        <f t="shared" si="27"/>
        <v>2027</v>
      </c>
      <c r="L149" s="13">
        <f t="shared" si="27"/>
        <v>2028</v>
      </c>
      <c r="M149" s="13">
        <f t="shared" si="27"/>
        <v>2029</v>
      </c>
      <c r="N149" s="13">
        <f t="shared" si="27"/>
        <v>2030</v>
      </c>
      <c r="O149" s="13">
        <f t="shared" si="27"/>
        <v>2031</v>
      </c>
      <c r="P149" s="13">
        <f t="shared" si="27"/>
        <v>2032</v>
      </c>
      <c r="Q149" s="13">
        <f t="shared" si="27"/>
        <v>2033</v>
      </c>
      <c r="R149" s="13">
        <f t="shared" si="27"/>
        <v>2034</v>
      </c>
      <c r="S149" s="13">
        <f t="shared" si="27"/>
        <v>2035</v>
      </c>
      <c r="T149" s="13">
        <f t="shared" si="27"/>
        <v>2036</v>
      </c>
      <c r="U149" s="13">
        <f t="shared" si="27"/>
        <v>2037</v>
      </c>
      <c r="V149" s="13">
        <f t="shared" si="27"/>
        <v>2038</v>
      </c>
      <c r="W149" s="13">
        <f t="shared" si="27"/>
        <v>2039</v>
      </c>
      <c r="X149" s="13">
        <f t="shared" si="27"/>
        <v>2040</v>
      </c>
      <c r="Y149" s="13">
        <f t="shared" si="27"/>
        <v>2041</v>
      </c>
      <c r="Z149" s="13">
        <f t="shared" si="27"/>
        <v>2042</v>
      </c>
      <c r="AA149" s="13">
        <f t="shared" si="27"/>
        <v>2043</v>
      </c>
      <c r="AB149" s="13">
        <f t="shared" si="27"/>
        <v>2044</v>
      </c>
      <c r="AC149" s="13">
        <f t="shared" si="27"/>
        <v>2045</v>
      </c>
      <c r="AD149" s="13">
        <f t="shared" si="27"/>
        <v>2046</v>
      </c>
      <c r="AE149" s="13">
        <f t="shared" si="27"/>
        <v>2047</v>
      </c>
      <c r="AF149" s="13">
        <f t="shared" si="27"/>
        <v>2048</v>
      </c>
      <c r="AG149" s="13">
        <f t="shared" si="27"/>
        <v>2049</v>
      </c>
      <c r="AH149" s="13">
        <f t="shared" si="27"/>
        <v>2050</v>
      </c>
    </row>
    <row r="150" spans="1:34">
      <c r="B150" t="str">
        <f>B57</f>
        <v>Melbourne</v>
      </c>
      <c r="C150" s="4">
        <v>1.2815527608706994</v>
      </c>
      <c r="D150" s="4">
        <v>1.3859066568444955</v>
      </c>
      <c r="E150" s="4">
        <v>1.6061767073112119</v>
      </c>
      <c r="F150" s="4">
        <v>1.7149655452498873</v>
      </c>
      <c r="G150" s="4">
        <v>1.81568589527798</v>
      </c>
      <c r="H150" s="4">
        <v>1.9332002007564064</v>
      </c>
      <c r="I150" s="4">
        <v>1.8091196356457324</v>
      </c>
      <c r="J150" s="4">
        <v>1.7360034581700479</v>
      </c>
      <c r="K150" s="4">
        <v>1.6155703742268006</v>
      </c>
      <c r="L150" s="4">
        <v>1.5325675604816578</v>
      </c>
      <c r="M150" s="4">
        <v>1.5489681659477981</v>
      </c>
      <c r="N150" s="4">
        <v>1.6001882386429003</v>
      </c>
      <c r="O150" s="4">
        <v>1.6306887792997724</v>
      </c>
      <c r="P150" s="4">
        <v>1.6846975889512592</v>
      </c>
      <c r="Q150" s="4">
        <v>1.7100723316091635</v>
      </c>
      <c r="R150" s="4">
        <v>1.7045240609604679</v>
      </c>
      <c r="S150" s="4">
        <v>1.7827244744249757</v>
      </c>
      <c r="T150" s="4">
        <v>1.8452848051965827</v>
      </c>
      <c r="U150" s="4">
        <v>1.8828210036595472</v>
      </c>
      <c r="V150" s="4">
        <v>1.8978354830447319</v>
      </c>
      <c r="W150" s="4">
        <v>1.9008383789217689</v>
      </c>
      <c r="X150" s="4">
        <v>1.9008383789217689</v>
      </c>
      <c r="Y150" s="4">
        <v>1.9008383789217689</v>
      </c>
      <c r="Z150" s="4">
        <v>1.9008383789217689</v>
      </c>
      <c r="AA150" s="4">
        <v>1.9008383789217689</v>
      </c>
      <c r="AB150" s="4">
        <v>1.9008383789217689</v>
      </c>
      <c r="AC150" s="4">
        <v>1.9008383789217689</v>
      </c>
      <c r="AD150" s="4">
        <v>1.9008383789217689</v>
      </c>
      <c r="AE150" s="4">
        <v>1.9008383789217689</v>
      </c>
      <c r="AF150" s="4">
        <v>1.9008383789217689</v>
      </c>
      <c r="AG150" s="4">
        <v>1.9008383789217689</v>
      </c>
      <c r="AH150" s="4">
        <v>1.9008383789217689</v>
      </c>
    </row>
    <row r="151" spans="1:34">
      <c r="B151" t="str">
        <f t="shared" ref="B151:B156" si="28">B58</f>
        <v>Sydney</v>
      </c>
      <c r="C151" s="4">
        <v>1.5154305666079768</v>
      </c>
      <c r="D151" s="4">
        <v>1.5406307679644673</v>
      </c>
      <c r="E151" s="4">
        <v>1.6166234736756753</v>
      </c>
      <c r="F151" s="4">
        <v>1.6604631834908314</v>
      </c>
      <c r="G151" s="4">
        <v>1.7221204914766162</v>
      </c>
      <c r="H151" s="4">
        <v>1.8060613182689647</v>
      </c>
      <c r="I151" s="4">
        <v>1.8091894516205169</v>
      </c>
      <c r="J151" s="4">
        <v>1.8212066213606839</v>
      </c>
      <c r="K151" s="4">
        <v>1.8008462219940338</v>
      </c>
      <c r="L151" s="4">
        <v>1.7845160530662305</v>
      </c>
      <c r="M151" s="4">
        <v>1.7824694505269694</v>
      </c>
      <c r="N151" s="4">
        <v>1.7867723800405493</v>
      </c>
      <c r="O151" s="4">
        <v>1.7892706547116024</v>
      </c>
      <c r="P151" s="4">
        <v>1.7955858218479968</v>
      </c>
      <c r="Q151" s="4">
        <v>1.7934478167185333</v>
      </c>
      <c r="R151" s="4">
        <v>1.7881145166646011</v>
      </c>
      <c r="S151" s="4">
        <v>1.7915622236939797</v>
      </c>
      <c r="T151" s="4">
        <v>1.7943203893174857</v>
      </c>
      <c r="U151" s="4">
        <v>1.7959752886915865</v>
      </c>
      <c r="V151" s="4">
        <v>1.796637248441229</v>
      </c>
      <c r="W151" s="4">
        <v>1.7967696403911564</v>
      </c>
      <c r="X151" s="4">
        <v>1.7967696403911564</v>
      </c>
      <c r="Y151" s="4">
        <v>1.7967696403911564</v>
      </c>
      <c r="Z151" s="4">
        <v>1.7967696403911564</v>
      </c>
      <c r="AA151" s="4">
        <v>1.7967696403911564</v>
      </c>
      <c r="AB151" s="4">
        <v>1.7967696403911564</v>
      </c>
      <c r="AC151" s="4">
        <v>1.7967696403911564</v>
      </c>
      <c r="AD151" s="4">
        <v>1.7967696403911564</v>
      </c>
      <c r="AE151" s="4">
        <v>1.7967696403911564</v>
      </c>
      <c r="AF151" s="4">
        <v>1.7967696403911564</v>
      </c>
      <c r="AG151" s="4">
        <v>1.7967696403911564</v>
      </c>
      <c r="AH151" s="4">
        <v>1.7967696403911564</v>
      </c>
    </row>
    <row r="152" spans="1:34">
      <c r="B152" t="str">
        <f t="shared" si="28"/>
        <v>Adelaide</v>
      </c>
      <c r="C152" s="4">
        <v>1.9823627448868759</v>
      </c>
      <c r="D152" s="4">
        <v>2.0633179728267628</v>
      </c>
      <c r="E152" s="4">
        <v>2.1537392064627561</v>
      </c>
      <c r="F152" s="4">
        <v>2.2420864767756221</v>
      </c>
      <c r="G152" s="4">
        <v>2.3487947141090082</v>
      </c>
      <c r="H152" s="4">
        <v>2.4329893182335329</v>
      </c>
      <c r="I152" s="4">
        <v>2.445986328951971</v>
      </c>
      <c r="J152" s="4">
        <v>2.3933124691230212</v>
      </c>
      <c r="K152" s="4">
        <v>2.3249421786941298</v>
      </c>
      <c r="L152" s="4">
        <v>2.2663627249561191</v>
      </c>
      <c r="M152" s="4">
        <v>2.2305725450107676</v>
      </c>
      <c r="N152" s="4">
        <v>2.2179220130889288</v>
      </c>
      <c r="O152" s="4">
        <v>2.2033561584597159</v>
      </c>
      <c r="P152" s="4">
        <v>2.206042489723</v>
      </c>
      <c r="Q152" s="4">
        <v>2.2037240689395077</v>
      </c>
      <c r="R152" s="4">
        <v>2.2002300205571039</v>
      </c>
      <c r="S152" s="4">
        <v>2.1981541950687582</v>
      </c>
      <c r="T152" s="4">
        <v>2.1964935346780816</v>
      </c>
      <c r="U152" s="4">
        <v>2.1954971384436757</v>
      </c>
      <c r="V152" s="4">
        <v>2.1950985799499136</v>
      </c>
      <c r="W152" s="4">
        <v>2.1950188682511609</v>
      </c>
      <c r="X152" s="4">
        <v>2.1950188682511609</v>
      </c>
      <c r="Y152" s="4">
        <v>2.1950188682511609</v>
      </c>
      <c r="Z152" s="4">
        <v>2.1950188682511609</v>
      </c>
      <c r="AA152" s="4">
        <v>2.1950188682511609</v>
      </c>
      <c r="AB152" s="4">
        <v>2.1950188682511609</v>
      </c>
      <c r="AC152" s="4">
        <v>2.1950188682511609</v>
      </c>
      <c r="AD152" s="4">
        <v>2.1950188682511609</v>
      </c>
      <c r="AE152" s="4">
        <v>2.1950188682511609</v>
      </c>
      <c r="AF152" s="4">
        <v>2.1950188682511609</v>
      </c>
      <c r="AG152" s="4">
        <v>2.1950188682511609</v>
      </c>
      <c r="AH152" s="4">
        <v>2.1950188682511609</v>
      </c>
    </row>
    <row r="153" spans="1:34">
      <c r="B153" t="str">
        <f t="shared" si="28"/>
        <v>Brisbane</v>
      </c>
      <c r="C153" s="4">
        <v>1.3684701649160367</v>
      </c>
      <c r="D153" s="4">
        <v>1.279284481228208</v>
      </c>
      <c r="E153" s="4">
        <v>1.2332515256568151</v>
      </c>
      <c r="F153" s="4">
        <v>1.2127447307551673</v>
      </c>
      <c r="G153" s="4">
        <v>1.1888912796101128</v>
      </c>
      <c r="H153" s="4">
        <v>1.1796889558491896</v>
      </c>
      <c r="I153" s="4">
        <v>1.1771545130854815</v>
      </c>
      <c r="J153" s="4">
        <v>1.1781206853556849</v>
      </c>
      <c r="K153" s="4">
        <v>1.1790383631903154</v>
      </c>
      <c r="L153" s="4">
        <v>1.1805462457877685</v>
      </c>
      <c r="M153" s="4">
        <v>1.1815629370603826</v>
      </c>
      <c r="N153" s="4">
        <v>1.1783366922291751</v>
      </c>
      <c r="O153" s="4">
        <v>1.1770598524307747</v>
      </c>
      <c r="P153" s="4">
        <v>1.1765784645465569</v>
      </c>
      <c r="Q153" s="4">
        <v>1.1760427435471978</v>
      </c>
      <c r="R153" s="4">
        <v>1.1757589788875968</v>
      </c>
      <c r="S153" s="4">
        <v>1.1778666619897908</v>
      </c>
      <c r="T153" s="4">
        <v>1.1795528084715468</v>
      </c>
      <c r="U153" s="4">
        <v>1.180564496360601</v>
      </c>
      <c r="V153" s="4">
        <v>1.1809691715162227</v>
      </c>
      <c r="W153" s="4">
        <v>1.181050106547346</v>
      </c>
      <c r="X153" s="4">
        <v>1.181050106547346</v>
      </c>
      <c r="Y153" s="4">
        <v>1.181050106547346</v>
      </c>
      <c r="Z153" s="4">
        <v>1.181050106547346</v>
      </c>
      <c r="AA153" s="4">
        <v>1.181050106547346</v>
      </c>
      <c r="AB153" s="4">
        <v>1.181050106547346</v>
      </c>
      <c r="AC153" s="4">
        <v>1.181050106547346</v>
      </c>
      <c r="AD153" s="4">
        <v>1.181050106547346</v>
      </c>
      <c r="AE153" s="4">
        <v>1.181050106547346</v>
      </c>
      <c r="AF153" s="4">
        <v>1.181050106547346</v>
      </c>
      <c r="AG153" s="4">
        <v>1.181050106547346</v>
      </c>
      <c r="AH153" s="4">
        <v>1.181050106547346</v>
      </c>
    </row>
    <row r="154" spans="1:34">
      <c r="B154" t="str">
        <f t="shared" si="28"/>
        <v>Canberra</v>
      </c>
      <c r="C154" s="4">
        <v>1.4548826192076287</v>
      </c>
      <c r="D154" s="4">
        <v>1.4800828205641192</v>
      </c>
      <c r="E154" s="4">
        <v>1.5560755262753254</v>
      </c>
      <c r="F154" s="4">
        <v>1.5999152360904816</v>
      </c>
      <c r="G154" s="4">
        <v>1.6615725440762681</v>
      </c>
      <c r="H154" s="4">
        <v>1.7455133708686148</v>
      </c>
      <c r="I154" s="4">
        <v>1.7486415042201688</v>
      </c>
      <c r="J154" s="4">
        <v>1.760658673960334</v>
      </c>
      <c r="K154" s="4">
        <v>1.7402982745936857</v>
      </c>
      <c r="L154" s="4">
        <v>1.7239681056658807</v>
      </c>
      <c r="M154" s="4">
        <v>1.7219215031266213</v>
      </c>
      <c r="N154" s="4">
        <v>1.7262244326402012</v>
      </c>
      <c r="O154" s="4">
        <v>1.7287227073112543</v>
      </c>
      <c r="P154" s="4">
        <v>1.7350378744476487</v>
      </c>
      <c r="Q154" s="4">
        <v>1.7328998693181852</v>
      </c>
      <c r="R154" s="4">
        <v>1.7275665692642548</v>
      </c>
      <c r="S154" s="4">
        <v>1.7310142762936334</v>
      </c>
      <c r="T154" s="4">
        <v>1.7337724419171359</v>
      </c>
      <c r="U154" s="4">
        <v>1.7354273412912384</v>
      </c>
      <c r="V154" s="4">
        <v>1.7360893010408809</v>
      </c>
      <c r="W154" s="4">
        <v>1.7362216929908083</v>
      </c>
      <c r="X154" s="4">
        <v>1.7362216929908083</v>
      </c>
      <c r="Y154" s="4">
        <v>1.7362216929908083</v>
      </c>
      <c r="Z154" s="4">
        <v>1.7362216929908083</v>
      </c>
      <c r="AA154" s="4">
        <v>1.7362216929908083</v>
      </c>
      <c r="AB154" s="4">
        <v>1.7362216929908083</v>
      </c>
      <c r="AC154" s="4">
        <v>1.7362216929908083</v>
      </c>
      <c r="AD154" s="4">
        <v>1.7362216929908083</v>
      </c>
      <c r="AE154" s="4">
        <v>1.7362216929908083</v>
      </c>
      <c r="AF154" s="4">
        <v>1.7362216929908083</v>
      </c>
      <c r="AG154" s="4">
        <v>1.7362216929908083</v>
      </c>
      <c r="AH154" s="4">
        <v>1.7362216929908083</v>
      </c>
    </row>
    <row r="155" spans="1:34">
      <c r="B155" t="str">
        <f t="shared" si="28"/>
        <v>Hobart</v>
      </c>
      <c r="C155" s="4">
        <v>2.203237603544439</v>
      </c>
      <c r="D155" s="4">
        <v>2.2583967582232205</v>
      </c>
      <c r="E155" s="4">
        <v>2.374826620964976</v>
      </c>
      <c r="F155" s="4">
        <v>2.4323299875924285</v>
      </c>
      <c r="G155" s="4">
        <v>2.4855685304820572</v>
      </c>
      <c r="H155" s="4">
        <v>2.5476839857064757</v>
      </c>
      <c r="I155" s="4">
        <v>2.4820977512903806</v>
      </c>
      <c r="J155" s="4">
        <v>2.4434501617081441</v>
      </c>
      <c r="K155" s="4">
        <v>2.3797919049303022</v>
      </c>
      <c r="L155" s="4">
        <v>2.3359184587171189</v>
      </c>
      <c r="M155" s="4">
        <v>2.3445874549753878</v>
      </c>
      <c r="N155" s="4">
        <v>2.3716612492605282</v>
      </c>
      <c r="O155" s="4">
        <v>2.3877831585019553</v>
      </c>
      <c r="P155" s="4">
        <v>2.4163310172836869</v>
      </c>
      <c r="Q155" s="4">
        <v>2.4297435434010914</v>
      </c>
      <c r="R155" s="4">
        <v>2.4268108506055288</v>
      </c>
      <c r="S155" s="4">
        <v>2.4681458545551358</v>
      </c>
      <c r="T155" s="4">
        <v>2.5012138577148164</v>
      </c>
      <c r="U155" s="4">
        <v>2.5210546596106269</v>
      </c>
      <c r="V155" s="4">
        <v>2.5289909803689525</v>
      </c>
      <c r="W155" s="4">
        <v>2.5305782445206155</v>
      </c>
      <c r="X155" s="4">
        <v>2.5305782445206155</v>
      </c>
      <c r="Y155" s="4">
        <v>2.5305782445206155</v>
      </c>
      <c r="Z155" s="4">
        <v>2.5305782445206155</v>
      </c>
      <c r="AA155" s="4">
        <v>2.5305782445206155</v>
      </c>
      <c r="AB155" s="4">
        <v>2.5305782445206155</v>
      </c>
      <c r="AC155" s="4">
        <v>2.5305782445206155</v>
      </c>
      <c r="AD155" s="4">
        <v>2.5305782445206155</v>
      </c>
      <c r="AE155" s="4">
        <v>2.5305782445206155</v>
      </c>
      <c r="AF155" s="4">
        <v>2.5305782445206155</v>
      </c>
      <c r="AG155" s="4">
        <v>2.5305782445206155</v>
      </c>
      <c r="AH155" s="4">
        <v>2.5305782445206155</v>
      </c>
    </row>
    <row r="156" spans="1:34">
      <c r="B156" t="str">
        <f t="shared" si="28"/>
        <v>Townsville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ACB1F-9B0C-4B92-9059-AE6B795AB36A}">
  <dimension ref="C3:AL7"/>
  <sheetViews>
    <sheetView workbookViewId="0">
      <selection activeCell="F4" sqref="F4"/>
    </sheetView>
  </sheetViews>
  <sheetFormatPr defaultRowHeight="14.45"/>
  <cols>
    <col min="3" max="3" width="27.7109375" customWidth="1"/>
    <col min="38" max="38" width="9.5703125" bestFit="1" customWidth="1"/>
  </cols>
  <sheetData>
    <row r="3" spans="3:38">
      <c r="C3">
        <v>0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2051</v>
      </c>
      <c r="AJ3">
        <v>2052</v>
      </c>
      <c r="AK3">
        <v>2053</v>
      </c>
      <c r="AL3">
        <v>2054</v>
      </c>
    </row>
    <row r="4" spans="3:38">
      <c r="C4" t="s">
        <v>133</v>
      </c>
      <c r="D4" s="5">
        <v>1.4926649999999999</v>
      </c>
      <c r="E4" s="5">
        <v>1.3400417499999999</v>
      </c>
      <c r="F4" s="5">
        <v>1.3687147500000001</v>
      </c>
      <c r="G4" s="5">
        <v>1.3680177499999999</v>
      </c>
      <c r="H4" s="5">
        <v>1.31537975</v>
      </c>
      <c r="I4" s="5">
        <v>1.2880247499999999</v>
      </c>
      <c r="J4" s="5">
        <v>1.26052925</v>
      </c>
      <c r="K4" s="5">
        <v>1.245009</v>
      </c>
      <c r="L4" s="5">
        <v>1.2434395</v>
      </c>
      <c r="M4" s="5">
        <v>1.243376</v>
      </c>
      <c r="N4" s="5">
        <v>1.243382</v>
      </c>
      <c r="O4" s="5">
        <v>1.2433857500000001</v>
      </c>
      <c r="P4" s="5">
        <v>1.24338375</v>
      </c>
      <c r="Q4" s="5">
        <v>1.2433812500000001</v>
      </c>
      <c r="R4" s="5">
        <v>1.2433872500000001</v>
      </c>
      <c r="S4" s="5">
        <v>1.24337575</v>
      </c>
      <c r="T4" s="5">
        <v>1.2433860000000001</v>
      </c>
      <c r="U4" s="5">
        <v>1.24338175</v>
      </c>
      <c r="V4" s="5">
        <v>1.2433829999999999</v>
      </c>
      <c r="W4" s="5">
        <v>1.24338875</v>
      </c>
      <c r="X4" s="5">
        <v>1.2433857500000001</v>
      </c>
      <c r="Y4" s="5">
        <v>1.2433775</v>
      </c>
      <c r="Z4" s="5">
        <v>1.243382</v>
      </c>
      <c r="AA4" s="5">
        <v>1.2433805</v>
      </c>
      <c r="AB4" s="5">
        <v>1.2433829999999999</v>
      </c>
      <c r="AC4" s="5">
        <v>1.24338025</v>
      </c>
      <c r="AD4" s="5">
        <v>1.2433784999999999</v>
      </c>
      <c r="AE4" s="5">
        <v>1.2433717500000001</v>
      </c>
      <c r="AF4" s="5">
        <v>1.2433752499999999</v>
      </c>
      <c r="AG4" s="5">
        <v>1.24336775</v>
      </c>
      <c r="AH4" s="5">
        <v>1.24336925</v>
      </c>
      <c r="AI4" s="5">
        <v>1.2433652500000001</v>
      </c>
      <c r="AJ4" s="5">
        <v>1.2433639999999999</v>
      </c>
      <c r="AK4" s="5">
        <v>1.2433639999999999</v>
      </c>
      <c r="AL4" s="5">
        <v>1.2433639999999999</v>
      </c>
    </row>
    <row r="5" spans="3:38">
      <c r="C5" t="s">
        <v>65</v>
      </c>
      <c r="D5" s="5">
        <v>1.4926649999999999</v>
      </c>
      <c r="E5" s="5">
        <v>1.3400417499999999</v>
      </c>
      <c r="F5" s="5">
        <v>1.3688089999999999</v>
      </c>
      <c r="G5" s="5">
        <v>1.32575175</v>
      </c>
      <c r="H5" s="5">
        <v>1.4336880000000001</v>
      </c>
      <c r="I5" s="5">
        <v>1.4712940000000001</v>
      </c>
      <c r="J5" s="5">
        <v>1.3366905</v>
      </c>
      <c r="K5" s="5">
        <v>1.33</v>
      </c>
      <c r="L5" s="5">
        <v>1.33</v>
      </c>
      <c r="M5" s="5">
        <v>1.33</v>
      </c>
      <c r="N5" s="5">
        <v>1.33</v>
      </c>
      <c r="O5" s="5">
        <v>1.33</v>
      </c>
      <c r="P5" s="5">
        <v>1.33</v>
      </c>
      <c r="Q5" s="5">
        <v>1.33</v>
      </c>
      <c r="R5" s="5">
        <v>1.33</v>
      </c>
      <c r="S5" s="5">
        <v>1.33</v>
      </c>
      <c r="T5" s="5">
        <v>1.33</v>
      </c>
      <c r="U5" s="5">
        <v>1.33</v>
      </c>
      <c r="V5" s="5">
        <v>1.33</v>
      </c>
      <c r="W5" s="5">
        <v>1.33</v>
      </c>
      <c r="X5" s="5">
        <v>1.33</v>
      </c>
      <c r="Y5" s="5">
        <v>1.33</v>
      </c>
      <c r="Z5" s="5">
        <v>1.33</v>
      </c>
      <c r="AA5" s="5">
        <v>1.33</v>
      </c>
      <c r="AB5" s="5">
        <v>1.33</v>
      </c>
      <c r="AC5" s="5">
        <v>1.33</v>
      </c>
      <c r="AD5" s="5">
        <v>1.33</v>
      </c>
      <c r="AE5" s="5">
        <v>1.33</v>
      </c>
      <c r="AF5" s="5">
        <v>1.33</v>
      </c>
      <c r="AG5" s="5">
        <v>1.33</v>
      </c>
      <c r="AH5" s="5">
        <v>1.33</v>
      </c>
      <c r="AI5" s="5">
        <v>1.33</v>
      </c>
      <c r="AJ5" s="5">
        <v>1.33</v>
      </c>
      <c r="AK5" s="5">
        <v>1.33</v>
      </c>
      <c r="AL5" s="5">
        <v>1.33</v>
      </c>
    </row>
    <row r="6" spans="3:38">
      <c r="C6" t="s">
        <v>132</v>
      </c>
      <c r="D6" s="5">
        <v>1.4926649999999999</v>
      </c>
      <c r="E6" s="5">
        <v>1.3400417499999999</v>
      </c>
      <c r="F6" s="5">
        <v>1.36881925</v>
      </c>
      <c r="G6" s="5">
        <v>1.3583555</v>
      </c>
      <c r="H6" s="5">
        <v>1.2695302500000001</v>
      </c>
      <c r="I6" s="5">
        <v>1.2230032500000001</v>
      </c>
      <c r="J6" s="5">
        <v>1.1819377499999999</v>
      </c>
      <c r="K6" s="5">
        <v>1.156202</v>
      </c>
      <c r="L6" s="5">
        <v>1.1499999999999999</v>
      </c>
      <c r="M6" s="5">
        <v>1.1499999999999999</v>
      </c>
      <c r="N6" s="5">
        <v>1.1499999999999999</v>
      </c>
      <c r="O6" s="5">
        <v>1.1499999999999999</v>
      </c>
      <c r="P6" s="5">
        <v>1.1499999999999999</v>
      </c>
      <c r="Q6" s="5">
        <v>1.1499999999999999</v>
      </c>
      <c r="R6" s="5">
        <v>1.1499999999999999</v>
      </c>
      <c r="S6" s="5">
        <v>1.1499999999999999</v>
      </c>
      <c r="T6" s="5">
        <v>1.1499999999999999</v>
      </c>
      <c r="U6" s="5">
        <v>1.1499999999999999</v>
      </c>
      <c r="V6" s="5">
        <v>1.1499999999999999</v>
      </c>
      <c r="W6" s="5">
        <v>1.1499999999999999</v>
      </c>
      <c r="X6" s="5">
        <v>1.1499999999999999</v>
      </c>
      <c r="Y6" s="5">
        <v>1.1499999999999999</v>
      </c>
      <c r="Z6" s="5">
        <v>1.1499999999999999</v>
      </c>
      <c r="AA6" s="5">
        <v>1.1499999999999999</v>
      </c>
      <c r="AB6" s="5">
        <v>1.1499999999999999</v>
      </c>
      <c r="AC6" s="5">
        <v>1.1499999999999999</v>
      </c>
      <c r="AD6" s="5">
        <v>1.1499999999999999</v>
      </c>
      <c r="AE6" s="5">
        <v>1.1499999999999999</v>
      </c>
      <c r="AF6" s="5">
        <v>1.1499999999999999</v>
      </c>
      <c r="AG6" s="5">
        <v>1.1499999999999999</v>
      </c>
      <c r="AH6" s="5">
        <v>1.1499999999999999</v>
      </c>
      <c r="AI6" s="5">
        <v>1.1499999999999999</v>
      </c>
      <c r="AJ6" s="5">
        <v>1.1499999999999999</v>
      </c>
      <c r="AK6" s="5">
        <v>1.1499999999999999</v>
      </c>
      <c r="AL6" s="5">
        <v>1.1499999999999999</v>
      </c>
    </row>
    <row r="7" spans="3:38">
      <c r="C7" t="s">
        <v>146</v>
      </c>
      <c r="D7" s="5">
        <v>1.4926649999999999</v>
      </c>
      <c r="E7" s="5">
        <v>1.3400417499999999</v>
      </c>
      <c r="F7" s="5">
        <v>1.3687147500000001</v>
      </c>
      <c r="G7" s="5">
        <v>1.3680177499999999</v>
      </c>
      <c r="H7" s="5">
        <v>1.31537975</v>
      </c>
      <c r="I7" s="5">
        <v>1.2880247499999999</v>
      </c>
      <c r="J7" s="5">
        <v>1.26052925</v>
      </c>
      <c r="K7" s="5">
        <v>1.245009</v>
      </c>
      <c r="L7" s="5">
        <v>1.2434395</v>
      </c>
      <c r="M7" s="5">
        <v>1.243376</v>
      </c>
      <c r="N7" s="5">
        <v>1.243382</v>
      </c>
      <c r="O7" s="5">
        <v>1.2433857500000001</v>
      </c>
      <c r="P7" s="5">
        <v>1.24338375</v>
      </c>
      <c r="Q7" s="5">
        <v>1.2433812500000001</v>
      </c>
      <c r="R7" s="5">
        <v>1.2433872500000001</v>
      </c>
      <c r="S7" s="5">
        <v>1.24337575</v>
      </c>
      <c r="T7" s="5">
        <v>1.2433860000000001</v>
      </c>
      <c r="U7" s="5">
        <v>1.24338175</v>
      </c>
      <c r="V7" s="5">
        <v>1.2433829999999999</v>
      </c>
      <c r="W7" s="5">
        <v>1.24338875</v>
      </c>
      <c r="X7" s="5">
        <v>1.2433857500000001</v>
      </c>
      <c r="Y7" s="5">
        <v>1.2433775</v>
      </c>
      <c r="Z7" s="5">
        <v>1.243382</v>
      </c>
      <c r="AA7" s="5">
        <v>1.2433805</v>
      </c>
      <c r="AB7" s="5">
        <v>1.2433829999999999</v>
      </c>
      <c r="AC7" s="5">
        <v>1.24338025</v>
      </c>
      <c r="AD7" s="5">
        <v>1.2433784999999999</v>
      </c>
      <c r="AE7" s="5">
        <v>1.2433717500000001</v>
      </c>
      <c r="AF7" s="5">
        <v>1.2433752499999999</v>
      </c>
      <c r="AG7" s="5">
        <v>1.24336775</v>
      </c>
      <c r="AH7" s="5">
        <v>1.24336925</v>
      </c>
      <c r="AI7" s="5">
        <v>1.2433652500000001</v>
      </c>
      <c r="AJ7" s="5">
        <v>1.2433639999999999</v>
      </c>
      <c r="AK7" s="5">
        <v>1.2433639999999999</v>
      </c>
      <c r="AL7" s="5">
        <v>1.2433639999999999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e8ba7a3-af95-40f6-9ded-4ebe13adeb29" ContentTypeId="0x0101002F0B48F8F4F7904196E710056827A096" PreviousValue="false" LastSyncTimeStamp="2022-01-31T11:36:03.467Z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EMO Collaboration Document" ma:contentTypeID="0x0101002F0B48F8F4F7904196E710056827A096001C7F3D1E38FE8C43BF2E7405AD95D2C3" ma:contentTypeVersion="4" ma:contentTypeDescription="" ma:contentTypeScope="" ma:versionID="f10f0826b9478eae546e755d8e18822e">
  <xsd:schema xmlns:xsd="http://www.w3.org/2001/XMLSchema" xmlns:xs="http://www.w3.org/2001/XMLSchema" xmlns:p="http://schemas.microsoft.com/office/2006/metadata/properties" xmlns:ns2="5d1a2284-45bc-4927-a9f9-e51f9f17c21a" targetNamespace="http://schemas.microsoft.com/office/2006/metadata/properties" ma:root="true" ma:fieldsID="c9b612ae7a32b93954308d0f6b2e0e60" ns2:_=""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TaxKeywordTaxHTField" minOccurs="0"/>
                <xsd:element ref="ns2:fc36bc6de0bf403e9ed4dec84c72e21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ea63af42-c199-4086-9053-5073d3b7fe5d}" ma:internalName="TaxCatchAll" ma:showField="CatchAllData" ma:web="07b449bf-7ca7-43f6-ad49-3c68aa6a8ea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ea63af42-c199-4086-9053-5073d3b7fe5d}" ma:internalName="TaxCatchAllLabel" ma:readOnly="true" ma:showField="CatchAllDataLabel" ma:web="07b449bf-7ca7-43f6-ad49-3c68aa6a8ea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fc36bc6de0bf403e9ed4dec84c72e21e" ma:index="12" nillable="true" ma:taxonomy="true" ma:internalName="fc36bc6de0bf403e9ed4dec84c72e21e" ma:taxonomyFieldName="AEMO_x0020_Collaboration_x0020_Document_x0020_Type" ma:displayName="AEMO Collaboration Document Type" ma:default="" ma:fieldId="{fc36bc6d-e0bf-403e-9ed4-dec84c72e21e}" ma:sspId="3e8ba7a3-af95-40f6-9ded-4ebe13adeb29" ma:termSetId="559df48e-15e2-45fa-a2d5-de60d483ab8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c36bc6de0bf403e9ed4dec84c72e21e xmlns="5d1a2284-45bc-4927-a9f9-e51f9f17c21a">
      <Terms xmlns="http://schemas.microsoft.com/office/infopath/2007/PartnerControls"/>
    </fc36bc6de0bf403e9ed4dec84c72e21e>
    <TaxCatchAll xmlns="5d1a2284-45bc-4927-a9f9-e51f9f17c21a" xsi:nil="true"/>
    <TaxKeywordTaxHTField xmlns="5d1a2284-45bc-4927-a9f9-e51f9f17c21a">
      <Terms xmlns="http://schemas.microsoft.com/office/infopath/2007/PartnerControls"/>
    </TaxKeywordTaxHTField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DF6E10-C4C2-488D-AEB2-28215F988961}"/>
</file>

<file path=customXml/itemProps2.xml><?xml version="1.0" encoding="utf-8"?>
<ds:datastoreItem xmlns:ds="http://schemas.openxmlformats.org/officeDocument/2006/customXml" ds:itemID="{30D66054-7C97-41C4-8AA6-BAED35CDF881}"/>
</file>

<file path=customXml/itemProps3.xml><?xml version="1.0" encoding="utf-8"?>
<ds:datastoreItem xmlns:ds="http://schemas.openxmlformats.org/officeDocument/2006/customXml" ds:itemID="{4DB050B5-E32F-4565-9E76-D913FE447850}"/>
</file>

<file path=customXml/itemProps4.xml><?xml version="1.0" encoding="utf-8"?>
<ds:datastoreItem xmlns:ds="http://schemas.openxmlformats.org/officeDocument/2006/customXml" ds:itemID="{FE65A8D0-4405-4CF1-A59A-71865DDAAB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</dc:creator>
  <cp:keywords/>
  <dc:description/>
  <cp:lastModifiedBy/>
  <cp:revision/>
  <dcterms:created xsi:type="dcterms:W3CDTF">2020-09-14T08:13:19Z</dcterms:created>
  <dcterms:modified xsi:type="dcterms:W3CDTF">2022-12-17T02:37:31Z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0x0101002F0B48F8F4F7904196E710056827A096001C7F3D1E38FE8C43BF2E7405AD95D2C3</vt:lpwstr>
  </property>
</Properties>
</file>