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o.local\DFSRoot\Share\IMO\Development and Capacity\04. System Capacity\Reserve Capacity Mechanism\Maximum Reserve Capacity Price\2015\Final Report\For Erin\"/>
    </mc:Choice>
  </mc:AlternateContent>
  <bookViews>
    <workbookView xWindow="660" yWindow="1755" windowWidth="20115" windowHeight="12270" tabRatio="880"/>
  </bookViews>
  <sheets>
    <sheet name="WACC nominal risk free rate" sheetId="1" r:id="rId1"/>
    <sheet name="WACC expected inflation" sheetId="2" r:id="rId2"/>
  </sheets>
  <calcPr calcId="152511"/>
</workbook>
</file>

<file path=xl/calcChain.xml><?xml version="1.0" encoding="utf-8"?>
<calcChain xmlns="http://schemas.openxmlformats.org/spreadsheetml/2006/main">
  <c r="D6" i="1" l="1"/>
  <c r="C6" i="1"/>
  <c r="E3" i="2"/>
  <c r="F3" i="2"/>
  <c r="G3" i="2"/>
  <c r="H3" i="2"/>
  <c r="I3" i="2"/>
  <c r="J3" i="2"/>
  <c r="K3" i="2"/>
  <c r="L3" i="2"/>
  <c r="M3" i="2"/>
  <c r="D3" i="2"/>
  <c r="L5" i="2"/>
  <c r="M5" i="2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C5" i="2"/>
  <c r="K5" i="2"/>
  <c r="J5" i="2"/>
  <c r="I5" i="2"/>
  <c r="H5" i="2"/>
  <c r="G5" i="2"/>
  <c r="F5" i="2"/>
  <c r="E5" i="2"/>
  <c r="D5" i="2"/>
  <c r="C7" i="2"/>
  <c r="F28" i="1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Using last 20 business days of November of Year 0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http://www.rba.gov.au/publications/smp/index.html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2017.
Mid-point of target = 2.5%.
Calculated as: average of 2.5% (mid-point of forecast) and 2.5%. = 2.5%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<sst xmlns="http://schemas.openxmlformats.org/spreadsheetml/2006/main" count="14" uniqueCount="14">
  <si>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</si>
  <si>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</si>
  <si>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</si>
  <si>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</si>
  <si>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</si>
  <si>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</si>
  <si>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</si>
  <si>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</si>
  <si>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</si>
  <si>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</si>
  <si>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</si>
  <si>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TB139</t>
  </si>
  <si>
    <t>RBA Statement on Monetary Policy-Aug 2015</t>
  </si>
  <si>
    <t>TB142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</si>
</sst>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</numFmts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9" fontId="10" fillId="2" borderId="1" xfId="0" applyNumberFormat="1" applyFont="1" applyFill="1" applyBorder="1" applyAlignment="1">
      <alignment vertical="center"/>
    </xf>
    <xf numFmtId="169" fontId="10" fillId="3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8" fontId="14" fillId="3" borderId="8" xfId="0" applyNumberFormat="1" applyFont="1" applyFill="1" applyBorder="1" applyAlignment="1">
      <alignment horizontal="right"/>
    </xf>
    <xf numFmtId="166" fontId="14" fillId="3" borderId="0" xfId="5" applyNumberFormat="1" applyFont="1" applyFill="1" applyBorder="1" applyAlignment="1">
      <alignment horizontal="right"/>
    </xf>
    <xf numFmtId="15" fontId="10" fillId="2" borderId="8" xfId="0" applyNumberFormat="1" applyFont="1" applyFill="1" applyBorder="1" applyAlignment="1" applyProtection="1">
      <alignment horizontal="center"/>
    </xf>
    <xf numFmtId="165" fontId="14" fillId="2" borderId="9" xfId="0" applyNumberFormat="1" applyFont="1" applyFill="1" applyBorder="1" applyAlignment="1">
      <alignment horizontal="center"/>
    </xf>
    <xf numFmtId="168" fontId="14" fillId="3" borderId="10" xfId="0" applyNumberFormat="1" applyFont="1" applyFill="1" applyBorder="1" applyAlignment="1">
      <alignment horizontal="right"/>
    </xf>
    <xf numFmtId="166" fontId="14" fillId="3" borderId="11" xfId="5" applyNumberFormat="1" applyFont="1" applyFill="1" applyBorder="1" applyAlignment="1">
      <alignment horizontal="right"/>
    </xf>
    <xf numFmtId="15" fontId="10" fillId="2" borderId="10" xfId="0" applyNumberFormat="1" applyFont="1" applyFill="1" applyBorder="1" applyAlignment="1" applyProtection="1">
      <alignment horizontal="center"/>
    </xf>
    <xf numFmtId="165" fontId="14" fillId="2" borderId="12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10">
    <cellStyle name="Comma" xfId="1" builtinId="3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tabSelected="1" workbookViewId="0">
      <selection activeCell="B2" sqref="B2:D2"/>
    </sheetView>
  </sheetViews>
  <sheetFormatPr defaultColWidth="0" defaultRowHeight="12.75" zeroHeight="1" x14ac:dyDescent="0.2"/>
  <cols>
    <col min="1" max="1" width="9.140625" style="1" customWidth="1"/>
    <col min="2" max="2" width="14.42578125" style="1" bestFit="1" customWidth="1"/>
    <col min="3" max="4" width="11.42578125" style="1" bestFit="1" customWidth="1"/>
    <col min="5" max="5" width="33" style="1" bestFit="1" customWidth="1"/>
    <col min="6" max="6" width="12" style="1" bestFit="1" customWidth="1"/>
    <col min="7" max="7" width="9.140625" style="1" customWidth="1"/>
    <col min="8" max="16384" width="9.140625" style="1" hidden="1"/>
  </cols>
  <sheetData>
    <row r="1" spans="2:7" ht="13.5" thickBot="1" x14ac:dyDescent="0.25"/>
    <row r="2" spans="2:7" ht="16.5" thickBot="1" x14ac:dyDescent="0.3">
      <c r="B2" s="34" t="s">
        <v>2</v>
      </c>
      <c r="C2" s="35"/>
      <c r="D2" s="36"/>
      <c r="E2" s="4"/>
      <c r="F2" s="4"/>
    </row>
    <row r="3" spans="2:7" ht="16.5" thickBot="1" x14ac:dyDescent="0.3">
      <c r="B3" s="14" t="s">
        <v>0</v>
      </c>
      <c r="C3" s="15" t="s">
        <v>11</v>
      </c>
      <c r="D3" s="16" t="s">
        <v>13</v>
      </c>
      <c r="E3" s="4"/>
      <c r="F3" s="4"/>
      <c r="G3" s="2"/>
    </row>
    <row r="4" spans="2:7" ht="16.5" thickBot="1" x14ac:dyDescent="0.3">
      <c r="B4" s="17" t="s">
        <v>1</v>
      </c>
      <c r="C4" s="18">
        <v>45768</v>
      </c>
      <c r="D4" s="19">
        <v>46133</v>
      </c>
      <c r="E4" s="4"/>
      <c r="F4" s="4"/>
    </row>
    <row r="5" spans="2:7" ht="15.75" thickBot="1" x14ac:dyDescent="0.25">
      <c r="B5" s="4"/>
      <c r="C5" s="4"/>
      <c r="D5" s="4"/>
      <c r="E5" s="4"/>
      <c r="F5" s="4"/>
    </row>
    <row r="6" spans="2:7" ht="48" thickBot="1" x14ac:dyDescent="0.25">
      <c r="B6" s="20" t="s">
        <v>3</v>
      </c>
      <c r="C6" s="21" t="str">
        <f>C3</f>
        <v>TB139</v>
      </c>
      <c r="D6" s="21" t="str">
        <f>D3</f>
        <v>TB142</v>
      </c>
      <c r="E6" s="22" t="s">
        <v>5</v>
      </c>
      <c r="F6" s="23" t="s">
        <v>4</v>
      </c>
    </row>
    <row r="7" spans="2:7" ht="15" x14ac:dyDescent="0.2">
      <c r="B7" s="24">
        <v>42311</v>
      </c>
      <c r="C7" s="25">
        <v>2.68</v>
      </c>
      <c r="D7" s="25">
        <v>2.7450000000000001</v>
      </c>
      <c r="E7" s="26">
        <f t="shared" ref="E7:E22" si="0">DATE(YEAR(B7)+10,MONTH(B7),DAY(B7))</f>
        <v>45964</v>
      </c>
      <c r="F7" s="27">
        <f>C7+(E7-C$4)*(D7-C7)/(D$4-C$4)</f>
        <v>2.7149041095890412</v>
      </c>
    </row>
    <row r="8" spans="2:7" ht="15" x14ac:dyDescent="0.2">
      <c r="B8" s="24">
        <v>42312</v>
      </c>
      <c r="C8" s="25">
        <v>2.73</v>
      </c>
      <c r="D8" s="25">
        <v>2.7949999999999999</v>
      </c>
      <c r="E8" s="26">
        <f t="shared" si="0"/>
        <v>45965</v>
      </c>
      <c r="F8" s="27">
        <f t="shared" ref="F8:F26" si="1">C8+(E8-C$4)*(D8-C8)/(D$4-C$4)</f>
        <v>2.7650821917808219</v>
      </c>
    </row>
    <row r="9" spans="2:7" ht="15" x14ac:dyDescent="0.2">
      <c r="B9" s="24">
        <v>42313</v>
      </c>
      <c r="C9" s="25">
        <v>2.7850000000000001</v>
      </c>
      <c r="D9" s="25">
        <v>2.85</v>
      </c>
      <c r="E9" s="26">
        <f t="shared" si="0"/>
        <v>45966</v>
      </c>
      <c r="F9" s="27">
        <f t="shared" si="1"/>
        <v>2.820260273972603</v>
      </c>
    </row>
    <row r="10" spans="2:7" ht="15" x14ac:dyDescent="0.2">
      <c r="B10" s="24">
        <v>42314</v>
      </c>
      <c r="C10" s="25">
        <v>2.7850000000000001</v>
      </c>
      <c r="D10" s="25">
        <v>2.855</v>
      </c>
      <c r="E10" s="26">
        <f t="shared" si="0"/>
        <v>45967</v>
      </c>
      <c r="F10" s="27">
        <f t="shared" si="1"/>
        <v>2.823164383561644</v>
      </c>
    </row>
    <row r="11" spans="2:7" ht="15" x14ac:dyDescent="0.2">
      <c r="B11" s="24">
        <v>42317</v>
      </c>
      <c r="C11" s="25">
        <v>2.9</v>
      </c>
      <c r="D11" s="25">
        <v>2.9649999999999999</v>
      </c>
      <c r="E11" s="26">
        <f t="shared" si="0"/>
        <v>45970</v>
      </c>
      <c r="F11" s="27">
        <f t="shared" si="1"/>
        <v>2.9359726027397257</v>
      </c>
    </row>
    <row r="12" spans="2:7" ht="15" x14ac:dyDescent="0.2">
      <c r="B12" s="24">
        <v>42318</v>
      </c>
      <c r="C12" s="25">
        <v>2.8849999999999998</v>
      </c>
      <c r="D12" s="25">
        <v>2.95</v>
      </c>
      <c r="E12" s="26">
        <f t="shared" si="0"/>
        <v>45971</v>
      </c>
      <c r="F12" s="27">
        <f t="shared" si="1"/>
        <v>2.921150684931507</v>
      </c>
    </row>
    <row r="13" spans="2:7" ht="15" x14ac:dyDescent="0.2">
      <c r="B13" s="24">
        <v>42319</v>
      </c>
      <c r="C13" s="25">
        <v>2.8650000000000002</v>
      </c>
      <c r="D13" s="25">
        <v>2.93</v>
      </c>
      <c r="E13" s="26">
        <f t="shared" si="0"/>
        <v>45972</v>
      </c>
      <c r="F13" s="27">
        <f t="shared" si="1"/>
        <v>2.9013287671232879</v>
      </c>
    </row>
    <row r="14" spans="2:7" ht="15" x14ac:dyDescent="0.2">
      <c r="B14" s="24">
        <v>42320</v>
      </c>
      <c r="C14" s="25">
        <v>2.95</v>
      </c>
      <c r="D14" s="25">
        <v>3.0150000000000001</v>
      </c>
      <c r="E14" s="26">
        <f t="shared" si="0"/>
        <v>45973</v>
      </c>
      <c r="F14" s="27">
        <f t="shared" si="1"/>
        <v>2.9865068493150688</v>
      </c>
    </row>
    <row r="15" spans="2:7" ht="15" x14ac:dyDescent="0.2">
      <c r="B15" s="24">
        <v>42321</v>
      </c>
      <c r="C15" s="25">
        <v>2.9550000000000001</v>
      </c>
      <c r="D15" s="25">
        <v>3.02</v>
      </c>
      <c r="E15" s="26">
        <f t="shared" si="0"/>
        <v>45974</v>
      </c>
      <c r="F15" s="27">
        <f t="shared" si="1"/>
        <v>2.9916849315068492</v>
      </c>
    </row>
    <row r="16" spans="2:7" ht="15" x14ac:dyDescent="0.2">
      <c r="B16" s="24">
        <v>42324</v>
      </c>
      <c r="C16" s="25">
        <v>2.895</v>
      </c>
      <c r="D16" s="25">
        <v>2.96</v>
      </c>
      <c r="E16" s="26">
        <f t="shared" si="0"/>
        <v>45977</v>
      </c>
      <c r="F16" s="27">
        <f t="shared" si="1"/>
        <v>2.9322191780821916</v>
      </c>
    </row>
    <row r="17" spans="2:6" ht="15" x14ac:dyDescent="0.2">
      <c r="B17" s="24">
        <v>42325</v>
      </c>
      <c r="C17" s="25">
        <v>2.915</v>
      </c>
      <c r="D17" s="25">
        <v>2.98</v>
      </c>
      <c r="E17" s="26">
        <f t="shared" si="0"/>
        <v>45978</v>
      </c>
      <c r="F17" s="27">
        <f t="shared" si="1"/>
        <v>2.9523972602739725</v>
      </c>
    </row>
    <row r="18" spans="2:6" ht="15" x14ac:dyDescent="0.2">
      <c r="B18" s="24">
        <v>42326</v>
      </c>
      <c r="C18" s="25">
        <v>2.89</v>
      </c>
      <c r="D18" s="25">
        <v>2.9550000000000001</v>
      </c>
      <c r="E18" s="26">
        <f t="shared" si="0"/>
        <v>45979</v>
      </c>
      <c r="F18" s="27">
        <f t="shared" si="1"/>
        <v>2.9275753424657536</v>
      </c>
    </row>
    <row r="19" spans="2:6" ht="15" x14ac:dyDescent="0.2">
      <c r="B19" s="24">
        <v>42327</v>
      </c>
      <c r="C19" s="25">
        <v>2.915</v>
      </c>
      <c r="D19" s="25">
        <v>2.98</v>
      </c>
      <c r="E19" s="26">
        <f t="shared" si="0"/>
        <v>45980</v>
      </c>
      <c r="F19" s="27">
        <f t="shared" si="1"/>
        <v>2.9527534246575344</v>
      </c>
    </row>
    <row r="20" spans="2:6" ht="15" x14ac:dyDescent="0.2">
      <c r="B20" s="24">
        <v>42328</v>
      </c>
      <c r="C20" s="25">
        <v>2.9</v>
      </c>
      <c r="D20" s="25">
        <v>2.9649999999999999</v>
      </c>
      <c r="E20" s="26">
        <f t="shared" si="0"/>
        <v>45981</v>
      </c>
      <c r="F20" s="27">
        <f t="shared" si="1"/>
        <v>2.9379315068493148</v>
      </c>
    </row>
    <row r="21" spans="2:6" ht="15" x14ac:dyDescent="0.2">
      <c r="B21" s="24">
        <v>42331</v>
      </c>
      <c r="C21" s="25">
        <v>2.9350000000000001</v>
      </c>
      <c r="D21" s="25">
        <v>3</v>
      </c>
      <c r="E21" s="26">
        <f t="shared" si="0"/>
        <v>45984</v>
      </c>
      <c r="F21" s="27">
        <f t="shared" si="1"/>
        <v>2.9734657534246574</v>
      </c>
    </row>
    <row r="22" spans="2:6" ht="15" x14ac:dyDescent="0.2">
      <c r="B22" s="24">
        <v>42332</v>
      </c>
      <c r="C22" s="25">
        <v>2.915</v>
      </c>
      <c r="D22" s="25">
        <v>2.98</v>
      </c>
      <c r="E22" s="26">
        <f t="shared" si="0"/>
        <v>45985</v>
      </c>
      <c r="F22" s="27">
        <f t="shared" si="1"/>
        <v>2.9536438356164383</v>
      </c>
    </row>
    <row r="23" spans="2:6" ht="15" x14ac:dyDescent="0.2">
      <c r="B23" s="24">
        <v>42333</v>
      </c>
      <c r="C23" s="25">
        <v>2.875</v>
      </c>
      <c r="D23" s="25">
        <v>2.9350000000000001</v>
      </c>
      <c r="E23" s="26">
        <f>DATE(YEAR(B23)+10,MONTH(B23),DAY(B23))</f>
        <v>45986</v>
      </c>
      <c r="F23" s="27">
        <f t="shared" si="1"/>
        <v>2.910835616438356</v>
      </c>
    </row>
    <row r="24" spans="2:6" ht="15" x14ac:dyDescent="0.2">
      <c r="B24" s="24">
        <v>42334</v>
      </c>
      <c r="C24" s="25">
        <v>2.8250000000000002</v>
      </c>
      <c r="D24" s="25">
        <v>2.8849999999999998</v>
      </c>
      <c r="E24" s="26">
        <f>DATE(YEAR(B24)+10,MONTH(B24),DAY(B24))</f>
        <v>45987</v>
      </c>
      <c r="F24" s="27">
        <f t="shared" si="1"/>
        <v>2.8609999999999998</v>
      </c>
    </row>
    <row r="25" spans="2:6" ht="15" x14ac:dyDescent="0.2">
      <c r="B25" s="24">
        <v>42335</v>
      </c>
      <c r="C25" s="25">
        <v>2.8450000000000002</v>
      </c>
      <c r="D25" s="25">
        <v>2.9049999999999998</v>
      </c>
      <c r="E25" s="26">
        <f>DATE(YEAR(B25)+10,MONTH(B25),DAY(B25))</f>
        <v>45988</v>
      </c>
      <c r="F25" s="27">
        <f t="shared" si="1"/>
        <v>2.8811643835616438</v>
      </c>
    </row>
    <row r="26" spans="2:6" ht="15.75" thickBot="1" x14ac:dyDescent="0.25">
      <c r="B26" s="28">
        <v>42338</v>
      </c>
      <c r="C26" s="29">
        <v>2.855</v>
      </c>
      <c r="D26" s="29">
        <v>2.92</v>
      </c>
      <c r="E26" s="30">
        <f>DATE(YEAR(B26)+10,MONTH(B26),DAY(B26))</f>
        <v>45991</v>
      </c>
      <c r="F26" s="31">
        <f t="shared" si="1"/>
        <v>2.894712328767123</v>
      </c>
    </row>
    <row r="27" spans="2:6" ht="15.75" thickBot="1" x14ac:dyDescent="0.25">
      <c r="B27" s="4"/>
      <c r="C27" s="4"/>
      <c r="D27" s="4"/>
      <c r="E27" s="4"/>
      <c r="F27" s="4"/>
    </row>
    <row r="28" spans="2:6" ht="16.5" thickBot="1" x14ac:dyDescent="0.3">
      <c r="B28" s="4"/>
      <c r="C28" s="4"/>
      <c r="D28" s="4"/>
      <c r="E28" s="32" t="s">
        <v>6</v>
      </c>
      <c r="F28" s="33">
        <f>(1+AVERAGE(F7:F26)/(2*100))^2-1</f>
        <v>2.9229400513740122E-2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C7" sqref="C7"/>
    </sheetView>
  </sheetViews>
  <sheetFormatPr defaultColWidth="0" defaultRowHeight="12.75" zeroHeight="1" x14ac:dyDescent="0.2"/>
  <cols>
    <col min="1" max="1" width="9.140625" style="1" customWidth="1"/>
    <col min="2" max="2" width="19.85546875" style="1" bestFit="1" customWidth="1"/>
    <col min="3" max="13" width="11.7109375" style="1" bestFit="1" customWidth="1"/>
    <col min="14" max="14" width="9.140625" style="1" customWidth="1"/>
    <col min="15" max="16" width="0" style="1" hidden="1" customWidth="1"/>
    <col min="17" max="16384" width="9.140625" style="1" hidden="1"/>
  </cols>
  <sheetData>
    <row r="1" spans="2:16" x14ac:dyDescent="0.2"/>
    <row r="2" spans="2:16" ht="35.25" customHeight="1" x14ac:dyDescent="0.2">
      <c r="B2" s="5"/>
      <c r="C2" s="38" t="s">
        <v>12</v>
      </c>
      <c r="D2" s="39"/>
      <c r="E2" s="40"/>
      <c r="F2" s="37"/>
      <c r="G2" s="37"/>
      <c r="H2" s="37"/>
      <c r="I2" s="37"/>
      <c r="J2" s="37"/>
      <c r="K2" s="37"/>
      <c r="L2" s="37"/>
      <c r="M2" s="37"/>
    </row>
    <row r="3" spans="2:16" ht="15" x14ac:dyDescent="0.2">
      <c r="B3" s="5" t="s">
        <v>8</v>
      </c>
      <c r="C3" s="9">
        <v>42551</v>
      </c>
      <c r="D3" s="8">
        <f>DATE(YEAR(C3)+1,6,30)</f>
        <v>42916</v>
      </c>
      <c r="E3" s="8">
        <f t="shared" ref="E3:M3" si="0">DATE(YEAR(D3)+1,6,30)</f>
        <v>43281</v>
      </c>
      <c r="F3" s="8">
        <f t="shared" si="0"/>
        <v>43646</v>
      </c>
      <c r="G3" s="8">
        <f t="shared" si="0"/>
        <v>44012</v>
      </c>
      <c r="H3" s="8">
        <f t="shared" si="0"/>
        <v>44377</v>
      </c>
      <c r="I3" s="8">
        <f t="shared" si="0"/>
        <v>44742</v>
      </c>
      <c r="J3" s="8">
        <f t="shared" si="0"/>
        <v>45107</v>
      </c>
      <c r="K3" s="8">
        <f t="shared" si="0"/>
        <v>45473</v>
      </c>
      <c r="L3" s="8">
        <f t="shared" si="0"/>
        <v>45838</v>
      </c>
      <c r="M3" s="8">
        <f t="shared" si="0"/>
        <v>46203</v>
      </c>
      <c r="O3" s="3"/>
    </row>
    <row r="4" spans="2:16" ht="15" x14ac:dyDescent="0.2">
      <c r="B4" s="5" t="s">
        <v>10</v>
      </c>
      <c r="C4" s="7">
        <v>0.02</v>
      </c>
      <c r="D4" s="7">
        <v>2.5000000000000001E-2</v>
      </c>
      <c r="E4" s="7">
        <v>2.5000000000000001E-2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">
      <c r="B5" s="5" t="s">
        <v>7</v>
      </c>
      <c r="C5" s="6">
        <f>1+C4</f>
        <v>1.02</v>
      </c>
      <c r="D5" s="6">
        <f>1+D4</f>
        <v>1.0249999999999999</v>
      </c>
      <c r="E5" s="6">
        <f>1+E4</f>
        <v>1.0249999999999999</v>
      </c>
      <c r="F5" s="6">
        <f t="shared" ref="F5:M5" si="1">1+F4</f>
        <v>1.0249999999999999</v>
      </c>
      <c r="G5" s="6">
        <f t="shared" si="1"/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75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5" thickBot="1" x14ac:dyDescent="0.3">
      <c r="B7" s="10" t="s">
        <v>9</v>
      </c>
      <c r="C7" s="11">
        <f>PRODUCT(C5:M5)^(1/COUNTA(C5:M5))-1</f>
        <v>2.4544443544378236E-2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"/>
    <row r="9" spans="2:16" hidden="1" x14ac:dyDescent="0.2"/>
    <row r="10" spans="2:16" hidden="1" x14ac:dyDescent="0.2"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WACC nominal risk free rate</vt:lpstr>
      <vt:lpstr>WACC expected inflation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Ruthven</dc:creator>
  <cp:lastModifiedBy>Prem Malhi</cp:lastModifiedBy>
  <dcterms:created xsi:type="dcterms:W3CDTF">2012-09-21T07:57:21Z</dcterms:created>
  <dcterms:modified xsi:type="dcterms:W3CDTF">2015-12-16T02:22:13Z</dcterms:modified>
</cp:coreProperties>
</file>