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mocloud-my.sharepoint.com/personal/kristopher_ellery_aemo_com_au/Documents/EMM Related/Compliance Related/DCM Fact Sheet/"/>
    </mc:Choice>
  </mc:AlternateContent>
  <xr:revisionPtr revIDLastSave="150" documentId="8_{77929C6D-2ACD-450F-AB2D-E87C133DD674}" xr6:coauthVersionLast="47" xr6:coauthVersionMax="47" xr10:uidLastSave="{4D86AC5F-3D1F-4E23-824E-10AA5D3050C8}"/>
  <bookViews>
    <workbookView xWindow="-110" yWindow="-110" windowWidth="38620" windowHeight="21220" activeTab="1" xr2:uid="{D5DBFB2A-D886-4A83-9D8F-8A3C98663D68}"/>
  </bookViews>
  <sheets>
    <sheet name="DCM Example" sheetId="2" r:id="rId1"/>
    <sheet name="DCM Logic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2" i="2"/>
  <c r="J4" i="3"/>
  <c r="J5" i="3"/>
  <c r="J6" i="3"/>
  <c r="J7" i="3"/>
  <c r="J8" i="3"/>
  <c r="J9" i="3"/>
  <c r="J40" i="3"/>
  <c r="J41" i="3"/>
  <c r="J42" i="3"/>
  <c r="J43" i="3"/>
  <c r="J3" i="3"/>
  <c r="E43" i="3" l="1"/>
  <c r="E40" i="3"/>
  <c r="E41" i="3"/>
  <c r="E42" i="3"/>
  <c r="E8" i="3"/>
  <c r="E9" i="3"/>
  <c r="H9" i="3" s="1"/>
  <c r="E3" i="3"/>
  <c r="I3" i="3" s="1"/>
  <c r="E5" i="3"/>
  <c r="I5" i="3" s="1"/>
  <c r="E4" i="3"/>
  <c r="I4" i="3" s="1"/>
  <c r="I8" i="3"/>
  <c r="E6" i="3"/>
  <c r="I6" i="3" s="1"/>
  <c r="E7" i="3"/>
  <c r="I7" i="3" s="1"/>
  <c r="D11" i="3"/>
  <c r="D12" i="3"/>
  <c r="E12" i="3" s="1"/>
  <c r="I12" i="3" s="1"/>
  <c r="D13" i="3"/>
  <c r="E13" i="3" s="1"/>
  <c r="I13" i="3" s="1"/>
  <c r="D14" i="3"/>
  <c r="E14" i="3" s="1"/>
  <c r="I14" i="3" s="1"/>
  <c r="D15" i="3"/>
  <c r="E15" i="3" s="1"/>
  <c r="D16" i="3"/>
  <c r="E16" i="3" s="1"/>
  <c r="D17" i="3"/>
  <c r="E17" i="3" s="1"/>
  <c r="D18" i="3"/>
  <c r="D19" i="3"/>
  <c r="E19" i="3" s="1"/>
  <c r="D20" i="3"/>
  <c r="E20" i="3" s="1"/>
  <c r="D21" i="3"/>
  <c r="E21" i="3" s="1"/>
  <c r="D22" i="3"/>
  <c r="D23" i="3"/>
  <c r="E23" i="3" s="1"/>
  <c r="D24" i="3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I40" i="3" s="1"/>
  <c r="D36" i="3"/>
  <c r="E36" i="3" s="1"/>
  <c r="D37" i="3"/>
  <c r="E37" i="3" s="1"/>
  <c r="D38" i="3"/>
  <c r="E38" i="3" s="1"/>
  <c r="D39" i="3"/>
  <c r="E39" i="3" s="1"/>
  <c r="D10" i="3"/>
  <c r="E10" i="3" s="1"/>
  <c r="I10" i="3" s="1"/>
  <c r="E35" i="3" l="1"/>
  <c r="I35" i="3" s="1"/>
  <c r="H27" i="3"/>
  <c r="I29" i="3"/>
  <c r="I16" i="3"/>
  <c r="I39" i="3"/>
  <c r="I23" i="3"/>
  <c r="I25" i="3"/>
  <c r="E11" i="3"/>
  <c r="H11" i="3" s="1"/>
  <c r="E18" i="3"/>
  <c r="E22" i="3"/>
  <c r="H22" i="3" s="1"/>
  <c r="E24" i="3"/>
  <c r="H24" i="3" s="1"/>
  <c r="I41" i="3"/>
  <c r="I38" i="3"/>
  <c r="I36" i="3"/>
  <c r="I37" i="3"/>
  <c r="I33" i="3"/>
  <c r="I30" i="3"/>
  <c r="I32" i="3"/>
  <c r="I31" i="3"/>
  <c r="I28" i="3"/>
  <c r="H19" i="3"/>
  <c r="J19" i="3" s="1"/>
  <c r="I21" i="3"/>
  <c r="I17" i="3"/>
  <c r="I15" i="3"/>
  <c r="I9" i="3"/>
  <c r="I20" i="3"/>
  <c r="H43" i="3"/>
  <c r="I43" i="3"/>
  <c r="I34" i="3"/>
  <c r="H34" i="3"/>
  <c r="J34" i="3" s="1"/>
  <c r="I18" i="3"/>
  <c r="H18" i="3"/>
  <c r="J18" i="3" s="1"/>
  <c r="I42" i="3"/>
  <c r="H42" i="3"/>
  <c r="I26" i="3"/>
  <c r="H26" i="3"/>
  <c r="J26" i="3" s="1"/>
  <c r="H10" i="3"/>
  <c r="J10" i="3" s="1"/>
  <c r="H41" i="3"/>
  <c r="H33" i="3"/>
  <c r="H25" i="3"/>
  <c r="H17" i="3"/>
  <c r="H40" i="3"/>
  <c r="H32" i="3"/>
  <c r="J32" i="3" s="1"/>
  <c r="H16" i="3"/>
  <c r="J16" i="3" s="1"/>
  <c r="H8" i="3"/>
  <c r="I27" i="3"/>
  <c r="H39" i="3"/>
  <c r="H31" i="3"/>
  <c r="H23" i="3"/>
  <c r="H15" i="3"/>
  <c r="H7" i="3"/>
  <c r="H38" i="3"/>
  <c r="H30" i="3"/>
  <c r="H14" i="3"/>
  <c r="J14" i="3" s="1"/>
  <c r="H6" i="3"/>
  <c r="H37" i="3"/>
  <c r="H29" i="3"/>
  <c r="H21" i="3"/>
  <c r="H13" i="3"/>
  <c r="J13" i="3" s="1"/>
  <c r="H5" i="3"/>
  <c r="H3" i="3"/>
  <c r="H36" i="3"/>
  <c r="J36" i="3" s="1"/>
  <c r="H28" i="3"/>
  <c r="J28" i="3" s="1"/>
  <c r="H20" i="3"/>
  <c r="J20" i="3" s="1"/>
  <c r="H12" i="3"/>
  <c r="J12" i="3" s="1"/>
  <c r="H4" i="3"/>
  <c r="I19" i="3"/>
  <c r="J33" i="3" l="1"/>
  <c r="J38" i="3"/>
  <c r="J21" i="3"/>
  <c r="I11" i="3"/>
  <c r="J11" i="3" s="1"/>
  <c r="J23" i="3"/>
  <c r="J27" i="3"/>
  <c r="J37" i="3"/>
  <c r="H35" i="3"/>
  <c r="J35" i="3" s="1"/>
  <c r="J31" i="3"/>
  <c r="J30" i="3"/>
  <c r="J29" i="3"/>
  <c r="J25" i="3"/>
  <c r="I22" i="3"/>
  <c r="J22" i="3" s="1"/>
  <c r="J39" i="3"/>
  <c r="J17" i="3"/>
  <c r="J15" i="3"/>
  <c r="I24" i="3"/>
  <c r="J24" i="3" s="1"/>
</calcChain>
</file>

<file path=xl/sharedStrings.xml><?xml version="1.0" encoding="utf-8"?>
<sst xmlns="http://schemas.openxmlformats.org/spreadsheetml/2006/main" count="143" uniqueCount="61">
  <si>
    <t>FacilityCode</t>
  </si>
  <si>
    <t>DispatchIntervalStart</t>
  </si>
  <si>
    <t>DispatchIntervalEnd</t>
  </si>
  <si>
    <t>ProjectedQuantityMw</t>
  </si>
  <si>
    <t>SnapshotMw</t>
  </si>
  <si>
    <t>Seconds into minute of check
Floored to 10 seconds</t>
  </si>
  <si>
    <t>Response</t>
  </si>
  <si>
    <t>2024-06-23 17:55:00.0000000 +08:00</t>
  </si>
  <si>
    <t>2024-06-23 18:00:00.0000000 +08:00</t>
  </si>
  <si>
    <t>2024-06-23 18:05:00.0000000 +08:00</t>
  </si>
  <si>
    <t>2024-06-23 18:10:00.0000000 +08:00</t>
  </si>
  <si>
    <t>2024-06-23 18:15:00.0000000 +08:00</t>
  </si>
  <si>
    <t>2024-06-23 18:20:00.0000000 +08:00</t>
  </si>
  <si>
    <t>2024-06-23 18:25:00.0000000 +08:00</t>
  </si>
  <si>
    <t>2024-06-23 18:30:00.0000000 +08:00</t>
  </si>
  <si>
    <t>DCM Logic</t>
  </si>
  <si>
    <t>Dispatch Instructions</t>
  </si>
  <si>
    <t>Tolerance Range</t>
  </si>
  <si>
    <t>Time</t>
  </si>
  <si>
    <t>Seconds since Start of Dispatch Interval</t>
  </si>
  <si>
    <t>Seconds into minute the check 
occurred floored to 10 seconds</t>
  </si>
  <si>
    <t>DCM Projected Quantity MW</t>
  </si>
  <si>
    <t>Regulation Lower</t>
  </si>
  <si>
    <t>Regulation Raise</t>
  </si>
  <si>
    <t>Tolerance Down</t>
  </si>
  <si>
    <t>Tolerance Up</t>
  </si>
  <si>
    <t xml:space="preserve">NETT SCADA MW Output </t>
  </si>
  <si>
    <t>Non-Compliant</t>
  </si>
  <si>
    <t>Check Date/Time</t>
  </si>
  <si>
    <t>Dispatch Target (MW)</t>
  </si>
  <si>
    <t>DCM_EXAMPLE_SF1</t>
  </si>
  <si>
    <t>DCM_EXAMPLE_SF1 Sent-Out MW at 23/06/2024 5:57:16 PM +08:00 was 0.4, Expected Operating Range: 2.078 - 24.078, DispatchTarget: 27.097</t>
  </si>
  <si>
    <t>DCM_EXAMPLE_SF1 Sent-Out MW at 23/06/2024 5:58:16 PM +08:00 was 0.4, Expected Operating Range: 7.026 - 29.026, DispatchTarget: 27.097</t>
  </si>
  <si>
    <t>DCM_EXAMPLE_SF1 Sent-Out MW at 23/06/2024 5:59:16 PM +08:00 was 0.4, Expected Operating Range: 11.974 - 33.974, DispatchTarget: 27.097</t>
  </si>
  <si>
    <t>DCM_EXAMPLE_SF1 Sent-Out MW at 23/06/2024 6:00:17 PM +08:00 was 0.4, Expected Operating Range: 15.703 - 37.703, DispatchTarget: 15.272</t>
  </si>
  <si>
    <t>DCM_EXAMPLE_SF1 Sent-Out MW at 23/06/2024 6:01:17 PM +08:00 was 0.4, Expected Operating Range: 13.338 - 35.338, DispatchTarget: 15.272</t>
  </si>
  <si>
    <t>DCM_EXAMPLE_SF1 Sent-Out MW at 23/06/2024 6:02:17 PM +08:00 was 0.4, Expected Operating Range: 10.973 - 32.973, DispatchTarget: 15.272</t>
  </si>
  <si>
    <t>DCM_EXAMPLE_SF1 Sent-Out MW at 23/06/2024 6:03:17 PM +08:00 was 0.4, Expected Operating Range: 8.608 - 30.608, DispatchTarget: 15.272</t>
  </si>
  <si>
    <t>DCM_EXAMPLE_SF1 Sent-Out MW at 23/06/2024 6:04:17 PM +08:00 was 0.4, Expected Operating Range: 6.243 - 28.243, DispatchTarget: 15.272</t>
  </si>
  <si>
    <t>DCM_EXAMPLE_SF1 Sent-Out MW at 23/06/2024 6:05:17 PM +08:00 was 0.2, Expected Operating Range: 5.176 - 27.176, DispatchTarget: 42.392</t>
  </si>
  <si>
    <t>DCM_EXAMPLE_SF1 Sent-Out MW at 23/06/2024 6:06:17 PM +08:00 was 0.2, Expected Operating Range: 10.6 - 32.6, DispatchTarget: 42.392</t>
  </si>
  <si>
    <t>DCM_EXAMPLE_SF1 Sent-Out MW at 23/06/2024 6:07:16 PM +08:00 was 0.2, Expected Operating Range: 16.024 - 38.024, DispatchTarget: 42.392</t>
  </si>
  <si>
    <t>DCM_EXAMPLE_SF1 Sent-Out MW at 23/06/2024 6:08:17 PM +08:00 was 0.4, Expected Operating Range: 21.448 - 43.448, DispatchTarget: 42.392</t>
  </si>
  <si>
    <t>DCM_EXAMPLE_SF1 Sent-Out MW at 23/06/2024 6:09:17 PM +08:00 was 0.4, Expected Operating Range: 26.872 - 48.872, DispatchTarget: 42.392</t>
  </si>
  <si>
    <t>DCM_EXAMPLE_SF1 Sent-Out MW at 23/06/2024 6:10:17 PM +08:00 was 0.4, Expected Operating Range: 30.764 - 52.764, DispatchTarget: 23.563</t>
  </si>
  <si>
    <t>DCM_EXAMPLE_SF1 Sent-Out MW at 23/06/2024 6:11:17 PM +08:00 was 0.4, Expected Operating Range: 26.999 - 48.999, DispatchTarget: 23.563</t>
  </si>
  <si>
    <t>DCM_EXAMPLE_SF1 Sent-Out MW at 23/06/2024 6:12:17 PM +08:00 was 0.4, Expected Operating Range: 23.233 - 45.233, DispatchTarget: 23.563</t>
  </si>
  <si>
    <t>DCM_EXAMPLE_SF1 Sent-Out MW at 23/06/2024 6:13:17 PM +08:00 was 0.4, Expected Operating Range: 19.467 - 41.467, DispatchTarget: 23.563</t>
  </si>
  <si>
    <t>DCM_EXAMPLE_SF1 Sent-Out MW at 23/06/2024 6:14:17 PM +08:00 was 0.4, Expected Operating Range: 15.701 - 37.701, DispatchTarget: 23.563</t>
  </si>
  <si>
    <t>DCM_EXAMPLE_SF1 Sent-Out MW at 23/06/2024 6:15:17 PM +08:00 was 0.4, Expected Operating Range: 12.271 - 34.271, DispatchTarget: 14.796</t>
  </si>
  <si>
    <t>DCM_EXAMPLE_SF1 Sent-Out MW at 23/06/2024 6:16:16 PM +08:00 was 0.4, Expected Operating Range: 10.517 - 32.517, DispatchTarget: 14.796</t>
  </si>
  <si>
    <t>DCM_EXAMPLE_SF1 Sent-Out MW at 23/06/2024 6:17:16 PM +08:00 was 0.4, Expected Operating Range: 8.764 - 30.764, DispatchTarget: 14.796</t>
  </si>
  <si>
    <t>DCM_EXAMPLE_SF1 Sent-Out MW at 23/06/2024 6:18:16 PM +08:00 was 0.4, Expected Operating Range: 7.011 - 29.011, DispatchTarget: 14.796</t>
  </si>
  <si>
    <t>DCM_EXAMPLE_SF1 Sent-Out MW at 23/06/2024 6:19:16 PM +08:00 was 0.4, Expected Operating Range: 5.257 - 27.257, DispatchTarget: 14.796</t>
  </si>
  <si>
    <t>DCM_EXAMPLE_SF1 Sent-Out MW at 23/06/2024 6:20:16 PM +08:00 was 0.4, Expected Operating Range: 3.897 - 25.897, DispatchTarget: 17.824</t>
  </si>
  <si>
    <t>DCM_EXAMPLE_SF1 Sent-Out MW at 23/06/2024 6:21:16 PM +08:00 was 0.4, Expected Operating Range: 4.503 - 26.503, DispatchTarget: 17.824</t>
  </si>
  <si>
    <t>DCM_EXAMPLE_SF1 Sent-Out MW at 23/06/2024 6:22:16 PM +08:00 was 0.4, Expected Operating Range: 5.108 - 27.108, DispatchTarget: 17.824</t>
  </si>
  <si>
    <t>DCM_EXAMPLE_SF1 Sent-Out MW at 23/06/2024 6:23:16 PM +08:00 was 0.4, Expected Operating Range: 5.714 - 27.714, DispatchTarget: 17.824</t>
  </si>
  <si>
    <t>DCM_EXAMPLE_SF1 Sent-Out MW at 23/06/2024 6:24:16 PM +08:00 was 0.4, Expected Operating Range: 6.319 - 28.319, DispatchTarget: 17.824</t>
  </si>
  <si>
    <t>DCM_EXAMPLE_SF1 Sent-Out MW at 23/06/2024 6:25:17 PM +08:00 was 0.4, Expected Operating Range: 6.23 - 28.23, DispatchTarget: 0</t>
  </si>
  <si>
    <t>DCM_EXAMPLE_SF1 Sent-Out MW at 23/06/2024 6:26:17 PM +08:00 was 0.4, Expected Operating Range: 2.665 - 24.665, DispatchTarget: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</si>
</sst>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\ h:mm:ss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Segoe UI Light"/>
      <family val="2"/>
    </font>
    <font>
      <sz val="10"/>
      <color rgb="FF000000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37">
    <xf numFmtId="0" fontId="0" fillId="0" borderId="0" xfId="0"/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" xfId="1"/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0" fontId="2" fillId="2" borderId="5" xfId="2" applyBorder="1"/>
    <xf numFmtId="0" fontId="2" fillId="2" borderId="5" xfId="2" applyBorder="1" applyAlignment="1">
      <alignment horizontal="right" vertical="center"/>
    </xf>
    <xf numFmtId="20" fontId="6" fillId="0" borderId="5" xfId="0" applyNumberFormat="1" applyFont="1" applyBorder="1" applyAlignment="1">
      <alignment horizontal="right" vertical="center"/>
    </xf>
    <xf numFmtId="20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2" borderId="10" xfId="2" applyBorder="1"/>
    <xf numFmtId="0" fontId="2" fillId="2" borderId="10" xfId="2" applyBorder="1" applyAlignment="1">
      <alignment horizontal="right" vertical="center"/>
    </xf>
    <xf numFmtId="0" fontId="0" fillId="0" borderId="5" xfId="0" applyBorder="1"/>
    <xf numFmtId="0" fontId="0" fillId="0" borderId="10" xfId="0" applyBorder="1"/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/>
    <xf numFmtId="0" fontId="0" fillId="0" borderId="14" xfId="0" applyBorder="1"/>
    <xf numFmtId="0" fontId="0" fillId="0" borderId="15" xfId="0" applyBorder="1"/>
    <xf numFmtId="0" fontId="3" fillId="0" borderId="9" xfId="0" applyFont="1" applyBorder="1" applyAlignment="1">
      <alignment wrapText="1"/>
    </xf>
    <xf numFmtId="0" fontId="2" fillId="2" borderId="6" xfId="2" applyBorder="1"/>
    <xf numFmtId="0" fontId="1" fillId="0" borderId="0" xfId="1" applyBorder="1" applyAlignment="1"/>
    <xf numFmtId="0" fontId="1" fillId="0" borderId="1" xfId="1" applyAlignment="1"/>
    <xf numFmtId="20" fontId="6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2" fillId="2" borderId="16" xfId="2" applyBorder="1"/>
    <xf numFmtId="0" fontId="2" fillId="2" borderId="16" xfId="2" applyBorder="1" applyAlignment="1">
      <alignment horizontal="right" vertical="center"/>
    </xf>
    <xf numFmtId="0" fontId="2" fillId="2" borderId="12" xfId="2" applyBorder="1" applyAlignment="1">
      <alignment horizontal="right" vertical="center"/>
    </xf>
    <xf numFmtId="0" fontId="2" fillId="2" borderId="13" xfId="2" applyBorder="1" applyAlignment="1">
      <alignment horizontal="right" vertical="center"/>
    </xf>
    <xf numFmtId="0" fontId="2" fillId="2" borderId="17" xfId="2" applyBorder="1" applyAlignment="1">
      <alignment horizontal="right" vertical="center"/>
    </xf>
    <xf numFmtId="0" fontId="0" fillId="0" borderId="16" xfId="0" applyBorder="1"/>
    <xf numFmtId="164" fontId="0" fillId="0" borderId="12" xfId="0" applyNumberFormat="1" applyBorder="1"/>
    <xf numFmtId="164" fontId="0" fillId="0" borderId="13" xfId="0" applyNumberFormat="1" applyBorder="1"/>
  </cellXfs>
  <cellStyles count="3">
    <cellStyle name="Calculation" xfId="2" builtinId="22"/>
    <cellStyle name="Heading 1" xfId="1" builtinId="16"/>
    <cellStyle name="Normal" xfId="0" builtinId="0"/>
  </cellStyles>
  <dxfs count="1"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'DCM Logic'!$B$2</c:f>
              <c:strCache>
                <c:ptCount val="1"/>
                <c:pt idx="0">
                  <c:v>NETT SCADA MW Output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'DCM Logic'!$A$3:$A$43</c:f>
              <c:numCache>
                <c:formatCode>h:mm</c:formatCode>
                <c:ptCount val="41"/>
                <c:pt idx="0">
                  <c:v>0.74305555555555547</c:v>
                </c:pt>
                <c:pt idx="1">
                  <c:v>0.74375000000000002</c:v>
                </c:pt>
                <c:pt idx="2">
                  <c:v>0.74444444444444502</c:v>
                </c:pt>
                <c:pt idx="3">
                  <c:v>0.74513888888888902</c:v>
                </c:pt>
                <c:pt idx="4">
                  <c:v>0.74583333333333401</c:v>
                </c:pt>
                <c:pt idx="5">
                  <c:v>0.74652777777777801</c:v>
                </c:pt>
                <c:pt idx="6">
                  <c:v>0.74722222222222301</c:v>
                </c:pt>
                <c:pt idx="7">
                  <c:v>0.74791666666666701</c:v>
                </c:pt>
                <c:pt idx="8">
                  <c:v>0.748611111111112</c:v>
                </c:pt>
                <c:pt idx="9">
                  <c:v>0.749305555555556</c:v>
                </c:pt>
                <c:pt idx="10">
                  <c:v>0.750000000000001</c:v>
                </c:pt>
                <c:pt idx="11">
                  <c:v>0.750694444444446</c:v>
                </c:pt>
                <c:pt idx="12">
                  <c:v>0.75138888888888999</c:v>
                </c:pt>
                <c:pt idx="13">
                  <c:v>0.75208333333333499</c:v>
                </c:pt>
                <c:pt idx="14">
                  <c:v>0.75277777777777899</c:v>
                </c:pt>
                <c:pt idx="15">
                  <c:v>0.75347222222222399</c:v>
                </c:pt>
                <c:pt idx="16">
                  <c:v>0.75416666666666798</c:v>
                </c:pt>
                <c:pt idx="17">
                  <c:v>0.75486111111111298</c:v>
                </c:pt>
                <c:pt idx="18">
                  <c:v>0.75555555555555698</c:v>
                </c:pt>
                <c:pt idx="19">
                  <c:v>0.75625000000000198</c:v>
                </c:pt>
                <c:pt idx="20">
                  <c:v>0.75694444444444697</c:v>
                </c:pt>
                <c:pt idx="21">
                  <c:v>0.75763888888889197</c:v>
                </c:pt>
                <c:pt idx="22">
                  <c:v>0.75833333333333697</c:v>
                </c:pt>
                <c:pt idx="23">
                  <c:v>0.75902777777778196</c:v>
                </c:pt>
                <c:pt idx="24">
                  <c:v>0.75972222222222696</c:v>
                </c:pt>
                <c:pt idx="25">
                  <c:v>0.76041666666667196</c:v>
                </c:pt>
                <c:pt idx="26">
                  <c:v>0.76111111111111696</c:v>
                </c:pt>
                <c:pt idx="27">
                  <c:v>0.76180555555556195</c:v>
                </c:pt>
                <c:pt idx="28">
                  <c:v>0.76250000000000695</c:v>
                </c:pt>
                <c:pt idx="29">
                  <c:v>0.76319444444445195</c:v>
                </c:pt>
                <c:pt idx="30">
                  <c:v>0.76388888888889706</c:v>
                </c:pt>
                <c:pt idx="31">
                  <c:v>0.76458333333334205</c:v>
                </c:pt>
                <c:pt idx="32">
                  <c:v>0.76527777777778705</c:v>
                </c:pt>
                <c:pt idx="33">
                  <c:v>0.76597222222223205</c:v>
                </c:pt>
                <c:pt idx="34">
                  <c:v>0.76666666666667704</c:v>
                </c:pt>
                <c:pt idx="35">
                  <c:v>0.76736111111112204</c:v>
                </c:pt>
                <c:pt idx="36">
                  <c:v>0.76805555555556704</c:v>
                </c:pt>
                <c:pt idx="37">
                  <c:v>0.76875000000001203</c:v>
                </c:pt>
                <c:pt idx="38">
                  <c:v>0.76944444444445703</c:v>
                </c:pt>
                <c:pt idx="39">
                  <c:v>0.77013888888890203</c:v>
                </c:pt>
                <c:pt idx="40">
                  <c:v>0.77083333333334703</c:v>
                </c:pt>
              </c:numCache>
            </c:numRef>
          </c:cat>
          <c:val>
            <c:numRef>
              <c:f>'DCM Logic'!$B$3:$B$43</c:f>
              <c:numCache>
                <c:formatCode>General</c:formatCode>
                <c:ptCount val="4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B-429B-9177-33E1353FFC63}"/>
            </c:ext>
          </c:extLst>
        </c:ser>
        <c:ser>
          <c:idx val="1"/>
          <c:order val="1"/>
          <c:tx>
            <c:strRef>
              <c:f>'DCM Logic'!$E$2</c:f>
              <c:strCache>
                <c:ptCount val="1"/>
                <c:pt idx="0">
                  <c:v>DCM Projected Quantity MW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'DCM Logic'!$A$3:$A$43</c:f>
              <c:numCache>
                <c:formatCode>h:mm</c:formatCode>
                <c:ptCount val="41"/>
                <c:pt idx="0">
                  <c:v>0.74305555555555547</c:v>
                </c:pt>
                <c:pt idx="1">
                  <c:v>0.74375000000000002</c:v>
                </c:pt>
                <c:pt idx="2">
                  <c:v>0.74444444444444502</c:v>
                </c:pt>
                <c:pt idx="3">
                  <c:v>0.74513888888888902</c:v>
                </c:pt>
                <c:pt idx="4">
                  <c:v>0.74583333333333401</c:v>
                </c:pt>
                <c:pt idx="5">
                  <c:v>0.74652777777777801</c:v>
                </c:pt>
                <c:pt idx="6">
                  <c:v>0.74722222222222301</c:v>
                </c:pt>
                <c:pt idx="7">
                  <c:v>0.74791666666666701</c:v>
                </c:pt>
                <c:pt idx="8">
                  <c:v>0.748611111111112</c:v>
                </c:pt>
                <c:pt idx="9">
                  <c:v>0.749305555555556</c:v>
                </c:pt>
                <c:pt idx="10">
                  <c:v>0.750000000000001</c:v>
                </c:pt>
                <c:pt idx="11">
                  <c:v>0.750694444444446</c:v>
                </c:pt>
                <c:pt idx="12">
                  <c:v>0.75138888888888999</c:v>
                </c:pt>
                <c:pt idx="13">
                  <c:v>0.75208333333333499</c:v>
                </c:pt>
                <c:pt idx="14">
                  <c:v>0.75277777777777899</c:v>
                </c:pt>
                <c:pt idx="15">
                  <c:v>0.75347222222222399</c:v>
                </c:pt>
                <c:pt idx="16">
                  <c:v>0.75416666666666798</c:v>
                </c:pt>
                <c:pt idx="17">
                  <c:v>0.75486111111111298</c:v>
                </c:pt>
                <c:pt idx="18">
                  <c:v>0.75555555555555698</c:v>
                </c:pt>
                <c:pt idx="19">
                  <c:v>0.75625000000000198</c:v>
                </c:pt>
                <c:pt idx="20">
                  <c:v>0.75694444444444697</c:v>
                </c:pt>
                <c:pt idx="21">
                  <c:v>0.75763888888889197</c:v>
                </c:pt>
                <c:pt idx="22">
                  <c:v>0.75833333333333697</c:v>
                </c:pt>
                <c:pt idx="23">
                  <c:v>0.75902777777778196</c:v>
                </c:pt>
                <c:pt idx="24">
                  <c:v>0.75972222222222696</c:v>
                </c:pt>
                <c:pt idx="25">
                  <c:v>0.76041666666667196</c:v>
                </c:pt>
                <c:pt idx="26">
                  <c:v>0.76111111111111696</c:v>
                </c:pt>
                <c:pt idx="27">
                  <c:v>0.76180555555556195</c:v>
                </c:pt>
                <c:pt idx="28">
                  <c:v>0.76250000000000695</c:v>
                </c:pt>
                <c:pt idx="29">
                  <c:v>0.76319444444445195</c:v>
                </c:pt>
                <c:pt idx="30">
                  <c:v>0.76388888888889706</c:v>
                </c:pt>
                <c:pt idx="31">
                  <c:v>0.76458333333334205</c:v>
                </c:pt>
                <c:pt idx="32">
                  <c:v>0.76527777777778705</c:v>
                </c:pt>
                <c:pt idx="33">
                  <c:v>0.76597222222223205</c:v>
                </c:pt>
                <c:pt idx="34">
                  <c:v>0.76666666666667704</c:v>
                </c:pt>
                <c:pt idx="35">
                  <c:v>0.76736111111112204</c:v>
                </c:pt>
                <c:pt idx="36">
                  <c:v>0.76805555555556704</c:v>
                </c:pt>
                <c:pt idx="37">
                  <c:v>0.76875000000001203</c:v>
                </c:pt>
                <c:pt idx="38">
                  <c:v>0.76944444444445703</c:v>
                </c:pt>
                <c:pt idx="39">
                  <c:v>0.77013888888890203</c:v>
                </c:pt>
                <c:pt idx="40">
                  <c:v>0.77083333333334703</c:v>
                </c:pt>
              </c:numCache>
            </c:numRef>
          </c:cat>
          <c:val>
            <c:numRef>
              <c:f>'DCM Logic'!$E$3:$E$43</c:f>
              <c:numCache>
                <c:formatCode>General</c:formatCode>
                <c:ptCount val="41"/>
                <c:pt idx="0">
                  <c:v>7.9000000000000001E-2</c:v>
                </c:pt>
                <c:pt idx="1">
                  <c:v>0.55000000000000004</c:v>
                </c:pt>
                <c:pt idx="2">
                  <c:v>1.022</c:v>
                </c:pt>
                <c:pt idx="3">
                  <c:v>1.4930000000000001</c:v>
                </c:pt>
                <c:pt idx="4">
                  <c:v>1.9650000000000001</c:v>
                </c:pt>
                <c:pt idx="5">
                  <c:v>3.1829999999999998</c:v>
                </c:pt>
                <c:pt idx="6">
                  <c:v>8.1300000000000008</c:v>
                </c:pt>
                <c:pt idx="7">
                  <c:v>13.077999999999999</c:v>
                </c:pt>
                <c:pt idx="8">
                  <c:v>18.026</c:v>
                </c:pt>
                <c:pt idx="9">
                  <c:v>22.974</c:v>
                </c:pt>
                <c:pt idx="10">
                  <c:v>26.702999999999999</c:v>
                </c:pt>
                <c:pt idx="11">
                  <c:v>24.338000000000001</c:v>
                </c:pt>
                <c:pt idx="12">
                  <c:v>21.972999999999999</c:v>
                </c:pt>
                <c:pt idx="13">
                  <c:v>19.608000000000001</c:v>
                </c:pt>
                <c:pt idx="14">
                  <c:v>17.242999999999999</c:v>
                </c:pt>
                <c:pt idx="15">
                  <c:v>16.175999999999998</c:v>
                </c:pt>
                <c:pt idx="16">
                  <c:v>21.6</c:v>
                </c:pt>
                <c:pt idx="17">
                  <c:v>27.024000000000001</c:v>
                </c:pt>
                <c:pt idx="18">
                  <c:v>32.448</c:v>
                </c:pt>
                <c:pt idx="19">
                  <c:v>37.872</c:v>
                </c:pt>
                <c:pt idx="20">
                  <c:v>41.764000000000003</c:v>
                </c:pt>
                <c:pt idx="21">
                  <c:v>37.999000000000002</c:v>
                </c:pt>
                <c:pt idx="22">
                  <c:v>34.232999999999997</c:v>
                </c:pt>
                <c:pt idx="23">
                  <c:v>30.466999999999999</c:v>
                </c:pt>
                <c:pt idx="24">
                  <c:v>26.701000000000001</c:v>
                </c:pt>
                <c:pt idx="25">
                  <c:v>23.271000000000001</c:v>
                </c:pt>
                <c:pt idx="26">
                  <c:v>21.516999999999999</c:v>
                </c:pt>
                <c:pt idx="27">
                  <c:v>19.763999999999999</c:v>
                </c:pt>
                <c:pt idx="28">
                  <c:v>18.010999999999999</c:v>
                </c:pt>
                <c:pt idx="29">
                  <c:v>16.257000000000001</c:v>
                </c:pt>
                <c:pt idx="30">
                  <c:v>14.897</c:v>
                </c:pt>
                <c:pt idx="31">
                  <c:v>15.503</c:v>
                </c:pt>
                <c:pt idx="32">
                  <c:v>16.108000000000001</c:v>
                </c:pt>
                <c:pt idx="33">
                  <c:v>16.713999999999999</c:v>
                </c:pt>
                <c:pt idx="34">
                  <c:v>17.318999999999999</c:v>
                </c:pt>
                <c:pt idx="35">
                  <c:v>17.23</c:v>
                </c:pt>
                <c:pt idx="36">
                  <c:v>13.664999999999999</c:v>
                </c:pt>
                <c:pt idx="37">
                  <c:v>10.1</c:v>
                </c:pt>
                <c:pt idx="38">
                  <c:v>6.5350000000000001</c:v>
                </c:pt>
                <c:pt idx="39">
                  <c:v>2.9710000000000001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B-429B-9177-33E1353FFC63}"/>
            </c:ext>
          </c:extLst>
        </c:ser>
        <c:ser>
          <c:idx val="2"/>
          <c:order val="2"/>
          <c:tx>
            <c:strRef>
              <c:f>'DCM Logic'!$H$2</c:f>
              <c:strCache>
                <c:ptCount val="1"/>
                <c:pt idx="0">
                  <c:v>Tolerance Down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'DCM Logic'!$A$3:$A$43</c:f>
              <c:numCache>
                <c:formatCode>h:mm</c:formatCode>
                <c:ptCount val="41"/>
                <c:pt idx="0">
                  <c:v>0.74305555555555547</c:v>
                </c:pt>
                <c:pt idx="1">
                  <c:v>0.74375000000000002</c:v>
                </c:pt>
                <c:pt idx="2">
                  <c:v>0.74444444444444502</c:v>
                </c:pt>
                <c:pt idx="3">
                  <c:v>0.74513888888888902</c:v>
                </c:pt>
                <c:pt idx="4">
                  <c:v>0.74583333333333401</c:v>
                </c:pt>
                <c:pt idx="5">
                  <c:v>0.74652777777777801</c:v>
                </c:pt>
                <c:pt idx="6">
                  <c:v>0.74722222222222301</c:v>
                </c:pt>
                <c:pt idx="7">
                  <c:v>0.74791666666666701</c:v>
                </c:pt>
                <c:pt idx="8">
                  <c:v>0.748611111111112</c:v>
                </c:pt>
                <c:pt idx="9">
                  <c:v>0.749305555555556</c:v>
                </c:pt>
                <c:pt idx="10">
                  <c:v>0.750000000000001</c:v>
                </c:pt>
                <c:pt idx="11">
                  <c:v>0.750694444444446</c:v>
                </c:pt>
                <c:pt idx="12">
                  <c:v>0.75138888888888999</c:v>
                </c:pt>
                <c:pt idx="13">
                  <c:v>0.75208333333333499</c:v>
                </c:pt>
                <c:pt idx="14">
                  <c:v>0.75277777777777899</c:v>
                </c:pt>
                <c:pt idx="15">
                  <c:v>0.75347222222222399</c:v>
                </c:pt>
                <c:pt idx="16">
                  <c:v>0.75416666666666798</c:v>
                </c:pt>
                <c:pt idx="17">
                  <c:v>0.75486111111111298</c:v>
                </c:pt>
                <c:pt idx="18">
                  <c:v>0.75555555555555698</c:v>
                </c:pt>
                <c:pt idx="19">
                  <c:v>0.75625000000000198</c:v>
                </c:pt>
                <c:pt idx="20">
                  <c:v>0.75694444444444697</c:v>
                </c:pt>
                <c:pt idx="21">
                  <c:v>0.75763888888889197</c:v>
                </c:pt>
                <c:pt idx="22">
                  <c:v>0.75833333333333697</c:v>
                </c:pt>
                <c:pt idx="23">
                  <c:v>0.75902777777778196</c:v>
                </c:pt>
                <c:pt idx="24">
                  <c:v>0.75972222222222696</c:v>
                </c:pt>
                <c:pt idx="25">
                  <c:v>0.76041666666667196</c:v>
                </c:pt>
                <c:pt idx="26">
                  <c:v>0.76111111111111696</c:v>
                </c:pt>
                <c:pt idx="27">
                  <c:v>0.76180555555556195</c:v>
                </c:pt>
                <c:pt idx="28">
                  <c:v>0.76250000000000695</c:v>
                </c:pt>
                <c:pt idx="29">
                  <c:v>0.76319444444445195</c:v>
                </c:pt>
                <c:pt idx="30">
                  <c:v>0.76388888888889706</c:v>
                </c:pt>
                <c:pt idx="31">
                  <c:v>0.76458333333334205</c:v>
                </c:pt>
                <c:pt idx="32">
                  <c:v>0.76527777777778705</c:v>
                </c:pt>
                <c:pt idx="33">
                  <c:v>0.76597222222223205</c:v>
                </c:pt>
                <c:pt idx="34">
                  <c:v>0.76666666666667704</c:v>
                </c:pt>
                <c:pt idx="35">
                  <c:v>0.76736111111112204</c:v>
                </c:pt>
                <c:pt idx="36">
                  <c:v>0.76805555555556704</c:v>
                </c:pt>
                <c:pt idx="37">
                  <c:v>0.76875000000001203</c:v>
                </c:pt>
                <c:pt idx="38">
                  <c:v>0.76944444444445703</c:v>
                </c:pt>
                <c:pt idx="39">
                  <c:v>0.77013888888890203</c:v>
                </c:pt>
                <c:pt idx="40">
                  <c:v>0.77083333333334703</c:v>
                </c:pt>
              </c:numCache>
            </c:numRef>
          </c:cat>
          <c:val>
            <c:numRef>
              <c:f>'DCM Logic'!$H$3:$H$43</c:f>
              <c:numCache>
                <c:formatCode>General</c:formatCode>
                <c:ptCount val="41"/>
                <c:pt idx="0">
                  <c:v>-10.920999999999999</c:v>
                </c:pt>
                <c:pt idx="1">
                  <c:v>-10.45</c:v>
                </c:pt>
                <c:pt idx="2">
                  <c:v>-9.9779999999999998</c:v>
                </c:pt>
                <c:pt idx="3">
                  <c:v>-9.5069999999999997</c:v>
                </c:pt>
                <c:pt idx="4">
                  <c:v>-9.0350000000000001</c:v>
                </c:pt>
                <c:pt idx="5">
                  <c:v>-7.8170000000000002</c:v>
                </c:pt>
                <c:pt idx="6">
                  <c:v>-2.8699999999999992</c:v>
                </c:pt>
                <c:pt idx="7">
                  <c:v>2.0779999999999994</c:v>
                </c:pt>
                <c:pt idx="8">
                  <c:v>7.0259999999999998</c:v>
                </c:pt>
                <c:pt idx="9">
                  <c:v>11.974</c:v>
                </c:pt>
                <c:pt idx="10">
                  <c:v>15.702999999999999</c:v>
                </c:pt>
                <c:pt idx="11">
                  <c:v>13.338000000000001</c:v>
                </c:pt>
                <c:pt idx="12">
                  <c:v>10.972999999999999</c:v>
                </c:pt>
                <c:pt idx="13">
                  <c:v>8.6080000000000005</c:v>
                </c:pt>
                <c:pt idx="14">
                  <c:v>6.2429999999999986</c:v>
                </c:pt>
                <c:pt idx="15">
                  <c:v>5.1759999999999984</c:v>
                </c:pt>
                <c:pt idx="16">
                  <c:v>10.600000000000001</c:v>
                </c:pt>
                <c:pt idx="17">
                  <c:v>16.024000000000001</c:v>
                </c:pt>
                <c:pt idx="18">
                  <c:v>21.448</c:v>
                </c:pt>
                <c:pt idx="19">
                  <c:v>26.872</c:v>
                </c:pt>
                <c:pt idx="20">
                  <c:v>30.764000000000003</c:v>
                </c:pt>
                <c:pt idx="21">
                  <c:v>26.999000000000002</c:v>
                </c:pt>
                <c:pt idx="22">
                  <c:v>23.232999999999997</c:v>
                </c:pt>
                <c:pt idx="23">
                  <c:v>19.466999999999999</c:v>
                </c:pt>
                <c:pt idx="24">
                  <c:v>15.701000000000001</c:v>
                </c:pt>
                <c:pt idx="25">
                  <c:v>12.271000000000001</c:v>
                </c:pt>
                <c:pt idx="26">
                  <c:v>10.516999999999999</c:v>
                </c:pt>
                <c:pt idx="27">
                  <c:v>8.7639999999999993</c:v>
                </c:pt>
                <c:pt idx="28">
                  <c:v>7.0109999999999992</c:v>
                </c:pt>
                <c:pt idx="29">
                  <c:v>5.2570000000000014</c:v>
                </c:pt>
                <c:pt idx="30">
                  <c:v>3.8970000000000002</c:v>
                </c:pt>
                <c:pt idx="31">
                  <c:v>4.5030000000000001</c:v>
                </c:pt>
                <c:pt idx="32">
                  <c:v>5.1080000000000005</c:v>
                </c:pt>
                <c:pt idx="33">
                  <c:v>5.7139999999999986</c:v>
                </c:pt>
                <c:pt idx="34">
                  <c:v>6.3189999999999991</c:v>
                </c:pt>
                <c:pt idx="35">
                  <c:v>6.23</c:v>
                </c:pt>
                <c:pt idx="36">
                  <c:v>2.6649999999999991</c:v>
                </c:pt>
                <c:pt idx="37">
                  <c:v>-0.90000000000000036</c:v>
                </c:pt>
                <c:pt idx="38">
                  <c:v>-4.4649999999999999</c:v>
                </c:pt>
                <c:pt idx="39">
                  <c:v>-8.0289999999999999</c:v>
                </c:pt>
                <c:pt idx="4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8B-429B-9177-33E1353FFC63}"/>
            </c:ext>
          </c:extLst>
        </c:ser>
        <c:ser>
          <c:idx val="3"/>
          <c:order val="3"/>
          <c:tx>
            <c:strRef>
              <c:f>'DCM Logic'!$I$2</c:f>
              <c:strCache>
                <c:ptCount val="1"/>
                <c:pt idx="0">
                  <c:v>Tolerance Up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'DCM Logic'!$A$3:$A$43</c:f>
              <c:numCache>
                <c:formatCode>h:mm</c:formatCode>
                <c:ptCount val="41"/>
                <c:pt idx="0">
                  <c:v>0.74305555555555547</c:v>
                </c:pt>
                <c:pt idx="1">
                  <c:v>0.74375000000000002</c:v>
                </c:pt>
                <c:pt idx="2">
                  <c:v>0.74444444444444502</c:v>
                </c:pt>
                <c:pt idx="3">
                  <c:v>0.74513888888888902</c:v>
                </c:pt>
                <c:pt idx="4">
                  <c:v>0.74583333333333401</c:v>
                </c:pt>
                <c:pt idx="5">
                  <c:v>0.74652777777777801</c:v>
                </c:pt>
                <c:pt idx="6">
                  <c:v>0.74722222222222301</c:v>
                </c:pt>
                <c:pt idx="7">
                  <c:v>0.74791666666666701</c:v>
                </c:pt>
                <c:pt idx="8">
                  <c:v>0.748611111111112</c:v>
                </c:pt>
                <c:pt idx="9">
                  <c:v>0.749305555555556</c:v>
                </c:pt>
                <c:pt idx="10">
                  <c:v>0.750000000000001</c:v>
                </c:pt>
                <c:pt idx="11">
                  <c:v>0.750694444444446</c:v>
                </c:pt>
                <c:pt idx="12">
                  <c:v>0.75138888888888999</c:v>
                </c:pt>
                <c:pt idx="13">
                  <c:v>0.75208333333333499</c:v>
                </c:pt>
                <c:pt idx="14">
                  <c:v>0.75277777777777899</c:v>
                </c:pt>
                <c:pt idx="15">
                  <c:v>0.75347222222222399</c:v>
                </c:pt>
                <c:pt idx="16">
                  <c:v>0.75416666666666798</c:v>
                </c:pt>
                <c:pt idx="17">
                  <c:v>0.75486111111111298</c:v>
                </c:pt>
                <c:pt idx="18">
                  <c:v>0.75555555555555698</c:v>
                </c:pt>
                <c:pt idx="19">
                  <c:v>0.75625000000000198</c:v>
                </c:pt>
                <c:pt idx="20">
                  <c:v>0.75694444444444697</c:v>
                </c:pt>
                <c:pt idx="21">
                  <c:v>0.75763888888889197</c:v>
                </c:pt>
                <c:pt idx="22">
                  <c:v>0.75833333333333697</c:v>
                </c:pt>
                <c:pt idx="23">
                  <c:v>0.75902777777778196</c:v>
                </c:pt>
                <c:pt idx="24">
                  <c:v>0.75972222222222696</c:v>
                </c:pt>
                <c:pt idx="25">
                  <c:v>0.76041666666667196</c:v>
                </c:pt>
                <c:pt idx="26">
                  <c:v>0.76111111111111696</c:v>
                </c:pt>
                <c:pt idx="27">
                  <c:v>0.76180555555556195</c:v>
                </c:pt>
                <c:pt idx="28">
                  <c:v>0.76250000000000695</c:v>
                </c:pt>
                <c:pt idx="29">
                  <c:v>0.76319444444445195</c:v>
                </c:pt>
                <c:pt idx="30">
                  <c:v>0.76388888888889706</c:v>
                </c:pt>
                <c:pt idx="31">
                  <c:v>0.76458333333334205</c:v>
                </c:pt>
                <c:pt idx="32">
                  <c:v>0.76527777777778705</c:v>
                </c:pt>
                <c:pt idx="33">
                  <c:v>0.76597222222223205</c:v>
                </c:pt>
                <c:pt idx="34">
                  <c:v>0.76666666666667704</c:v>
                </c:pt>
                <c:pt idx="35">
                  <c:v>0.76736111111112204</c:v>
                </c:pt>
                <c:pt idx="36">
                  <c:v>0.76805555555556704</c:v>
                </c:pt>
                <c:pt idx="37">
                  <c:v>0.76875000000001203</c:v>
                </c:pt>
                <c:pt idx="38">
                  <c:v>0.76944444444445703</c:v>
                </c:pt>
                <c:pt idx="39">
                  <c:v>0.77013888888890203</c:v>
                </c:pt>
                <c:pt idx="40">
                  <c:v>0.77083333333334703</c:v>
                </c:pt>
              </c:numCache>
            </c:numRef>
          </c:cat>
          <c:val>
            <c:numRef>
              <c:f>'DCM Logic'!$I$3:$I$43</c:f>
              <c:numCache>
                <c:formatCode>General</c:formatCode>
                <c:ptCount val="41"/>
                <c:pt idx="0">
                  <c:v>11.079000000000001</c:v>
                </c:pt>
                <c:pt idx="1">
                  <c:v>11.55</c:v>
                </c:pt>
                <c:pt idx="2">
                  <c:v>12.022</c:v>
                </c:pt>
                <c:pt idx="3">
                  <c:v>12.493</c:v>
                </c:pt>
                <c:pt idx="4">
                  <c:v>12.965</c:v>
                </c:pt>
                <c:pt idx="5">
                  <c:v>14.183</c:v>
                </c:pt>
                <c:pt idx="6">
                  <c:v>19.130000000000003</c:v>
                </c:pt>
                <c:pt idx="7">
                  <c:v>24.077999999999999</c:v>
                </c:pt>
                <c:pt idx="8">
                  <c:v>29.026</c:v>
                </c:pt>
                <c:pt idx="9">
                  <c:v>33.974000000000004</c:v>
                </c:pt>
                <c:pt idx="10">
                  <c:v>37.703000000000003</c:v>
                </c:pt>
                <c:pt idx="11">
                  <c:v>35.338000000000001</c:v>
                </c:pt>
                <c:pt idx="12">
                  <c:v>32.972999999999999</c:v>
                </c:pt>
                <c:pt idx="13">
                  <c:v>30.608000000000001</c:v>
                </c:pt>
                <c:pt idx="14">
                  <c:v>28.242999999999999</c:v>
                </c:pt>
                <c:pt idx="15">
                  <c:v>27.175999999999998</c:v>
                </c:pt>
                <c:pt idx="16">
                  <c:v>32.6</c:v>
                </c:pt>
                <c:pt idx="17">
                  <c:v>38.024000000000001</c:v>
                </c:pt>
                <c:pt idx="18">
                  <c:v>43.448</c:v>
                </c:pt>
                <c:pt idx="19">
                  <c:v>48.872</c:v>
                </c:pt>
                <c:pt idx="20">
                  <c:v>52.764000000000003</c:v>
                </c:pt>
                <c:pt idx="21">
                  <c:v>48.999000000000002</c:v>
                </c:pt>
                <c:pt idx="22">
                  <c:v>45.232999999999997</c:v>
                </c:pt>
                <c:pt idx="23">
                  <c:v>41.466999999999999</c:v>
                </c:pt>
                <c:pt idx="24">
                  <c:v>37.701000000000001</c:v>
                </c:pt>
                <c:pt idx="25">
                  <c:v>34.271000000000001</c:v>
                </c:pt>
                <c:pt idx="26">
                  <c:v>32.516999999999996</c:v>
                </c:pt>
                <c:pt idx="27">
                  <c:v>30.763999999999999</c:v>
                </c:pt>
                <c:pt idx="28">
                  <c:v>29.010999999999999</c:v>
                </c:pt>
                <c:pt idx="29">
                  <c:v>27.257000000000001</c:v>
                </c:pt>
                <c:pt idx="30">
                  <c:v>25.896999999999998</c:v>
                </c:pt>
                <c:pt idx="31">
                  <c:v>26.503</c:v>
                </c:pt>
                <c:pt idx="32">
                  <c:v>27.108000000000001</c:v>
                </c:pt>
                <c:pt idx="33">
                  <c:v>27.713999999999999</c:v>
                </c:pt>
                <c:pt idx="34">
                  <c:v>28.318999999999999</c:v>
                </c:pt>
                <c:pt idx="35">
                  <c:v>28.23</c:v>
                </c:pt>
                <c:pt idx="36">
                  <c:v>24.664999999999999</c:v>
                </c:pt>
                <c:pt idx="37">
                  <c:v>21.1</c:v>
                </c:pt>
                <c:pt idx="38">
                  <c:v>17.535</c:v>
                </c:pt>
                <c:pt idx="39">
                  <c:v>13.971</c:v>
                </c:pt>
                <c:pt idx="4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8B-429B-9177-33E1353F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009824"/>
        <c:axId val="1201010904"/>
      </c:lineChart>
      <c:catAx>
        <c:axId val="120100982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010904"/>
        <c:crosses val="autoZero"/>
        <c:auto val="0"/>
        <c:lblAlgn val="ctr"/>
        <c:lblOffset val="100"/>
        <c:noMultiLvlLbl val="0"/>
      </c:catAx>
      <c:valAx>
        <c:axId val="120101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00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587374</xdr:colOff>
      <xdr:row>12</xdr:row>
      <xdr:rowOff>154780</xdr:rowOff>
    </xdr:from>
    <xdr:to>
      <xdr:col>35</xdr:col>
      <xdr:colOff>593725</xdr:colOff>
      <xdr:row>42</xdr:row>
      <xdr:rowOff>123031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FC46C6-4689-FC5C-5027-90059FAEF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8BDE-3798-439B-A714-7963BABEE7F2}">
  <dimension ref="A1:H31"/>
  <sheetViews>
    <sheetView zoomScale="90" zoomScaleNormal="90" workbookViewId="0">
      <selection activeCell="K16" sqref="K16"/>
    </sheetView>
  </sheetViews>
  <sheetFormatPr defaultColWidth="8.85546875" defaultRowHeight="15" x14ac:dyDescent="0.25"/>
  <cols>
    <col min="1" max="1" width="18.5703125" bestFit="1" customWidth="1"/>
    <col min="2" max="3" width="34.7109375" bestFit="1" customWidth="1"/>
    <col min="4" max="4" width="21" bestFit="1" customWidth="1"/>
    <col min="5" max="5" width="12.5703125" bestFit="1" customWidth="1"/>
    <col min="6" max="6" width="20" bestFit="1" customWidth="1"/>
    <col min="7" max="7" width="27.7109375" customWidth="1"/>
    <col min="8" max="8" width="130.5703125" bestFit="1" customWidth="1"/>
  </cols>
  <sheetData>
    <row r="1" spans="1:8" ht="30.75" thickBot="1" x14ac:dyDescent="0.3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28</v>
      </c>
      <c r="G1" s="23" t="s">
        <v>5</v>
      </c>
      <c r="H1" s="20" t="s">
        <v>6</v>
      </c>
    </row>
    <row r="2" spans="1:8" x14ac:dyDescent="0.25">
      <c r="A2" s="16" t="s">
        <v>30</v>
      </c>
      <c r="B2" s="16" t="s">
        <v>7</v>
      </c>
      <c r="C2" s="16" t="s">
        <v>8</v>
      </c>
      <c r="D2" s="16">
        <v>13.077999999999999</v>
      </c>
      <c r="E2" s="16">
        <v>0.4</v>
      </c>
      <c r="F2" s="35">
        <v>45466.748101851852</v>
      </c>
      <c r="G2" s="24">
        <f>FLOOR(SECOND(F2),10)</f>
        <v>10</v>
      </c>
      <c r="H2" s="21" t="s">
        <v>31</v>
      </c>
    </row>
    <row r="3" spans="1:8" x14ac:dyDescent="0.25">
      <c r="A3" s="15" t="s">
        <v>30</v>
      </c>
      <c r="B3" s="15" t="s">
        <v>7</v>
      </c>
      <c r="C3" s="15" t="s">
        <v>8</v>
      </c>
      <c r="D3" s="15">
        <v>18.026</v>
      </c>
      <c r="E3" s="15">
        <v>0.4</v>
      </c>
      <c r="F3" s="36">
        <v>45466.748796296299</v>
      </c>
      <c r="G3" s="24">
        <f t="shared" ref="G3:G31" si="0">FLOOR(SECOND(F3),10)</f>
        <v>10</v>
      </c>
      <c r="H3" s="22" t="s">
        <v>32</v>
      </c>
    </row>
    <row r="4" spans="1:8" x14ac:dyDescent="0.25">
      <c r="A4" s="15" t="s">
        <v>30</v>
      </c>
      <c r="B4" s="15" t="s">
        <v>7</v>
      </c>
      <c r="C4" s="15" t="s">
        <v>8</v>
      </c>
      <c r="D4" s="15">
        <v>22.974</v>
      </c>
      <c r="E4" s="15">
        <v>0.4</v>
      </c>
      <c r="F4" s="36">
        <v>45466.749490740738</v>
      </c>
      <c r="G4" s="24">
        <f t="shared" si="0"/>
        <v>10</v>
      </c>
      <c r="H4" s="22" t="s">
        <v>33</v>
      </c>
    </row>
    <row r="5" spans="1:8" x14ac:dyDescent="0.25">
      <c r="A5" s="15" t="s">
        <v>30</v>
      </c>
      <c r="B5" s="15" t="s">
        <v>8</v>
      </c>
      <c r="C5" s="15" t="s">
        <v>9</v>
      </c>
      <c r="D5" s="15">
        <v>26.702999999999999</v>
      </c>
      <c r="E5" s="15">
        <v>0.4</v>
      </c>
      <c r="F5" s="36">
        <v>45466.750196759262</v>
      </c>
      <c r="G5" s="24">
        <f t="shared" si="0"/>
        <v>10</v>
      </c>
      <c r="H5" s="22" t="s">
        <v>34</v>
      </c>
    </row>
    <row r="6" spans="1:8" x14ac:dyDescent="0.25">
      <c r="A6" s="15" t="s">
        <v>30</v>
      </c>
      <c r="B6" s="15" t="s">
        <v>8</v>
      </c>
      <c r="C6" s="15" t="s">
        <v>9</v>
      </c>
      <c r="D6" s="15">
        <v>24.338000000000001</v>
      </c>
      <c r="E6" s="15">
        <v>0.4</v>
      </c>
      <c r="F6" s="36">
        <v>45466.750891203701</v>
      </c>
      <c r="G6" s="24">
        <f t="shared" si="0"/>
        <v>10</v>
      </c>
      <c r="H6" s="22" t="s">
        <v>35</v>
      </c>
    </row>
    <row r="7" spans="1:8" x14ac:dyDescent="0.25">
      <c r="A7" s="15" t="s">
        <v>30</v>
      </c>
      <c r="B7" s="15" t="s">
        <v>8</v>
      </c>
      <c r="C7" s="15" t="s">
        <v>9</v>
      </c>
      <c r="D7" s="15">
        <v>21.972999999999999</v>
      </c>
      <c r="E7" s="15">
        <v>0.4</v>
      </c>
      <c r="F7" s="36">
        <v>45466.751585648148</v>
      </c>
      <c r="G7" s="24">
        <f t="shared" si="0"/>
        <v>10</v>
      </c>
      <c r="H7" s="22" t="s">
        <v>36</v>
      </c>
    </row>
    <row r="8" spans="1:8" x14ac:dyDescent="0.25">
      <c r="A8" s="15" t="s">
        <v>30</v>
      </c>
      <c r="B8" s="15" t="s">
        <v>8</v>
      </c>
      <c r="C8" s="15" t="s">
        <v>9</v>
      </c>
      <c r="D8" s="15">
        <v>19.608000000000001</v>
      </c>
      <c r="E8" s="15">
        <v>0.4</v>
      </c>
      <c r="F8" s="36">
        <v>45466.752280092594</v>
      </c>
      <c r="G8" s="24">
        <f t="shared" si="0"/>
        <v>10</v>
      </c>
      <c r="H8" s="22" t="s">
        <v>37</v>
      </c>
    </row>
    <row r="9" spans="1:8" x14ac:dyDescent="0.25">
      <c r="A9" s="15" t="s">
        <v>30</v>
      </c>
      <c r="B9" s="15" t="s">
        <v>8</v>
      </c>
      <c r="C9" s="15" t="s">
        <v>9</v>
      </c>
      <c r="D9" s="15">
        <v>17.242999999999999</v>
      </c>
      <c r="E9" s="15">
        <v>0.4</v>
      </c>
      <c r="F9" s="36">
        <v>45466.752974537034</v>
      </c>
      <c r="G9" s="24">
        <f t="shared" si="0"/>
        <v>10</v>
      </c>
      <c r="H9" s="22" t="s">
        <v>38</v>
      </c>
    </row>
    <row r="10" spans="1:8" x14ac:dyDescent="0.25">
      <c r="A10" s="15" t="s">
        <v>30</v>
      </c>
      <c r="B10" s="15" t="s">
        <v>9</v>
      </c>
      <c r="C10" s="15" t="s">
        <v>10</v>
      </c>
      <c r="D10" s="15">
        <v>16.175999999999998</v>
      </c>
      <c r="E10" s="15">
        <v>0.2</v>
      </c>
      <c r="F10" s="36">
        <v>45466.753668981481</v>
      </c>
      <c r="G10" s="24">
        <f t="shared" si="0"/>
        <v>10</v>
      </c>
      <c r="H10" s="22" t="s">
        <v>39</v>
      </c>
    </row>
    <row r="11" spans="1:8" x14ac:dyDescent="0.25">
      <c r="A11" s="15" t="s">
        <v>30</v>
      </c>
      <c r="B11" s="15" t="s">
        <v>9</v>
      </c>
      <c r="C11" s="15" t="s">
        <v>10</v>
      </c>
      <c r="D11" s="15">
        <v>21.6</v>
      </c>
      <c r="E11" s="15">
        <v>0.2</v>
      </c>
      <c r="F11" s="36">
        <v>45466.754363425927</v>
      </c>
      <c r="G11" s="24">
        <f t="shared" si="0"/>
        <v>10</v>
      </c>
      <c r="H11" s="22" t="s">
        <v>40</v>
      </c>
    </row>
    <row r="12" spans="1:8" x14ac:dyDescent="0.25">
      <c r="A12" s="15" t="s">
        <v>30</v>
      </c>
      <c r="B12" s="15" t="s">
        <v>9</v>
      </c>
      <c r="C12" s="15" t="s">
        <v>10</v>
      </c>
      <c r="D12" s="15">
        <v>27.024000000000001</v>
      </c>
      <c r="E12" s="15">
        <v>0.2</v>
      </c>
      <c r="F12" s="36">
        <v>45466.755046296297</v>
      </c>
      <c r="G12" s="24">
        <f t="shared" si="0"/>
        <v>10</v>
      </c>
      <c r="H12" s="22" t="s">
        <v>41</v>
      </c>
    </row>
    <row r="13" spans="1:8" x14ac:dyDescent="0.25">
      <c r="A13" s="15" t="s">
        <v>30</v>
      </c>
      <c r="B13" s="15" t="s">
        <v>9</v>
      </c>
      <c r="C13" s="15" t="s">
        <v>10</v>
      </c>
      <c r="D13" s="15">
        <v>32.448</v>
      </c>
      <c r="E13" s="15">
        <v>0.4</v>
      </c>
      <c r="F13" s="36">
        <v>45466.755752314813</v>
      </c>
      <c r="G13" s="24">
        <f t="shared" si="0"/>
        <v>10</v>
      </c>
      <c r="H13" s="22" t="s">
        <v>42</v>
      </c>
    </row>
    <row r="14" spans="1:8" x14ac:dyDescent="0.25">
      <c r="A14" s="15" t="s">
        <v>30</v>
      </c>
      <c r="B14" s="15" t="s">
        <v>9</v>
      </c>
      <c r="C14" s="15" t="s">
        <v>10</v>
      </c>
      <c r="D14" s="15">
        <v>37.872</v>
      </c>
      <c r="E14" s="15">
        <v>0.4</v>
      </c>
      <c r="F14" s="36">
        <v>45466.75644675926</v>
      </c>
      <c r="G14" s="24">
        <f t="shared" si="0"/>
        <v>10</v>
      </c>
      <c r="H14" s="22" t="s">
        <v>43</v>
      </c>
    </row>
    <row r="15" spans="1:8" x14ac:dyDescent="0.25">
      <c r="A15" s="15" t="s">
        <v>30</v>
      </c>
      <c r="B15" s="15" t="s">
        <v>10</v>
      </c>
      <c r="C15" s="15" t="s">
        <v>11</v>
      </c>
      <c r="D15" s="15">
        <v>41.764000000000003</v>
      </c>
      <c r="E15" s="15">
        <v>0.4</v>
      </c>
      <c r="F15" s="36">
        <v>45466.757141203707</v>
      </c>
      <c r="G15" s="24">
        <f t="shared" si="0"/>
        <v>10</v>
      </c>
      <c r="H15" s="22" t="s">
        <v>44</v>
      </c>
    </row>
    <row r="16" spans="1:8" x14ac:dyDescent="0.25">
      <c r="A16" s="15" t="s">
        <v>30</v>
      </c>
      <c r="B16" s="15" t="s">
        <v>10</v>
      </c>
      <c r="C16" s="15" t="s">
        <v>11</v>
      </c>
      <c r="D16" s="15">
        <v>37.999000000000002</v>
      </c>
      <c r="E16" s="15">
        <v>0.4</v>
      </c>
      <c r="F16" s="36">
        <v>45466.757835648146</v>
      </c>
      <c r="G16" s="24">
        <f t="shared" si="0"/>
        <v>10</v>
      </c>
      <c r="H16" s="22" t="s">
        <v>45</v>
      </c>
    </row>
    <row r="17" spans="1:8" x14ac:dyDescent="0.25">
      <c r="A17" s="15" t="s">
        <v>30</v>
      </c>
      <c r="B17" s="15" t="s">
        <v>10</v>
      </c>
      <c r="C17" s="15" t="s">
        <v>11</v>
      </c>
      <c r="D17" s="15">
        <v>34.232999999999997</v>
      </c>
      <c r="E17" s="15">
        <v>0.4</v>
      </c>
      <c r="F17" s="36">
        <v>45466.758530092593</v>
      </c>
      <c r="G17" s="24">
        <f t="shared" si="0"/>
        <v>10</v>
      </c>
      <c r="H17" s="22" t="s">
        <v>46</v>
      </c>
    </row>
    <row r="18" spans="1:8" x14ac:dyDescent="0.25">
      <c r="A18" s="15" t="s">
        <v>30</v>
      </c>
      <c r="B18" s="15" t="s">
        <v>10</v>
      </c>
      <c r="C18" s="15" t="s">
        <v>11</v>
      </c>
      <c r="D18" s="15">
        <v>30.466999999999999</v>
      </c>
      <c r="E18" s="15">
        <v>0.4</v>
      </c>
      <c r="F18" s="36">
        <v>45466.75922453704</v>
      </c>
      <c r="G18" s="24">
        <f t="shared" si="0"/>
        <v>10</v>
      </c>
      <c r="H18" s="22" t="s">
        <v>47</v>
      </c>
    </row>
    <row r="19" spans="1:8" x14ac:dyDescent="0.25">
      <c r="A19" s="15" t="s">
        <v>30</v>
      </c>
      <c r="B19" s="15" t="s">
        <v>10</v>
      </c>
      <c r="C19" s="15" t="s">
        <v>11</v>
      </c>
      <c r="D19" s="15">
        <v>26.701000000000001</v>
      </c>
      <c r="E19" s="15">
        <v>0.4</v>
      </c>
      <c r="F19" s="36">
        <v>45466.759918981479</v>
      </c>
      <c r="G19" s="24">
        <f t="shared" si="0"/>
        <v>10</v>
      </c>
      <c r="H19" s="22" t="s">
        <v>48</v>
      </c>
    </row>
    <row r="20" spans="1:8" x14ac:dyDescent="0.25">
      <c r="A20" s="15" t="s">
        <v>30</v>
      </c>
      <c r="B20" s="15" t="s">
        <v>11</v>
      </c>
      <c r="C20" s="15" t="s">
        <v>12</v>
      </c>
      <c r="D20" s="15">
        <v>23.271000000000001</v>
      </c>
      <c r="E20" s="15">
        <v>0.4</v>
      </c>
      <c r="F20" s="36">
        <v>45466.760613425926</v>
      </c>
      <c r="G20" s="24">
        <f t="shared" si="0"/>
        <v>10</v>
      </c>
      <c r="H20" s="22" t="s">
        <v>49</v>
      </c>
    </row>
    <row r="21" spans="1:8" x14ac:dyDescent="0.25">
      <c r="A21" s="15" t="s">
        <v>30</v>
      </c>
      <c r="B21" s="15" t="s">
        <v>11</v>
      </c>
      <c r="C21" s="15" t="s">
        <v>12</v>
      </c>
      <c r="D21" s="15">
        <v>21.516999999999999</v>
      </c>
      <c r="E21" s="15">
        <v>0.4</v>
      </c>
      <c r="F21" s="36">
        <v>45466.761296296296</v>
      </c>
      <c r="G21" s="24">
        <f t="shared" si="0"/>
        <v>10</v>
      </c>
      <c r="H21" s="22" t="s">
        <v>50</v>
      </c>
    </row>
    <row r="22" spans="1:8" x14ac:dyDescent="0.25">
      <c r="A22" s="15" t="s">
        <v>30</v>
      </c>
      <c r="B22" s="15" t="s">
        <v>11</v>
      </c>
      <c r="C22" s="15" t="s">
        <v>12</v>
      </c>
      <c r="D22" s="15">
        <v>19.763999999999999</v>
      </c>
      <c r="E22" s="15">
        <v>0.4</v>
      </c>
      <c r="F22" s="36">
        <v>45466.761990740742</v>
      </c>
      <c r="G22" s="24">
        <f t="shared" si="0"/>
        <v>10</v>
      </c>
      <c r="H22" s="22" t="s">
        <v>51</v>
      </c>
    </row>
    <row r="23" spans="1:8" x14ac:dyDescent="0.25">
      <c r="A23" s="15" t="s">
        <v>30</v>
      </c>
      <c r="B23" s="15" t="s">
        <v>11</v>
      </c>
      <c r="C23" s="15" t="s">
        <v>12</v>
      </c>
      <c r="D23" s="15">
        <v>18.010999999999999</v>
      </c>
      <c r="E23" s="15">
        <v>0.4</v>
      </c>
      <c r="F23" s="36">
        <v>45466.762685185182</v>
      </c>
      <c r="G23" s="24">
        <f t="shared" si="0"/>
        <v>10</v>
      </c>
      <c r="H23" s="22" t="s">
        <v>52</v>
      </c>
    </row>
    <row r="24" spans="1:8" x14ac:dyDescent="0.25">
      <c r="A24" s="15" t="s">
        <v>30</v>
      </c>
      <c r="B24" s="15" t="s">
        <v>11</v>
      </c>
      <c r="C24" s="15" t="s">
        <v>12</v>
      </c>
      <c r="D24" s="15">
        <v>16.257000000000001</v>
      </c>
      <c r="E24" s="15">
        <v>0.4</v>
      </c>
      <c r="F24" s="36">
        <v>45466.763379629629</v>
      </c>
      <c r="G24" s="24">
        <f t="shared" si="0"/>
        <v>10</v>
      </c>
      <c r="H24" s="22" t="s">
        <v>53</v>
      </c>
    </row>
    <row r="25" spans="1:8" x14ac:dyDescent="0.25">
      <c r="A25" s="15" t="s">
        <v>30</v>
      </c>
      <c r="B25" s="15" t="s">
        <v>12</v>
      </c>
      <c r="C25" s="15" t="s">
        <v>13</v>
      </c>
      <c r="D25" s="15">
        <v>14.897</v>
      </c>
      <c r="E25" s="15">
        <v>0.4</v>
      </c>
      <c r="F25" s="36">
        <v>45466.764074074075</v>
      </c>
      <c r="G25" s="24">
        <f t="shared" si="0"/>
        <v>10</v>
      </c>
      <c r="H25" s="22" t="s">
        <v>54</v>
      </c>
    </row>
    <row r="26" spans="1:8" x14ac:dyDescent="0.25">
      <c r="A26" s="15" t="s">
        <v>30</v>
      </c>
      <c r="B26" s="15" t="s">
        <v>12</v>
      </c>
      <c r="C26" s="15" t="s">
        <v>13</v>
      </c>
      <c r="D26" s="15">
        <v>15.503</v>
      </c>
      <c r="E26" s="15">
        <v>0.4</v>
      </c>
      <c r="F26" s="36">
        <v>45466.764768518522</v>
      </c>
      <c r="G26" s="24">
        <f t="shared" si="0"/>
        <v>10</v>
      </c>
      <c r="H26" s="22" t="s">
        <v>55</v>
      </c>
    </row>
    <row r="27" spans="1:8" x14ac:dyDescent="0.25">
      <c r="A27" s="15" t="s">
        <v>30</v>
      </c>
      <c r="B27" s="15" t="s">
        <v>12</v>
      </c>
      <c r="C27" s="15" t="s">
        <v>13</v>
      </c>
      <c r="D27" s="15">
        <v>16.108000000000001</v>
      </c>
      <c r="E27" s="15">
        <v>0.4</v>
      </c>
      <c r="F27" s="36">
        <v>45466.765462962961</v>
      </c>
      <c r="G27" s="24">
        <f t="shared" si="0"/>
        <v>10</v>
      </c>
      <c r="H27" s="22" t="s">
        <v>56</v>
      </c>
    </row>
    <row r="28" spans="1:8" x14ac:dyDescent="0.25">
      <c r="A28" s="15" t="s">
        <v>30</v>
      </c>
      <c r="B28" s="15" t="s">
        <v>12</v>
      </c>
      <c r="C28" s="15" t="s">
        <v>13</v>
      </c>
      <c r="D28" s="15">
        <v>16.713999999999999</v>
      </c>
      <c r="E28" s="15">
        <v>0.4</v>
      </c>
      <c r="F28" s="36">
        <v>45466.766157407408</v>
      </c>
      <c r="G28" s="24">
        <f t="shared" si="0"/>
        <v>10</v>
      </c>
      <c r="H28" s="22" t="s">
        <v>57</v>
      </c>
    </row>
    <row r="29" spans="1:8" x14ac:dyDescent="0.25">
      <c r="A29" s="15" t="s">
        <v>30</v>
      </c>
      <c r="B29" s="15" t="s">
        <v>12</v>
      </c>
      <c r="C29" s="15" t="s">
        <v>13</v>
      </c>
      <c r="D29" s="15">
        <v>17.318999999999999</v>
      </c>
      <c r="E29" s="15">
        <v>0.4</v>
      </c>
      <c r="F29" s="36">
        <v>45466.766851851855</v>
      </c>
      <c r="G29" s="24">
        <f t="shared" si="0"/>
        <v>10</v>
      </c>
      <c r="H29" s="22" t="s">
        <v>58</v>
      </c>
    </row>
    <row r="30" spans="1:8" x14ac:dyDescent="0.25">
      <c r="A30" s="15" t="s">
        <v>30</v>
      </c>
      <c r="B30" s="15" t="s">
        <v>13</v>
      </c>
      <c r="C30" s="15" t="s">
        <v>14</v>
      </c>
      <c r="D30" s="15">
        <v>17.23</v>
      </c>
      <c r="E30" s="15">
        <v>0.4</v>
      </c>
      <c r="F30" s="36">
        <v>45466.767557870371</v>
      </c>
      <c r="G30" s="24">
        <f t="shared" si="0"/>
        <v>10</v>
      </c>
      <c r="H30" s="22" t="s">
        <v>59</v>
      </c>
    </row>
    <row r="31" spans="1:8" x14ac:dyDescent="0.25">
      <c r="A31" s="15" t="s">
        <v>30</v>
      </c>
      <c r="B31" s="15" t="s">
        <v>13</v>
      </c>
      <c r="C31" s="15" t="s">
        <v>14</v>
      </c>
      <c r="D31" s="15">
        <v>13.664999999999999</v>
      </c>
      <c r="E31" s="15">
        <v>0.4</v>
      </c>
      <c r="F31" s="36">
        <v>45466.768252314818</v>
      </c>
      <c r="G31" s="24">
        <f t="shared" si="0"/>
        <v>10</v>
      </c>
      <c r="H31" s="22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71DF-7571-40B1-A793-93C58403B9BF}">
  <dimension ref="A1:O43"/>
  <sheetViews>
    <sheetView tabSelected="1" zoomScale="80" zoomScaleNormal="80" workbookViewId="0">
      <selection activeCell="Q6" sqref="Q6"/>
    </sheetView>
  </sheetViews>
  <sheetFormatPr defaultColWidth="8.85546875" defaultRowHeight="15" x14ac:dyDescent="0.25"/>
  <cols>
    <col min="1" max="1" width="5.140625" bestFit="1" customWidth="1"/>
    <col min="2" max="2" width="25.5703125" bestFit="1" customWidth="1"/>
    <col min="3" max="3" width="21.7109375" bestFit="1" customWidth="1"/>
    <col min="4" max="4" width="30.28515625" bestFit="1" customWidth="1"/>
    <col min="5" max="5" width="30.140625" bestFit="1" customWidth="1"/>
    <col min="6" max="6" width="18.42578125" bestFit="1" customWidth="1"/>
    <col min="7" max="7" width="17.42578125" bestFit="1" customWidth="1"/>
    <col min="8" max="8" width="17.28515625" bestFit="1" customWidth="1"/>
    <col min="9" max="9" width="14.5703125" bestFit="1" customWidth="1"/>
    <col min="10" max="10" width="16.28515625" bestFit="1" customWidth="1"/>
    <col min="12" max="12" width="7" customWidth="1"/>
    <col min="13" max="13" width="21.42578125" customWidth="1"/>
    <col min="15" max="15" width="21.7109375" bestFit="1" customWidth="1"/>
  </cols>
  <sheetData>
    <row r="1" spans="1:15" ht="20.25" thickBot="1" x14ac:dyDescent="0.3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L1" s="25" t="s">
        <v>16</v>
      </c>
      <c r="M1" s="25"/>
      <c r="O1" s="3" t="s">
        <v>17</v>
      </c>
    </row>
    <row r="2" spans="1:15" ht="30" thickTop="1" thickBot="1" x14ac:dyDescent="0.3">
      <c r="A2" s="1" t="s">
        <v>18</v>
      </c>
      <c r="B2" s="2" t="s">
        <v>26</v>
      </c>
      <c r="C2" s="6" t="s">
        <v>19</v>
      </c>
      <c r="D2" s="6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27</v>
      </c>
      <c r="L2" s="1" t="s">
        <v>18</v>
      </c>
      <c r="M2" s="2" t="s">
        <v>29</v>
      </c>
      <c r="O2" s="5">
        <v>11</v>
      </c>
    </row>
    <row r="3" spans="1:15" x14ac:dyDescent="0.25">
      <c r="A3" s="11">
        <v>0.74305555555555547</v>
      </c>
      <c r="B3" s="12">
        <v>0.4</v>
      </c>
      <c r="C3" s="12">
        <v>0</v>
      </c>
      <c r="D3" s="12">
        <v>10</v>
      </c>
      <c r="E3" s="13">
        <f>ROUND($M$3+((C3+D3)/300)*($M$4-$M$3),3)</f>
        <v>7.9000000000000001E-2</v>
      </c>
      <c r="F3" s="12">
        <v>0</v>
      </c>
      <c r="G3" s="12">
        <v>0</v>
      </c>
      <c r="H3" s="14">
        <f>E3-F3-$O$2</f>
        <v>-10.920999999999999</v>
      </c>
      <c r="I3" s="31">
        <f>E3+G3+$O$2</f>
        <v>11.079000000000001</v>
      </c>
      <c r="J3" s="16" t="b">
        <f>OR($B3&lt;$H3,$B3&gt;$I3)</f>
        <v>0</v>
      </c>
      <c r="L3" s="11">
        <v>0.73958333333333337</v>
      </c>
      <c r="M3" s="12">
        <v>0</v>
      </c>
    </row>
    <row r="4" spans="1:15" x14ac:dyDescent="0.25">
      <c r="A4" s="10">
        <v>0.74375000000000002</v>
      </c>
      <c r="B4" s="7">
        <v>0.4</v>
      </c>
      <c r="C4" s="7">
        <v>60</v>
      </c>
      <c r="D4" s="7">
        <v>10</v>
      </c>
      <c r="E4" s="8">
        <f>ROUND($M$3+((C4+D4)/300)*($M$4-$M$3),3)</f>
        <v>0.55000000000000004</v>
      </c>
      <c r="F4" s="7">
        <v>0</v>
      </c>
      <c r="G4" s="7">
        <v>0</v>
      </c>
      <c r="H4" s="9">
        <f t="shared" ref="H4:H43" si="0">E4-F4-$O$2</f>
        <v>-10.45</v>
      </c>
      <c r="I4" s="32">
        <f t="shared" ref="I4:I43" si="1">E4+G4+$O$2</f>
        <v>11.55</v>
      </c>
      <c r="J4" s="15" t="b">
        <f t="shared" ref="J4:J43" si="2">OR($B4&lt;$H4,$B4&gt;$I4)</f>
        <v>0</v>
      </c>
      <c r="L4" s="10">
        <v>0.74305555555555547</v>
      </c>
      <c r="M4" s="7">
        <v>2.3580000000000001</v>
      </c>
    </row>
    <row r="5" spans="1:15" x14ac:dyDescent="0.25">
      <c r="A5" s="10">
        <v>0.74444444444444502</v>
      </c>
      <c r="B5" s="7">
        <v>0.4</v>
      </c>
      <c r="C5" s="7">
        <v>120</v>
      </c>
      <c r="D5" s="7">
        <v>10</v>
      </c>
      <c r="E5" s="8">
        <f>ROUND($M$3+((C5+D5)/300)*($M$4-$M$3),3)</f>
        <v>1.022</v>
      </c>
      <c r="F5" s="7">
        <v>0</v>
      </c>
      <c r="G5" s="7">
        <v>0</v>
      </c>
      <c r="H5" s="9">
        <f t="shared" si="0"/>
        <v>-9.9779999999999998</v>
      </c>
      <c r="I5" s="32">
        <f t="shared" si="1"/>
        <v>12.022</v>
      </c>
      <c r="J5" s="15" t="b">
        <f t="shared" si="2"/>
        <v>0</v>
      </c>
      <c r="L5" s="10">
        <v>0.74652777777777801</v>
      </c>
      <c r="M5" s="7">
        <v>27.097000000000001</v>
      </c>
    </row>
    <row r="6" spans="1:15" x14ac:dyDescent="0.25">
      <c r="A6" s="10">
        <v>0.74513888888888902</v>
      </c>
      <c r="B6" s="7">
        <v>0.4</v>
      </c>
      <c r="C6" s="7">
        <v>180</v>
      </c>
      <c r="D6" s="7">
        <v>10</v>
      </c>
      <c r="E6" s="8">
        <f>ROUND($M$3+((C6+D6)/300)*($M$4-$M$3),3)</f>
        <v>1.4930000000000001</v>
      </c>
      <c r="F6" s="7">
        <v>0</v>
      </c>
      <c r="G6" s="7">
        <v>0</v>
      </c>
      <c r="H6" s="9">
        <f t="shared" si="0"/>
        <v>-9.5069999999999997</v>
      </c>
      <c r="I6" s="32">
        <f>E6+G6+$O$2</f>
        <v>12.493</v>
      </c>
      <c r="J6" s="15" t="b">
        <f t="shared" si="2"/>
        <v>0</v>
      </c>
      <c r="L6" s="10">
        <v>0.75</v>
      </c>
      <c r="M6" s="7">
        <v>15.272</v>
      </c>
    </row>
    <row r="7" spans="1:15" x14ac:dyDescent="0.25">
      <c r="A7" s="10">
        <v>0.74583333333333401</v>
      </c>
      <c r="B7" s="7">
        <v>0.4</v>
      </c>
      <c r="C7" s="7">
        <v>240</v>
      </c>
      <c r="D7" s="7">
        <v>10</v>
      </c>
      <c r="E7" s="8">
        <f>ROUND($M$3+((C7+D7)/300)*($M$4-$M$3),3)</f>
        <v>1.9650000000000001</v>
      </c>
      <c r="F7" s="7">
        <v>0</v>
      </c>
      <c r="G7" s="7">
        <v>0</v>
      </c>
      <c r="H7" s="9">
        <f t="shared" si="0"/>
        <v>-9.0350000000000001</v>
      </c>
      <c r="I7" s="32">
        <f t="shared" si="1"/>
        <v>12.965</v>
      </c>
      <c r="J7" s="15" t="b">
        <f t="shared" si="2"/>
        <v>0</v>
      </c>
      <c r="L7" s="10">
        <v>0.75347222222222199</v>
      </c>
      <c r="M7" s="7">
        <v>42.392000000000003</v>
      </c>
    </row>
    <row r="8" spans="1:15" x14ac:dyDescent="0.25">
      <c r="A8" s="10">
        <v>0.74652777777777801</v>
      </c>
      <c r="B8" s="7">
        <v>0.4</v>
      </c>
      <c r="C8" s="7">
        <v>0</v>
      </c>
      <c r="D8" s="7">
        <v>10</v>
      </c>
      <c r="E8" s="8">
        <f>ROUND($M$4+((C8+D8)/300)*($M$5-$M$4),3)</f>
        <v>3.1829999999999998</v>
      </c>
      <c r="F8" s="7">
        <v>0</v>
      </c>
      <c r="G8" s="7">
        <v>0</v>
      </c>
      <c r="H8" s="9">
        <f t="shared" si="0"/>
        <v>-7.8170000000000002</v>
      </c>
      <c r="I8" s="32">
        <f t="shared" si="1"/>
        <v>14.183</v>
      </c>
      <c r="J8" s="15" t="b">
        <f t="shared" si="2"/>
        <v>0</v>
      </c>
      <c r="L8" s="10">
        <v>0.75694444444444398</v>
      </c>
      <c r="M8" s="7">
        <v>23.562999999999999</v>
      </c>
    </row>
    <row r="9" spans="1:15" x14ac:dyDescent="0.25">
      <c r="A9" s="27">
        <v>0.74722222222222301</v>
      </c>
      <c r="B9" s="28">
        <v>0.4</v>
      </c>
      <c r="C9" s="28">
        <v>60</v>
      </c>
      <c r="D9" s="28">
        <v>10</v>
      </c>
      <c r="E9" s="29">
        <f>ROUND($M$4+((C9+D9)/300)*($M$5-$M$4),3)</f>
        <v>8.1300000000000008</v>
      </c>
      <c r="F9" s="28">
        <v>0</v>
      </c>
      <c r="G9" s="28">
        <v>0</v>
      </c>
      <c r="H9" s="30">
        <f>E9-F9-$O$2</f>
        <v>-2.8699999999999992</v>
      </c>
      <c r="I9" s="33">
        <f>E9+G9+$O$2</f>
        <v>19.130000000000003</v>
      </c>
      <c r="J9" s="34" t="b">
        <f t="shared" si="2"/>
        <v>0</v>
      </c>
      <c r="L9" s="10">
        <v>0.76041666666666596</v>
      </c>
      <c r="M9" s="7">
        <v>14.795999999999999</v>
      </c>
    </row>
    <row r="10" spans="1:15" x14ac:dyDescent="0.25">
      <c r="A10" s="10">
        <v>0.74791666666666701</v>
      </c>
      <c r="B10" s="7">
        <v>0.4</v>
      </c>
      <c r="C10" s="7">
        <v>120</v>
      </c>
      <c r="D10" s="9">
        <f>'DCM Example'!G2</f>
        <v>10</v>
      </c>
      <c r="E10" s="8">
        <f t="shared" ref="E10:E12" si="3">ROUND($M$4+((C10+D10)/300)*($M$5-$M$4),3)</f>
        <v>13.077999999999999</v>
      </c>
      <c r="F10" s="7">
        <v>0</v>
      </c>
      <c r="G10" s="7">
        <v>0</v>
      </c>
      <c r="H10" s="9">
        <f t="shared" si="0"/>
        <v>2.0779999999999994</v>
      </c>
      <c r="I10" s="9">
        <f t="shared" si="1"/>
        <v>24.077999999999999</v>
      </c>
      <c r="J10" s="15" t="b">
        <f t="shared" si="2"/>
        <v>1</v>
      </c>
      <c r="L10" s="10">
        <v>0.76388888888888795</v>
      </c>
      <c r="M10" s="7">
        <v>17.824000000000002</v>
      </c>
    </row>
    <row r="11" spans="1:15" x14ac:dyDescent="0.25">
      <c r="A11" s="10">
        <v>0.748611111111112</v>
      </c>
      <c r="B11" s="7">
        <v>0.4</v>
      </c>
      <c r="C11" s="7">
        <v>180</v>
      </c>
      <c r="D11" s="9">
        <f>'DCM Example'!G3</f>
        <v>10</v>
      </c>
      <c r="E11" s="8">
        <f t="shared" si="3"/>
        <v>18.026</v>
      </c>
      <c r="F11" s="7">
        <v>0</v>
      </c>
      <c r="G11" s="7">
        <v>0</v>
      </c>
      <c r="H11" s="9">
        <f>E11-F11-$O$2</f>
        <v>7.0259999999999998</v>
      </c>
      <c r="I11" s="9">
        <f t="shared" si="1"/>
        <v>29.026</v>
      </c>
      <c r="J11" s="15" t="b">
        <f t="shared" si="2"/>
        <v>1</v>
      </c>
      <c r="L11" s="10">
        <v>0.76736111111111005</v>
      </c>
      <c r="M11" s="7">
        <v>0</v>
      </c>
    </row>
    <row r="12" spans="1:15" x14ac:dyDescent="0.25">
      <c r="A12" s="10">
        <v>0.749305555555556</v>
      </c>
      <c r="B12" s="7">
        <v>0.4</v>
      </c>
      <c r="C12" s="7">
        <v>240</v>
      </c>
      <c r="D12" s="9">
        <f>'DCM Example'!G4</f>
        <v>10</v>
      </c>
      <c r="E12" s="8">
        <f t="shared" si="3"/>
        <v>22.974</v>
      </c>
      <c r="F12" s="7">
        <v>0</v>
      </c>
      <c r="G12" s="7">
        <v>0</v>
      </c>
      <c r="H12" s="9">
        <f t="shared" si="0"/>
        <v>11.974</v>
      </c>
      <c r="I12" s="9">
        <f t="shared" si="1"/>
        <v>33.974000000000004</v>
      </c>
      <c r="J12" s="15" t="b">
        <f t="shared" si="2"/>
        <v>1</v>
      </c>
      <c r="L12" s="10">
        <v>0.77083333333333204</v>
      </c>
      <c r="M12" s="7">
        <v>0</v>
      </c>
    </row>
    <row r="13" spans="1:15" x14ac:dyDescent="0.25">
      <c r="A13" s="10">
        <v>0.750000000000001</v>
      </c>
      <c r="B13" s="7">
        <v>0.4</v>
      </c>
      <c r="C13" s="7">
        <v>0</v>
      </c>
      <c r="D13" s="9">
        <f>'DCM Example'!G5</f>
        <v>10</v>
      </c>
      <c r="E13" s="8">
        <f>ROUND($M$5+((C13+D13)/300)*($M$6-$M$5),3)</f>
        <v>26.702999999999999</v>
      </c>
      <c r="F13" s="7">
        <v>0</v>
      </c>
      <c r="G13" s="7">
        <v>0</v>
      </c>
      <c r="H13" s="9">
        <f t="shared" si="0"/>
        <v>15.702999999999999</v>
      </c>
      <c r="I13" s="9">
        <f t="shared" si="1"/>
        <v>37.703000000000003</v>
      </c>
      <c r="J13" s="15" t="b">
        <f t="shared" si="2"/>
        <v>1</v>
      </c>
    </row>
    <row r="14" spans="1:15" x14ac:dyDescent="0.25">
      <c r="A14" s="10">
        <v>0.750694444444446</v>
      </c>
      <c r="B14" s="7">
        <v>0.4</v>
      </c>
      <c r="C14" s="7">
        <v>60</v>
      </c>
      <c r="D14" s="9">
        <f>'DCM Example'!G6</f>
        <v>10</v>
      </c>
      <c r="E14" s="8">
        <f t="shared" ref="E14:E17" si="4">ROUND($M$5+((C14+D14)/300)*($M$6-$M$5),3)</f>
        <v>24.338000000000001</v>
      </c>
      <c r="F14" s="7">
        <v>0</v>
      </c>
      <c r="G14" s="7">
        <v>0</v>
      </c>
      <c r="H14" s="9">
        <f t="shared" si="0"/>
        <v>13.338000000000001</v>
      </c>
      <c r="I14" s="9">
        <f t="shared" si="1"/>
        <v>35.338000000000001</v>
      </c>
      <c r="J14" s="15" t="b">
        <f t="shared" si="2"/>
        <v>1</v>
      </c>
    </row>
    <row r="15" spans="1:15" x14ac:dyDescent="0.25">
      <c r="A15" s="10">
        <v>0.75138888888888999</v>
      </c>
      <c r="B15" s="7">
        <v>0.4</v>
      </c>
      <c r="C15" s="7">
        <v>120</v>
      </c>
      <c r="D15" s="9">
        <f>'DCM Example'!G7</f>
        <v>10</v>
      </c>
      <c r="E15" s="8">
        <f t="shared" si="4"/>
        <v>21.972999999999999</v>
      </c>
      <c r="F15" s="7">
        <v>0</v>
      </c>
      <c r="G15" s="7">
        <v>0</v>
      </c>
      <c r="H15" s="9">
        <f t="shared" si="0"/>
        <v>10.972999999999999</v>
      </c>
      <c r="I15" s="9">
        <f t="shared" si="1"/>
        <v>32.972999999999999</v>
      </c>
      <c r="J15" s="15" t="b">
        <f t="shared" si="2"/>
        <v>1</v>
      </c>
    </row>
    <row r="16" spans="1:15" x14ac:dyDescent="0.25">
      <c r="A16" s="10">
        <v>0.75208333333333499</v>
      </c>
      <c r="B16" s="7">
        <v>0.4</v>
      </c>
      <c r="C16" s="7">
        <v>180</v>
      </c>
      <c r="D16" s="9">
        <f>'DCM Example'!G8</f>
        <v>10</v>
      </c>
      <c r="E16" s="8">
        <f t="shared" si="4"/>
        <v>19.608000000000001</v>
      </c>
      <c r="F16" s="7">
        <v>0</v>
      </c>
      <c r="G16" s="7">
        <v>0</v>
      </c>
      <c r="H16" s="9">
        <f t="shared" si="0"/>
        <v>8.6080000000000005</v>
      </c>
      <c r="I16" s="9">
        <f t="shared" si="1"/>
        <v>30.608000000000001</v>
      </c>
      <c r="J16" s="15" t="b">
        <f t="shared" si="2"/>
        <v>1</v>
      </c>
    </row>
    <row r="17" spans="1:10" x14ac:dyDescent="0.25">
      <c r="A17" s="10">
        <v>0.75277777777777899</v>
      </c>
      <c r="B17" s="7">
        <v>0.4</v>
      </c>
      <c r="C17" s="7">
        <v>240</v>
      </c>
      <c r="D17" s="9">
        <f>'DCM Example'!G9</f>
        <v>10</v>
      </c>
      <c r="E17" s="8">
        <f t="shared" si="4"/>
        <v>17.242999999999999</v>
      </c>
      <c r="F17" s="7">
        <v>0</v>
      </c>
      <c r="G17" s="7">
        <v>0</v>
      </c>
      <c r="H17" s="9">
        <f t="shared" si="0"/>
        <v>6.2429999999999986</v>
      </c>
      <c r="I17" s="9">
        <f t="shared" si="1"/>
        <v>28.242999999999999</v>
      </c>
      <c r="J17" s="15" t="b">
        <f t="shared" si="2"/>
        <v>1</v>
      </c>
    </row>
    <row r="18" spans="1:10" x14ac:dyDescent="0.25">
      <c r="A18" s="10">
        <v>0.75347222222222399</v>
      </c>
      <c r="B18" s="7">
        <v>0.4</v>
      </c>
      <c r="C18" s="7">
        <v>0</v>
      </c>
      <c r="D18" s="9">
        <f>'DCM Example'!G10</f>
        <v>10</v>
      </c>
      <c r="E18" s="8">
        <f>ROUND($M$6+((C18+D18)/300)*($M$7-$M$6),3)</f>
        <v>16.175999999999998</v>
      </c>
      <c r="F18" s="7">
        <v>0</v>
      </c>
      <c r="G18" s="7">
        <v>0</v>
      </c>
      <c r="H18" s="9">
        <f t="shared" si="0"/>
        <v>5.1759999999999984</v>
      </c>
      <c r="I18" s="9">
        <f t="shared" si="1"/>
        <v>27.175999999999998</v>
      </c>
      <c r="J18" s="15" t="b">
        <f t="shared" si="2"/>
        <v>1</v>
      </c>
    </row>
    <row r="19" spans="1:10" x14ac:dyDescent="0.25">
      <c r="A19" s="10">
        <v>0.75416666666666798</v>
      </c>
      <c r="B19" s="7">
        <v>0.4</v>
      </c>
      <c r="C19" s="7">
        <v>60</v>
      </c>
      <c r="D19" s="9">
        <f>'DCM Example'!G11</f>
        <v>10</v>
      </c>
      <c r="E19" s="8">
        <f t="shared" ref="E19:E22" si="5">ROUND($M$6+((C19+D19)/300)*($M$7-$M$6),3)</f>
        <v>21.6</v>
      </c>
      <c r="F19" s="7">
        <v>0</v>
      </c>
      <c r="G19" s="7">
        <v>0</v>
      </c>
      <c r="H19" s="9">
        <f t="shared" si="0"/>
        <v>10.600000000000001</v>
      </c>
      <c r="I19" s="9">
        <f t="shared" si="1"/>
        <v>32.6</v>
      </c>
      <c r="J19" s="15" t="b">
        <f t="shared" si="2"/>
        <v>1</v>
      </c>
    </row>
    <row r="20" spans="1:10" x14ac:dyDescent="0.25">
      <c r="A20" s="10">
        <v>0.75486111111111298</v>
      </c>
      <c r="B20" s="7">
        <v>0.4</v>
      </c>
      <c r="C20" s="7">
        <v>120</v>
      </c>
      <c r="D20" s="9">
        <f>'DCM Example'!G12</f>
        <v>10</v>
      </c>
      <c r="E20" s="8">
        <f t="shared" si="5"/>
        <v>27.024000000000001</v>
      </c>
      <c r="F20" s="7">
        <v>0</v>
      </c>
      <c r="G20" s="7">
        <v>0</v>
      </c>
      <c r="H20" s="9">
        <f t="shared" si="0"/>
        <v>16.024000000000001</v>
      </c>
      <c r="I20" s="9">
        <f t="shared" si="1"/>
        <v>38.024000000000001</v>
      </c>
      <c r="J20" s="15" t="b">
        <f t="shared" si="2"/>
        <v>1</v>
      </c>
    </row>
    <row r="21" spans="1:10" x14ac:dyDescent="0.25">
      <c r="A21" s="10">
        <v>0.75555555555555698</v>
      </c>
      <c r="B21" s="7">
        <v>0.4</v>
      </c>
      <c r="C21" s="7">
        <v>180</v>
      </c>
      <c r="D21" s="9">
        <f>'DCM Example'!G13</f>
        <v>10</v>
      </c>
      <c r="E21" s="8">
        <f t="shared" si="5"/>
        <v>32.448</v>
      </c>
      <c r="F21" s="7">
        <v>0</v>
      </c>
      <c r="G21" s="7">
        <v>0</v>
      </c>
      <c r="H21" s="9">
        <f t="shared" si="0"/>
        <v>21.448</v>
      </c>
      <c r="I21" s="9">
        <f t="shared" si="1"/>
        <v>43.448</v>
      </c>
      <c r="J21" s="15" t="b">
        <f t="shared" si="2"/>
        <v>1</v>
      </c>
    </row>
    <row r="22" spans="1:10" x14ac:dyDescent="0.25">
      <c r="A22" s="10">
        <v>0.75625000000000198</v>
      </c>
      <c r="B22" s="7">
        <v>0.4</v>
      </c>
      <c r="C22" s="7">
        <v>240</v>
      </c>
      <c r="D22" s="9">
        <f>'DCM Example'!G14</f>
        <v>10</v>
      </c>
      <c r="E22" s="8">
        <f t="shared" si="5"/>
        <v>37.872</v>
      </c>
      <c r="F22" s="7">
        <v>0</v>
      </c>
      <c r="G22" s="7">
        <v>0</v>
      </c>
      <c r="H22" s="9">
        <f t="shared" si="0"/>
        <v>26.872</v>
      </c>
      <c r="I22" s="9">
        <f t="shared" si="1"/>
        <v>48.872</v>
      </c>
      <c r="J22" s="15" t="b">
        <f t="shared" si="2"/>
        <v>1</v>
      </c>
    </row>
    <row r="23" spans="1:10" x14ac:dyDescent="0.25">
      <c r="A23" s="10">
        <v>0.75694444444444697</v>
      </c>
      <c r="B23" s="7">
        <v>0.4</v>
      </c>
      <c r="C23" s="7">
        <v>0</v>
      </c>
      <c r="D23" s="9">
        <f>'DCM Example'!G15</f>
        <v>10</v>
      </c>
      <c r="E23" s="8">
        <f>ROUND($M$7+((C23+D23)/300)*($M$8-$M$7),3)</f>
        <v>41.764000000000003</v>
      </c>
      <c r="F23" s="7">
        <v>0</v>
      </c>
      <c r="G23" s="7">
        <v>0</v>
      </c>
      <c r="H23" s="9">
        <f t="shared" si="0"/>
        <v>30.764000000000003</v>
      </c>
      <c r="I23" s="9">
        <f t="shared" si="1"/>
        <v>52.764000000000003</v>
      </c>
      <c r="J23" s="15" t="b">
        <f t="shared" si="2"/>
        <v>1</v>
      </c>
    </row>
    <row r="24" spans="1:10" x14ac:dyDescent="0.25">
      <c r="A24" s="10">
        <v>0.75763888888889197</v>
      </c>
      <c r="B24" s="7">
        <v>0.4</v>
      </c>
      <c r="C24" s="7">
        <v>60</v>
      </c>
      <c r="D24" s="9">
        <f>'DCM Example'!G16</f>
        <v>10</v>
      </c>
      <c r="E24" s="8">
        <f t="shared" ref="E24:E27" si="6">ROUND($M$7+((C24+D24)/300)*($M$8-$M$7),3)</f>
        <v>37.999000000000002</v>
      </c>
      <c r="F24" s="7">
        <v>0</v>
      </c>
      <c r="G24" s="7">
        <v>0</v>
      </c>
      <c r="H24" s="9">
        <f t="shared" si="0"/>
        <v>26.999000000000002</v>
      </c>
      <c r="I24" s="9">
        <f t="shared" si="1"/>
        <v>48.999000000000002</v>
      </c>
      <c r="J24" s="15" t="b">
        <f t="shared" si="2"/>
        <v>1</v>
      </c>
    </row>
    <row r="25" spans="1:10" x14ac:dyDescent="0.25">
      <c r="A25" s="10">
        <v>0.75833333333333697</v>
      </c>
      <c r="B25" s="7">
        <v>0.4</v>
      </c>
      <c r="C25" s="7">
        <v>120</v>
      </c>
      <c r="D25" s="9">
        <f>'DCM Example'!G17</f>
        <v>10</v>
      </c>
      <c r="E25" s="8">
        <f t="shared" si="6"/>
        <v>34.232999999999997</v>
      </c>
      <c r="F25" s="7">
        <v>0</v>
      </c>
      <c r="G25" s="7">
        <v>0</v>
      </c>
      <c r="H25" s="9">
        <f t="shared" si="0"/>
        <v>23.232999999999997</v>
      </c>
      <c r="I25" s="9">
        <f t="shared" si="1"/>
        <v>45.232999999999997</v>
      </c>
      <c r="J25" s="15" t="b">
        <f t="shared" si="2"/>
        <v>1</v>
      </c>
    </row>
    <row r="26" spans="1:10" x14ac:dyDescent="0.25">
      <c r="A26" s="10">
        <v>0.75902777777778196</v>
      </c>
      <c r="B26" s="7">
        <v>0.4</v>
      </c>
      <c r="C26" s="7">
        <v>180</v>
      </c>
      <c r="D26" s="9">
        <f>'DCM Example'!G18</f>
        <v>10</v>
      </c>
      <c r="E26" s="8">
        <f t="shared" si="6"/>
        <v>30.466999999999999</v>
      </c>
      <c r="F26" s="7">
        <v>0</v>
      </c>
      <c r="G26" s="7">
        <v>0</v>
      </c>
      <c r="H26" s="9">
        <f t="shared" si="0"/>
        <v>19.466999999999999</v>
      </c>
      <c r="I26" s="9">
        <f t="shared" si="1"/>
        <v>41.466999999999999</v>
      </c>
      <c r="J26" s="15" t="b">
        <f t="shared" si="2"/>
        <v>1</v>
      </c>
    </row>
    <row r="27" spans="1:10" x14ac:dyDescent="0.25">
      <c r="A27" s="10">
        <v>0.75972222222222696</v>
      </c>
      <c r="B27" s="7">
        <v>0.4</v>
      </c>
      <c r="C27" s="7">
        <v>240</v>
      </c>
      <c r="D27" s="9">
        <f>'DCM Example'!G19</f>
        <v>10</v>
      </c>
      <c r="E27" s="8">
        <f t="shared" si="6"/>
        <v>26.701000000000001</v>
      </c>
      <c r="F27" s="7">
        <v>0</v>
      </c>
      <c r="G27" s="7">
        <v>0</v>
      </c>
      <c r="H27" s="9">
        <f t="shared" si="0"/>
        <v>15.701000000000001</v>
      </c>
      <c r="I27" s="9">
        <f t="shared" si="1"/>
        <v>37.701000000000001</v>
      </c>
      <c r="J27" s="15" t="b">
        <f t="shared" si="2"/>
        <v>1</v>
      </c>
    </row>
    <row r="28" spans="1:10" x14ac:dyDescent="0.25">
      <c r="A28" s="10">
        <v>0.76041666666667196</v>
      </c>
      <c r="B28" s="7">
        <v>0.4</v>
      </c>
      <c r="C28" s="7">
        <v>0</v>
      </c>
      <c r="D28" s="9">
        <f>'DCM Example'!G20</f>
        <v>10</v>
      </c>
      <c r="E28" s="8">
        <f>ROUND($M$8+((C28+D28)/300)*($M$9-$M$8),3)</f>
        <v>23.271000000000001</v>
      </c>
      <c r="F28" s="7">
        <v>0</v>
      </c>
      <c r="G28" s="7">
        <v>0</v>
      </c>
      <c r="H28" s="9">
        <f t="shared" si="0"/>
        <v>12.271000000000001</v>
      </c>
      <c r="I28" s="9">
        <f t="shared" si="1"/>
        <v>34.271000000000001</v>
      </c>
      <c r="J28" s="15" t="b">
        <f t="shared" si="2"/>
        <v>1</v>
      </c>
    </row>
    <row r="29" spans="1:10" x14ac:dyDescent="0.25">
      <c r="A29" s="10">
        <v>0.76111111111111696</v>
      </c>
      <c r="B29" s="7">
        <v>0.4</v>
      </c>
      <c r="C29" s="7">
        <v>60</v>
      </c>
      <c r="D29" s="9">
        <f>'DCM Example'!G21</f>
        <v>10</v>
      </c>
      <c r="E29" s="8">
        <f t="shared" ref="E29:E32" si="7">ROUND($M$8+((C29+D29)/300)*($M$9-$M$8),3)</f>
        <v>21.516999999999999</v>
      </c>
      <c r="F29" s="7">
        <v>0</v>
      </c>
      <c r="G29" s="7">
        <v>0</v>
      </c>
      <c r="H29" s="9">
        <f t="shared" si="0"/>
        <v>10.516999999999999</v>
      </c>
      <c r="I29" s="9">
        <f t="shared" si="1"/>
        <v>32.516999999999996</v>
      </c>
      <c r="J29" s="15" t="b">
        <f t="shared" si="2"/>
        <v>1</v>
      </c>
    </row>
    <row r="30" spans="1:10" x14ac:dyDescent="0.25">
      <c r="A30" s="10">
        <v>0.76180555555556195</v>
      </c>
      <c r="B30" s="7">
        <v>0.4</v>
      </c>
      <c r="C30" s="7">
        <v>120</v>
      </c>
      <c r="D30" s="9">
        <f>'DCM Example'!G22</f>
        <v>10</v>
      </c>
      <c r="E30" s="8">
        <f t="shared" si="7"/>
        <v>19.763999999999999</v>
      </c>
      <c r="F30" s="7">
        <v>0</v>
      </c>
      <c r="G30" s="7">
        <v>0</v>
      </c>
      <c r="H30" s="9">
        <f t="shared" si="0"/>
        <v>8.7639999999999993</v>
      </c>
      <c r="I30" s="9">
        <f t="shared" si="1"/>
        <v>30.763999999999999</v>
      </c>
      <c r="J30" s="15" t="b">
        <f t="shared" si="2"/>
        <v>1</v>
      </c>
    </row>
    <row r="31" spans="1:10" x14ac:dyDescent="0.25">
      <c r="A31" s="10">
        <v>0.76250000000000695</v>
      </c>
      <c r="B31" s="7">
        <v>0.4</v>
      </c>
      <c r="C31" s="7">
        <v>180</v>
      </c>
      <c r="D31" s="9">
        <f>'DCM Example'!G23</f>
        <v>10</v>
      </c>
      <c r="E31" s="8">
        <f t="shared" si="7"/>
        <v>18.010999999999999</v>
      </c>
      <c r="F31" s="7">
        <v>0</v>
      </c>
      <c r="G31" s="7">
        <v>0</v>
      </c>
      <c r="H31" s="9">
        <f t="shared" si="0"/>
        <v>7.0109999999999992</v>
      </c>
      <c r="I31" s="9">
        <f t="shared" si="1"/>
        <v>29.010999999999999</v>
      </c>
      <c r="J31" s="15" t="b">
        <f t="shared" si="2"/>
        <v>1</v>
      </c>
    </row>
    <row r="32" spans="1:10" x14ac:dyDescent="0.25">
      <c r="A32" s="10">
        <v>0.76319444444445195</v>
      </c>
      <c r="B32" s="7">
        <v>0.4</v>
      </c>
      <c r="C32" s="7">
        <v>240</v>
      </c>
      <c r="D32" s="9">
        <f>'DCM Example'!G24</f>
        <v>10</v>
      </c>
      <c r="E32" s="8">
        <f t="shared" si="7"/>
        <v>16.257000000000001</v>
      </c>
      <c r="F32" s="7">
        <v>0</v>
      </c>
      <c r="G32" s="7">
        <v>0</v>
      </c>
      <c r="H32" s="9">
        <f t="shared" si="0"/>
        <v>5.2570000000000014</v>
      </c>
      <c r="I32" s="9">
        <f t="shared" si="1"/>
        <v>27.257000000000001</v>
      </c>
      <c r="J32" s="15" t="b">
        <f t="shared" si="2"/>
        <v>1</v>
      </c>
    </row>
    <row r="33" spans="1:10" x14ac:dyDescent="0.25">
      <c r="A33" s="10">
        <v>0.76388888888889706</v>
      </c>
      <c r="B33" s="7">
        <v>0.4</v>
      </c>
      <c r="C33" s="7">
        <v>0</v>
      </c>
      <c r="D33" s="9">
        <f>'DCM Example'!G25</f>
        <v>10</v>
      </c>
      <c r="E33" s="8">
        <f>ROUND($M$9+((C33+D33)/300)*($M$10-$M$9),3)</f>
        <v>14.897</v>
      </c>
      <c r="F33" s="7">
        <v>0</v>
      </c>
      <c r="G33" s="7">
        <v>0</v>
      </c>
      <c r="H33" s="9">
        <f t="shared" si="0"/>
        <v>3.8970000000000002</v>
      </c>
      <c r="I33" s="9">
        <f t="shared" si="1"/>
        <v>25.896999999999998</v>
      </c>
      <c r="J33" s="15" t="b">
        <f t="shared" si="2"/>
        <v>1</v>
      </c>
    </row>
    <row r="34" spans="1:10" x14ac:dyDescent="0.25">
      <c r="A34" s="10">
        <v>0.76458333333334205</v>
      </c>
      <c r="B34" s="7">
        <v>0.4</v>
      </c>
      <c r="C34" s="7">
        <v>60</v>
      </c>
      <c r="D34" s="9">
        <f>'DCM Example'!G26</f>
        <v>10</v>
      </c>
      <c r="E34" s="8">
        <f t="shared" ref="E34:E37" si="8">ROUND($M$9+((C34+D34)/300)*($M$10-$M$9),3)</f>
        <v>15.503</v>
      </c>
      <c r="F34" s="7">
        <v>0</v>
      </c>
      <c r="G34" s="7">
        <v>0</v>
      </c>
      <c r="H34" s="9">
        <f t="shared" si="0"/>
        <v>4.5030000000000001</v>
      </c>
      <c r="I34" s="9">
        <f t="shared" si="1"/>
        <v>26.503</v>
      </c>
      <c r="J34" s="15" t="b">
        <f t="shared" si="2"/>
        <v>1</v>
      </c>
    </row>
    <row r="35" spans="1:10" x14ac:dyDescent="0.25">
      <c r="A35" s="10">
        <v>0.76527777777778705</v>
      </c>
      <c r="B35" s="7">
        <v>0.4</v>
      </c>
      <c r="C35" s="7">
        <v>120</v>
      </c>
      <c r="D35" s="9">
        <f>'DCM Example'!G27</f>
        <v>10</v>
      </c>
      <c r="E35" s="8">
        <f t="shared" si="8"/>
        <v>16.108000000000001</v>
      </c>
      <c r="F35" s="7">
        <v>0</v>
      </c>
      <c r="G35" s="7">
        <v>0</v>
      </c>
      <c r="H35" s="9">
        <f t="shared" si="0"/>
        <v>5.1080000000000005</v>
      </c>
      <c r="I35" s="9">
        <f t="shared" si="1"/>
        <v>27.108000000000001</v>
      </c>
      <c r="J35" s="15" t="b">
        <f t="shared" si="2"/>
        <v>1</v>
      </c>
    </row>
    <row r="36" spans="1:10" x14ac:dyDescent="0.25">
      <c r="A36" s="10">
        <v>0.76597222222223205</v>
      </c>
      <c r="B36" s="7">
        <v>0.4</v>
      </c>
      <c r="C36" s="7">
        <v>180</v>
      </c>
      <c r="D36" s="9">
        <f>'DCM Example'!G28</f>
        <v>10</v>
      </c>
      <c r="E36" s="8">
        <f t="shared" si="8"/>
        <v>16.713999999999999</v>
      </c>
      <c r="F36" s="7">
        <v>0</v>
      </c>
      <c r="G36" s="7">
        <v>0</v>
      </c>
      <c r="H36" s="9">
        <f t="shared" si="0"/>
        <v>5.7139999999999986</v>
      </c>
      <c r="I36" s="9">
        <f t="shared" si="1"/>
        <v>27.713999999999999</v>
      </c>
      <c r="J36" s="15" t="b">
        <f t="shared" si="2"/>
        <v>1</v>
      </c>
    </row>
    <row r="37" spans="1:10" x14ac:dyDescent="0.25">
      <c r="A37" s="10">
        <v>0.76666666666667704</v>
      </c>
      <c r="B37" s="7">
        <v>0.4</v>
      </c>
      <c r="C37" s="7">
        <v>240</v>
      </c>
      <c r="D37" s="9">
        <f>'DCM Example'!G29</f>
        <v>10</v>
      </c>
      <c r="E37" s="8">
        <f t="shared" si="8"/>
        <v>17.318999999999999</v>
      </c>
      <c r="F37" s="7">
        <v>0</v>
      </c>
      <c r="G37" s="7">
        <v>0</v>
      </c>
      <c r="H37" s="9">
        <f t="shared" si="0"/>
        <v>6.3189999999999991</v>
      </c>
      <c r="I37" s="9">
        <f t="shared" si="1"/>
        <v>28.318999999999999</v>
      </c>
      <c r="J37" s="15" t="b">
        <f t="shared" si="2"/>
        <v>1</v>
      </c>
    </row>
    <row r="38" spans="1:10" x14ac:dyDescent="0.25">
      <c r="A38" s="10">
        <v>0.76736111111112204</v>
      </c>
      <c r="B38" s="7">
        <v>0.4</v>
      </c>
      <c r="C38" s="7">
        <v>0</v>
      </c>
      <c r="D38" s="9">
        <f>'DCM Example'!G30</f>
        <v>10</v>
      </c>
      <c r="E38" s="8">
        <f>ROUND($M$10+((C38+D38)/300)*($M$11-$M$10),3)</f>
        <v>17.23</v>
      </c>
      <c r="F38" s="7">
        <v>0</v>
      </c>
      <c r="G38" s="7">
        <v>0</v>
      </c>
      <c r="H38" s="9">
        <f t="shared" si="0"/>
        <v>6.23</v>
      </c>
      <c r="I38" s="9">
        <f t="shared" si="1"/>
        <v>28.23</v>
      </c>
      <c r="J38" s="15" t="b">
        <f t="shared" si="2"/>
        <v>1</v>
      </c>
    </row>
    <row r="39" spans="1:10" x14ac:dyDescent="0.25">
      <c r="A39" s="10">
        <v>0.76805555555556704</v>
      </c>
      <c r="B39" s="7">
        <v>0.4</v>
      </c>
      <c r="C39" s="7">
        <v>60</v>
      </c>
      <c r="D39" s="9">
        <f>'DCM Example'!G31</f>
        <v>10</v>
      </c>
      <c r="E39" s="8">
        <f t="shared" ref="E39:E42" si="9">ROUND($M$10+((C39+D39)/300)*($M$11-$M$10),3)</f>
        <v>13.664999999999999</v>
      </c>
      <c r="F39" s="7">
        <v>0</v>
      </c>
      <c r="G39" s="7">
        <v>0</v>
      </c>
      <c r="H39" s="9">
        <f t="shared" si="0"/>
        <v>2.6649999999999991</v>
      </c>
      <c r="I39" s="9">
        <f t="shared" si="1"/>
        <v>24.664999999999999</v>
      </c>
      <c r="J39" s="15" t="b">
        <f t="shared" si="2"/>
        <v>1</v>
      </c>
    </row>
    <row r="40" spans="1:10" x14ac:dyDescent="0.25">
      <c r="A40" s="11">
        <v>0.76875000000001203</v>
      </c>
      <c r="B40" s="12">
        <v>0.4</v>
      </c>
      <c r="C40" s="12">
        <v>120</v>
      </c>
      <c r="D40" s="12">
        <v>10</v>
      </c>
      <c r="E40" s="13">
        <f t="shared" si="9"/>
        <v>10.1</v>
      </c>
      <c r="F40" s="12">
        <v>0</v>
      </c>
      <c r="G40" s="12">
        <v>0</v>
      </c>
      <c r="H40" s="14">
        <f t="shared" si="0"/>
        <v>-0.90000000000000036</v>
      </c>
      <c r="I40" s="31">
        <f t="shared" si="1"/>
        <v>21.1</v>
      </c>
      <c r="J40" s="16" t="b">
        <f t="shared" si="2"/>
        <v>0</v>
      </c>
    </row>
    <row r="41" spans="1:10" x14ac:dyDescent="0.25">
      <c r="A41" s="10">
        <v>0.76944444444445703</v>
      </c>
      <c r="B41" s="7">
        <v>0.4</v>
      </c>
      <c r="C41" s="7">
        <v>180</v>
      </c>
      <c r="D41" s="7">
        <v>10</v>
      </c>
      <c r="E41" s="8">
        <f t="shared" si="9"/>
        <v>6.5350000000000001</v>
      </c>
      <c r="F41" s="7">
        <v>0</v>
      </c>
      <c r="G41" s="7">
        <v>0</v>
      </c>
      <c r="H41" s="9">
        <f t="shared" si="0"/>
        <v>-4.4649999999999999</v>
      </c>
      <c r="I41" s="32">
        <f t="shared" si="1"/>
        <v>17.535</v>
      </c>
      <c r="J41" s="15" t="b">
        <f t="shared" si="2"/>
        <v>0</v>
      </c>
    </row>
    <row r="42" spans="1:10" x14ac:dyDescent="0.25">
      <c r="A42" s="10">
        <v>0.77013888888890203</v>
      </c>
      <c r="B42" s="7">
        <v>0.4</v>
      </c>
      <c r="C42" s="7">
        <v>240</v>
      </c>
      <c r="D42" s="7">
        <v>10</v>
      </c>
      <c r="E42" s="8">
        <f t="shared" si="9"/>
        <v>2.9710000000000001</v>
      </c>
      <c r="F42" s="7">
        <v>0</v>
      </c>
      <c r="G42" s="7">
        <v>0</v>
      </c>
      <c r="H42" s="9">
        <f t="shared" si="0"/>
        <v>-8.0289999999999999</v>
      </c>
      <c r="I42" s="32">
        <f t="shared" si="1"/>
        <v>13.971</v>
      </c>
      <c r="J42" s="15" t="b">
        <f t="shared" si="2"/>
        <v>0</v>
      </c>
    </row>
    <row r="43" spans="1:10" x14ac:dyDescent="0.25">
      <c r="A43" s="10">
        <v>0.77083333333334703</v>
      </c>
      <c r="B43" s="7">
        <v>0.4</v>
      </c>
      <c r="C43" s="7">
        <v>0</v>
      </c>
      <c r="D43" s="7">
        <v>10</v>
      </c>
      <c r="E43" s="8">
        <f>ROUND($M$11+((C43+D43)/300)*($M$12-$M$11),3)</f>
        <v>0</v>
      </c>
      <c r="F43" s="7">
        <v>0</v>
      </c>
      <c r="G43" s="7">
        <v>0</v>
      </c>
      <c r="H43" s="9">
        <f t="shared" si="0"/>
        <v>-11</v>
      </c>
      <c r="I43" s="32">
        <f t="shared" si="1"/>
        <v>11</v>
      </c>
      <c r="J43" s="15" t="b">
        <f t="shared" si="2"/>
        <v>0</v>
      </c>
    </row>
  </sheetData>
  <mergeCells count="2">
    <mergeCell ref="L1:M1"/>
    <mergeCell ref="A1:J1"/>
  </mergeCells>
  <conditionalFormatting sqref="J3:J43">
    <cfRule type="expression" dxfId="0" priority="1">
      <formula>OR($B3&lt;$H3,$B3&gt;$I3)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DCM Example</vt:lpstr>
      <vt:lpstr>DCM Logic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 Ellery</dc:creator>
  <cp:keywords/>
  <dc:description/>
  <cp:lastModifiedBy>Kris Ellery</cp:lastModifiedBy>
  <cp:revision/>
  <dcterms:created xsi:type="dcterms:W3CDTF">2024-06-24T02:38:29Z</dcterms:created>
  <dcterms:modified xsi:type="dcterms:W3CDTF">2024-07-29T23:36:48Z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2024-06-24T04:58:44Z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b29a8c59-8999-415b-aef2-d012c7327ae0</vt:lpwstr>
  </property>
  <property fmtid="{D5CDD505-2E9C-101B-9397-08002B2CF9AE}" pid="8" name="MSIP_Label_c1941c47-a837-430d-8559-fd118a72769e_ContentBits">
    <vt:lpwstr>0</vt:lpwstr>
  </property>
</Properties>
</file>